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0" windowWidth="14025" windowHeight="7755" tabRatio="940" activeTab="2"/>
  </bookViews>
  <sheets>
    <sheet name="toutes céréales" sheetId="1" r:id="rId1"/>
    <sheet name="blé tendre" sheetId="2" r:id="rId2"/>
    <sheet name="orges" sheetId="3" r:id="rId3"/>
    <sheet name="orges d'hiver" sheetId="4" r:id="rId4"/>
    <sheet name="orges de printemps" sheetId="5" r:id="rId5"/>
    <sheet name="blé dur" sheetId="6" r:id="rId6"/>
    <sheet name="avoine" sheetId="7" r:id="rId7"/>
    <sheet name="seigle" sheetId="8" r:id="rId8"/>
    <sheet name="triticale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<sst xmlns="http://schemas.openxmlformats.org/spreadsheetml/2006/main" count="603" uniqueCount="58">
  <si>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</si>
  <si>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</si>
  <si>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</si>
  <si>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</si>
  <si>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</si>
  <si>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</si>
  <si>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</si>
  <si>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</si>
  <si>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</si>
  <si>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</si>
  <si>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</si>
  <si>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</si>
  <si>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</si>
  <si>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</si>
  <si>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</si>
  <si>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</si>
  <si>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</si>
  <si>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</si>
  <si>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</si>
  <si>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</si>
  <si>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</si>
  <si>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</si>
  <si>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</si>
  <si>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</si>
  <si>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</si>
  <si>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</si>
  <si>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</si>
  <si>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</si>
  <si>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</si>
  <si>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</si>
  <si>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</si>
  <si>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</si>
  <si>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</si>
  <si>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</si>
  <si>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</si>
  <si>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</si>
  <si>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</si>
  <si>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</si>
  <si>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</si>
  <si>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</si>
  <si>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</si>
  <si>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</si>
  <si>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</si>
  <si>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</si>
  <si>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2012/2013</t>
  </si>
  <si>
    <t>2012/13</t>
  </si>
  <si>
    <t>Prévisions de Production de SEIGLE - Récolte 2013</t>
  </si>
  <si>
    <t>2013/2014</t>
  </si>
  <si>
    <t>RAPPEL CAMPAGNE</t>
  </si>
  <si>
    <t>PRECEDENTE</t>
  </si>
  <si>
    <t>Prévisions de Production d'Orges de Printemps - Récolte 2013</t>
  </si>
  <si>
    <t>2013/14</t>
  </si>
  <si>
    <t>Prévisions de production d'ORGES - Récolte 2013</t>
  </si>
  <si>
    <t>Prévisions de Production de TRITICALE - Récolte 2013</t>
  </si>
  <si>
    <t>Prévisions de Production d'Orges d'Hiver - Récolte 2013</t>
  </si>
  <si>
    <t>Prévisions de Production de BLE TENDRE - Récolte 2013 -</t>
  </si>
  <si>
    <t>Prévisions de Production de BLE DUR - Récolte 2013</t>
  </si>
  <si>
    <t>Prévisions de Production d'AVOINE - Récolte 2013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</si>
</sst>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29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1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1" fillId="2" borderId="1" xfId="0" applyFont="1" applyFill="1" applyBorder="1" applyAlignment="1" applyProtection="1">
      <alignment/>
      <protection locked="0"/>
    </xf>
    <xf numFmtId="3" fontId="21" fillId="2" borderId="2" xfId="0" applyNumberFormat="1" applyFont="1" applyFill="1" applyBorder="1" applyAlignment="1" applyProtection="1">
      <alignment horizontal="center"/>
      <protection locked="0"/>
    </xf>
    <xf numFmtId="3" fontId="21" fillId="2" borderId="3" xfId="0" applyNumberFormat="1" applyFont="1" applyFill="1" applyBorder="1" applyAlignment="1" applyProtection="1">
      <alignment horizontal="center"/>
      <protection locked="0"/>
    </xf>
    <xf numFmtId="0" fontId="21" fillId="2" borderId="4" xfId="0" applyFont="1" applyFill="1" applyBorder="1" applyAlignment="1" applyProtection="1">
      <alignment/>
      <protection locked="0"/>
    </xf>
    <xf numFmtId="3" fontId="21" fillId="2" borderId="5" xfId="0" applyNumberFormat="1" applyFont="1" applyFill="1" applyBorder="1" applyAlignment="1" applyProtection="1">
      <alignment horizontal="center"/>
      <protection locked="0"/>
    </xf>
    <xf numFmtId="3" fontId="21" fillId="2" borderId="6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184" fontId="18" fillId="2" borderId="0" xfId="0" applyNumberFormat="1" applyFont="1" applyFill="1" applyAlignment="1" applyProtection="1">
      <alignment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189" fontId="19" fillId="2" borderId="0" xfId="0" applyNumberFormat="1" applyFont="1" applyFill="1" applyAlignment="1" applyProtection="1">
      <alignment/>
      <protection locked="0"/>
    </xf>
    <xf numFmtId="184" fontId="20" fillId="2" borderId="0" xfId="0" applyNumberFormat="1" applyFont="1" applyFill="1" applyAlignment="1" applyProtection="1">
      <alignment/>
      <protection locked="0"/>
    </xf>
    <xf numFmtId="0" fontId="10" fillId="2" borderId="7" xfId="0" applyFont="1" applyFill="1" applyBorder="1" applyAlignment="1" applyProtection="1">
      <alignment/>
      <protection locked="0"/>
    </xf>
    <xf numFmtId="3" fontId="5" fillId="2" borderId="8" xfId="0" applyNumberFormat="1" applyFont="1" applyFill="1" applyBorder="1" applyAlignment="1" applyProtection="1">
      <alignment horizontal="center"/>
      <protection locked="0"/>
    </xf>
    <xf numFmtId="3" fontId="5" fillId="2" borderId="9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/>
      <protection locked="0"/>
    </xf>
    <xf numFmtId="3" fontId="6" fillId="2" borderId="9" xfId="0" applyNumberFormat="1" applyFont="1" applyFill="1" applyBorder="1" applyAlignment="1" applyProtection="1">
      <alignment/>
      <protection locked="0"/>
    </xf>
    <xf numFmtId="3" fontId="6" fillId="2" borderId="10" xfId="0" applyNumberFormat="1" applyFont="1" applyFill="1" applyBorder="1" applyAlignment="1" applyProtection="1">
      <alignment/>
      <protection locked="0"/>
    </xf>
    <xf numFmtId="3" fontId="8" fillId="2" borderId="8" xfId="0" applyNumberFormat="1" applyFont="1" applyFill="1" applyBorder="1" applyAlignment="1" applyProtection="1">
      <alignment/>
      <protection locked="0"/>
    </xf>
    <xf numFmtId="4" fontId="8" fillId="2" borderId="8" xfId="0" applyNumberFormat="1" applyFont="1" applyFill="1" applyBorder="1" applyAlignment="1" applyProtection="1">
      <alignment/>
      <protection locked="0"/>
    </xf>
    <xf numFmtId="3" fontId="8" fillId="2" borderId="9" xfId="0" applyNumberFormat="1" applyFont="1" applyFill="1" applyBorder="1" applyAlignment="1" applyProtection="1">
      <alignment/>
      <protection locked="0"/>
    </xf>
    <xf numFmtId="182" fontId="8" fillId="2" borderId="8" xfId="0" applyNumberFormat="1" applyFont="1" applyFill="1" applyBorder="1" applyAlignment="1" applyProtection="1">
      <alignment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182" fontId="8" fillId="2" borderId="12" xfId="0" applyNumberFormat="1" applyFont="1" applyFill="1" applyBorder="1" applyAlignment="1" applyProtection="1">
      <alignment/>
      <protection locked="0"/>
    </xf>
    <xf numFmtId="182" fontId="8" fillId="2" borderId="13" xfId="0" applyNumberFormat="1" applyFont="1" applyFill="1" applyBorder="1" applyAlignment="1" applyProtection="1">
      <alignment/>
      <protection locked="0"/>
    </xf>
    <xf numFmtId="182" fontId="8" fillId="2" borderId="9" xfId="0" applyNumberFormat="1" applyFont="1" applyFill="1" applyBorder="1" applyAlignment="1" applyProtection="1">
      <alignment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182" fontId="8" fillId="2" borderId="15" xfId="0" applyNumberFormat="1" applyFont="1" applyFill="1" applyBorder="1" applyAlignment="1" applyProtection="1">
      <alignment/>
      <protection locked="0"/>
    </xf>
    <xf numFmtId="182" fontId="8" fillId="2" borderId="16" xfId="0" applyNumberFormat="1" applyFont="1" applyFill="1" applyBorder="1" applyAlignment="1" applyProtection="1">
      <alignment/>
      <protection locked="0"/>
    </xf>
    <xf numFmtId="182" fontId="8" fillId="2" borderId="17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184" fontId="6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2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5" fillId="2" borderId="18" xfId="0" applyNumberFormat="1" applyFont="1" applyFill="1" applyBorder="1" applyAlignment="1" applyProtection="1">
      <alignment horizontal="centerContinuous"/>
      <protection locked="0"/>
    </xf>
    <xf numFmtId="4" fontId="0" fillId="2" borderId="18" xfId="0" applyNumberFormat="1" applyFill="1" applyBorder="1" applyAlignment="1" applyProtection="1">
      <alignment horizontal="centerContinuous"/>
      <protection locked="0"/>
    </xf>
    <xf numFmtId="3" fontId="0" fillId="2" borderId="18" xfId="0" applyNumberFormat="1" applyFill="1" applyBorder="1" applyAlignment="1" applyProtection="1">
      <alignment horizontal="centerContinuous"/>
      <protection locked="0"/>
    </xf>
    <xf numFmtId="183" fontId="0" fillId="2" borderId="18" xfId="0" applyNumberFormat="1" applyFill="1" applyBorder="1" applyAlignment="1" applyProtection="1">
      <alignment horizontal="centerContinuous"/>
      <protection locked="0"/>
    </xf>
    <xf numFmtId="0" fontId="0" fillId="2" borderId="18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19" xfId="0" applyFont="1" applyFill="1" applyBorder="1" applyAlignment="1" applyProtection="1">
      <alignment horizontal="center"/>
      <protection locked="0"/>
    </xf>
    <xf numFmtId="3" fontId="6" fillId="2" borderId="20" xfId="0" applyNumberFormat="1" applyFont="1" applyFill="1" applyBorder="1" applyAlignment="1" applyProtection="1">
      <alignment/>
      <protection locked="0"/>
    </xf>
    <xf numFmtId="4" fontId="11" fillId="2" borderId="20" xfId="0" applyNumberFormat="1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21" xfId="0" applyNumberFormat="1" applyFont="1" applyFill="1" applyBorder="1" applyAlignment="1" applyProtection="1">
      <alignment horizontal="center" wrapText="1"/>
      <protection locked="0"/>
    </xf>
    <xf numFmtId="4" fontId="6" fillId="2" borderId="22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23" xfId="0" applyNumberFormat="1" applyFont="1" applyFill="1" applyBorder="1" applyAlignment="1" applyProtection="1">
      <alignment horizontal="center" wrapText="1"/>
      <protection locked="0"/>
    </xf>
    <xf numFmtId="4" fontId="6" fillId="2" borderId="24" xfId="0" applyNumberFormat="1" applyFont="1" applyFill="1" applyBorder="1" applyAlignment="1" applyProtection="1">
      <alignment horizontal="center"/>
      <protection locked="0"/>
    </xf>
    <xf numFmtId="3" fontId="6" fillId="2" borderId="9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25" xfId="0" applyNumberFormat="1" applyFont="1" applyFill="1" applyBorder="1" applyAlignment="1" applyProtection="1">
      <alignment horizontal="center"/>
      <protection locked="0"/>
    </xf>
    <xf numFmtId="4" fontId="6" fillId="2" borderId="25" xfId="0" applyNumberFormat="1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3" fontId="6" fillId="2" borderId="27" xfId="0" applyNumberFormat="1" applyFont="1" applyFill="1" applyBorder="1" applyAlignment="1" applyProtection="1">
      <alignment horizontal="center" wrapText="1"/>
      <protection locked="0"/>
    </xf>
    <xf numFmtId="4" fontId="6" fillId="2" borderId="27" xfId="0" applyNumberFormat="1" applyFont="1" applyFill="1" applyBorder="1" applyAlignment="1" applyProtection="1">
      <alignment horizontal="center"/>
      <protection locked="0"/>
    </xf>
    <xf numFmtId="3" fontId="6" fillId="2" borderId="26" xfId="0" applyNumberFormat="1" applyFont="1" applyFill="1" applyBorder="1" applyAlignment="1" applyProtection="1">
      <alignment horizontal="center"/>
      <protection locked="0"/>
    </xf>
    <xf numFmtId="3" fontId="6" fillId="2" borderId="27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3" fontId="6" fillId="2" borderId="24" xfId="0" applyNumberFormat="1" applyFont="1" applyFill="1" applyBorder="1" applyAlignment="1" applyProtection="1">
      <alignment vertical="center"/>
      <protection locked="0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3" fontId="13" fillId="2" borderId="29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3" fontId="6" fillId="2" borderId="28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6" fillId="2" borderId="30" xfId="0" applyNumberFormat="1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22" fontId="16" fillId="2" borderId="0" xfId="0" applyNumberFormat="1" applyFont="1" applyFill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0" fontId="21" fillId="2" borderId="31" xfId="0" applyFont="1" applyFill="1" applyBorder="1" applyAlignment="1" applyProtection="1">
      <alignment/>
      <protection locked="0"/>
    </xf>
    <xf numFmtId="3" fontId="21" fillId="2" borderId="32" xfId="0" applyNumberFormat="1" applyFont="1" applyFill="1" applyBorder="1" applyAlignment="1" applyProtection="1">
      <alignment horizontal="center"/>
      <protection locked="0"/>
    </xf>
    <xf numFmtId="3" fontId="21" fillId="2" borderId="33" xfId="0" applyNumberFormat="1" applyFont="1" applyFill="1" applyBorder="1" applyAlignment="1" applyProtection="1">
      <alignment horizontal="center"/>
      <protection locked="0"/>
    </xf>
    <xf numFmtId="3" fontId="21" fillId="2" borderId="34" xfId="0" applyNumberFormat="1" applyFont="1" applyFill="1" applyBorder="1" applyAlignment="1" applyProtection="1">
      <alignment horizontal="center"/>
      <protection locked="0"/>
    </xf>
    <xf numFmtId="3" fontId="21" fillId="2" borderId="9" xfId="0" applyNumberFormat="1" applyFont="1" applyFill="1" applyBorder="1" applyAlignment="1" applyProtection="1">
      <alignment horizontal="center"/>
      <protection locked="0"/>
    </xf>
    <xf numFmtId="3" fontId="21" fillId="2" borderId="26" xfId="0" applyNumberFormat="1" applyFont="1" applyFill="1" applyBorder="1" applyAlignment="1" applyProtection="1">
      <alignment horizontal="center"/>
      <protection locked="0"/>
    </xf>
    <xf numFmtId="183" fontId="0" fillId="2" borderId="0" xfId="0" applyNumberFormat="1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184" fontId="17" fillId="2" borderId="0" xfId="0" applyNumberFormat="1" applyFont="1" applyFill="1" applyAlignment="1" applyProtection="1">
      <alignment horizontal="left"/>
      <protection locked="0"/>
    </xf>
    <xf numFmtId="0" fontId="12" fillId="2" borderId="0" xfId="0" applyFont="1" applyFill="1" applyAlignment="1">
      <alignment/>
    </xf>
    <xf numFmtId="3" fontId="20" fillId="2" borderId="18" xfId="0" applyNumberFormat="1" applyFont="1" applyFill="1" applyBorder="1" applyAlignment="1" applyProtection="1">
      <alignment horizontal="left"/>
      <protection locked="0"/>
    </xf>
    <xf numFmtId="4" fontId="6" fillId="2" borderId="35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183" fontId="6" fillId="2" borderId="24" xfId="0" applyNumberFormat="1" applyFont="1" applyFill="1" applyBorder="1" applyAlignment="1" applyProtection="1">
      <alignment vertical="center"/>
      <protection locked="0"/>
    </xf>
    <xf numFmtId="3" fontId="28" fillId="2" borderId="18" xfId="0" applyNumberFormat="1" applyFont="1" applyFill="1" applyBorder="1" applyAlignment="1" applyProtection="1">
      <alignment/>
      <protection locked="0"/>
    </xf>
    <xf numFmtId="4" fontId="11" fillId="2" borderId="36" xfId="0" applyNumberFormat="1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36" xfId="0" applyNumberFormat="1" applyFont="1" applyFill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0" fontId="6" fillId="2" borderId="39" xfId="0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4" fontId="11" fillId="2" borderId="41" xfId="0" applyNumberFormat="1" applyFont="1" applyFill="1" applyBorder="1" applyAlignment="1" applyProtection="1">
      <alignment horizontal="center"/>
      <protection locked="0"/>
    </xf>
    <xf numFmtId="4" fontId="11" fillId="2" borderId="42" xfId="0" applyNumberFormat="1" applyFont="1" applyFill="1" applyBorder="1" applyAlignment="1" applyProtection="1">
      <alignment horizontal="center"/>
      <protection locked="0"/>
    </xf>
    <xf numFmtId="4" fontId="11" fillId="2" borderId="43" xfId="0" applyNumberFormat="1" applyFont="1" applyFill="1" applyBorder="1" applyAlignment="1" applyProtection="1">
      <alignment horizontal="center"/>
      <protection locked="0"/>
    </xf>
    <xf numFmtId="3" fontId="20" fillId="2" borderId="18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4</xdr:col>
      <xdr:colOff>828675</xdr:colOff>
      <xdr:row>6</xdr:row>
      <xdr:rowOff>76200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04825"/>
          <a:ext cx="3333750" cy="6667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47</xdr:row>
      <xdr:rowOff>133350</xdr:rowOff>
    </xdr:from>
    <xdr:to>
      <xdr:col>5</xdr:col>
      <xdr:colOff>9525</xdr:colOff>
      <xdr:row>52</xdr:row>
      <xdr:rowOff>95250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7972425"/>
          <a:ext cx="33718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Délégations Régionales de FranceAgriMer Juin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Délégations Régionales de FranceAgriMer Juin 2012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106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706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7062013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606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806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906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006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106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206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2062013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306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206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706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314\130702\BLET1314_07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314\130702\BLED1314_07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314\130702\ORGE1314_07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314\130702\AVOI1314_07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314\130702\SEIG1314_07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1314\130702\Trit1314_07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306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3062013_b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406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406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506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0606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PRODUCTION\France%20ESTIPREV\Prevision\Trans_Reg\130702\prevreg1506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2235</v>
          </cell>
          <cell r="H8">
            <v>14070</v>
          </cell>
        </row>
        <row r="9">
          <cell r="F9">
            <v>104050</v>
          </cell>
          <cell r="H9">
            <v>699250</v>
          </cell>
        </row>
        <row r="10">
          <cell r="F10">
            <v>370</v>
          </cell>
          <cell r="H10">
            <v>1795</v>
          </cell>
        </row>
        <row r="13">
          <cell r="F13">
            <v>15095</v>
          </cell>
          <cell r="H13">
            <v>89115</v>
          </cell>
        </row>
        <row r="14">
          <cell r="F14">
            <v>1800</v>
          </cell>
          <cell r="H14">
            <v>8090</v>
          </cell>
        </row>
        <row r="15">
          <cell r="F15">
            <v>17300</v>
          </cell>
          <cell r="H15">
            <v>93750</v>
          </cell>
        </row>
      </sheetData>
      <sheetData sheetId="2">
        <row r="8">
          <cell r="F8">
            <v>1875</v>
          </cell>
          <cell r="H8">
            <v>9850</v>
          </cell>
        </row>
        <row r="9">
          <cell r="F9">
            <v>108350</v>
          </cell>
          <cell r="H9">
            <v>605000</v>
          </cell>
        </row>
        <row r="10">
          <cell r="F10">
            <v>425</v>
          </cell>
          <cell r="H10">
            <v>1920</v>
          </cell>
        </row>
        <row r="11">
          <cell r="F11">
            <v>14900</v>
          </cell>
          <cell r="H11">
            <v>74150</v>
          </cell>
        </row>
        <row r="12">
          <cell r="F12">
            <v>1450</v>
          </cell>
          <cell r="H12">
            <v>6435</v>
          </cell>
        </row>
        <row r="13">
          <cell r="F13">
            <v>16350</v>
          </cell>
          <cell r="H13">
            <v>80585</v>
          </cell>
        </row>
        <row r="14">
          <cell r="F14">
            <v>1450</v>
          </cell>
          <cell r="H14">
            <v>6345</v>
          </cell>
        </row>
        <row r="15">
          <cell r="F15">
            <v>17550</v>
          </cell>
          <cell r="H15">
            <v>91400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159300</v>
          </cell>
          <cell r="H9">
            <v>916000</v>
          </cell>
        </row>
        <row r="10">
          <cell r="F10">
            <v>885</v>
          </cell>
          <cell r="H10">
            <v>4070</v>
          </cell>
        </row>
        <row r="13">
          <cell r="F13">
            <v>203150</v>
          </cell>
          <cell r="H13">
            <v>1292000</v>
          </cell>
        </row>
        <row r="14">
          <cell r="F14">
            <v>4975</v>
          </cell>
          <cell r="H14">
            <v>25088</v>
          </cell>
        </row>
        <row r="15">
          <cell r="F15">
            <v>11300</v>
          </cell>
          <cell r="H15">
            <v>57000</v>
          </cell>
        </row>
      </sheetData>
      <sheetData sheetId="2">
        <row r="9">
          <cell r="F9">
            <v>257200</v>
          </cell>
          <cell r="H9">
            <v>1709800</v>
          </cell>
        </row>
        <row r="10">
          <cell r="F10">
            <v>850</v>
          </cell>
          <cell r="H10">
            <v>4250</v>
          </cell>
        </row>
        <row r="11">
          <cell r="F11">
            <v>92300</v>
          </cell>
          <cell r="H11">
            <v>590000</v>
          </cell>
        </row>
        <row r="12">
          <cell r="F12">
            <v>59100</v>
          </cell>
          <cell r="H12">
            <v>295000</v>
          </cell>
        </row>
        <row r="13">
          <cell r="F13">
            <v>151400</v>
          </cell>
          <cell r="H13">
            <v>885000</v>
          </cell>
        </row>
        <row r="14">
          <cell r="F14">
            <v>4285</v>
          </cell>
          <cell r="H14">
            <v>19330</v>
          </cell>
        </row>
        <row r="15">
          <cell r="F15">
            <v>13400</v>
          </cell>
          <cell r="H15">
            <v>73700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36400</v>
          </cell>
          <cell r="H9">
            <v>253000</v>
          </cell>
        </row>
        <row r="10">
          <cell r="F10">
            <v>190</v>
          </cell>
          <cell r="H10">
            <v>850</v>
          </cell>
        </row>
        <row r="13">
          <cell r="F13">
            <v>5080</v>
          </cell>
          <cell r="H13">
            <v>30800</v>
          </cell>
        </row>
        <row r="14">
          <cell r="F14">
            <v>720</v>
          </cell>
          <cell r="H14">
            <v>3250</v>
          </cell>
        </row>
        <row r="15">
          <cell r="F15">
            <v>1900</v>
          </cell>
          <cell r="H15">
            <v>11100</v>
          </cell>
        </row>
      </sheetData>
      <sheetData sheetId="2">
        <row r="8">
          <cell r="F8">
            <v>0</v>
          </cell>
        </row>
        <row r="9">
          <cell r="F9">
            <v>49200</v>
          </cell>
          <cell r="H9">
            <v>355000</v>
          </cell>
        </row>
        <row r="10">
          <cell r="F10">
            <v>200</v>
          </cell>
          <cell r="H10">
            <v>1000</v>
          </cell>
        </row>
        <row r="11">
          <cell r="F11">
            <v>3750</v>
          </cell>
          <cell r="H11">
            <v>25300</v>
          </cell>
        </row>
        <row r="12">
          <cell r="F12">
            <v>650</v>
          </cell>
          <cell r="H12">
            <v>3500</v>
          </cell>
        </row>
        <row r="13">
          <cell r="F13">
            <v>4400</v>
          </cell>
          <cell r="H13">
            <v>28800</v>
          </cell>
        </row>
        <row r="14">
          <cell r="F14">
            <v>600</v>
          </cell>
          <cell r="H14">
            <v>2700</v>
          </cell>
        </row>
        <row r="15">
          <cell r="F15">
            <v>1900</v>
          </cell>
          <cell r="H15">
            <v>12400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302440</v>
          </cell>
          <cell r="H9">
            <v>2093480</v>
          </cell>
        </row>
        <row r="10">
          <cell r="F10">
            <v>458</v>
          </cell>
          <cell r="H10">
            <v>1892</v>
          </cell>
        </row>
        <row r="13">
          <cell r="F13">
            <v>65890</v>
          </cell>
          <cell r="H13">
            <v>437230</v>
          </cell>
        </row>
        <row r="14">
          <cell r="F14">
            <v>10290</v>
          </cell>
          <cell r="H14">
            <v>54537</v>
          </cell>
        </row>
        <row r="15">
          <cell r="F15">
            <v>58065</v>
          </cell>
          <cell r="H15">
            <v>376261.2</v>
          </cell>
        </row>
      </sheetData>
      <sheetData sheetId="2">
        <row r="9">
          <cell r="F9">
            <v>294469</v>
          </cell>
          <cell r="H9">
            <v>2060016</v>
          </cell>
        </row>
        <row r="10">
          <cell r="F10">
            <v>219</v>
          </cell>
          <cell r="H10">
            <v>932</v>
          </cell>
        </row>
        <row r="11">
          <cell r="F11">
            <v>64904</v>
          </cell>
          <cell r="H11">
            <v>440885</v>
          </cell>
        </row>
        <row r="12">
          <cell r="F12">
            <v>6457</v>
          </cell>
          <cell r="H12">
            <v>41014</v>
          </cell>
        </row>
        <row r="13">
          <cell r="F13">
            <v>71361</v>
          </cell>
          <cell r="H13">
            <v>481899</v>
          </cell>
        </row>
        <row r="14">
          <cell r="F14">
            <v>10490</v>
          </cell>
          <cell r="H14">
            <v>57296</v>
          </cell>
        </row>
        <row r="15">
          <cell r="F15">
            <v>43290</v>
          </cell>
          <cell r="H15">
            <v>278011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32035</v>
          </cell>
          <cell r="H8">
            <v>227770</v>
          </cell>
        </row>
        <row r="9">
          <cell r="F9">
            <v>374850</v>
          </cell>
          <cell r="H9">
            <v>2777420</v>
          </cell>
        </row>
        <row r="10">
          <cell r="F10">
            <v>1665</v>
          </cell>
          <cell r="H10">
            <v>10170</v>
          </cell>
        </row>
        <row r="13">
          <cell r="F13">
            <v>45265</v>
          </cell>
          <cell r="H13">
            <v>314190</v>
          </cell>
        </row>
        <row r="14">
          <cell r="F14">
            <v>5370</v>
          </cell>
          <cell r="H14">
            <v>29945</v>
          </cell>
        </row>
        <row r="15">
          <cell r="F15">
            <v>63590</v>
          </cell>
          <cell r="H15">
            <v>397700</v>
          </cell>
        </row>
      </sheetData>
      <sheetData sheetId="2">
        <row r="8">
          <cell r="F8">
            <v>23690</v>
          </cell>
          <cell r="H8">
            <v>149360</v>
          </cell>
        </row>
        <row r="9">
          <cell r="F9">
            <v>340100</v>
          </cell>
          <cell r="H9">
            <v>2282850</v>
          </cell>
        </row>
        <row r="10">
          <cell r="F10">
            <v>770</v>
          </cell>
          <cell r="H10">
            <v>4060</v>
          </cell>
        </row>
        <row r="11">
          <cell r="F11">
            <v>41335</v>
          </cell>
          <cell r="H11">
            <v>265560</v>
          </cell>
        </row>
        <row r="12">
          <cell r="F12">
            <v>9335</v>
          </cell>
          <cell r="H12">
            <v>51290</v>
          </cell>
        </row>
        <row r="13">
          <cell r="F13">
            <v>50670</v>
          </cell>
          <cell r="H13">
            <v>316850</v>
          </cell>
        </row>
        <row r="14">
          <cell r="F14">
            <v>5445</v>
          </cell>
          <cell r="H14">
            <v>26555</v>
          </cell>
        </row>
        <row r="15">
          <cell r="F15">
            <v>44720</v>
          </cell>
          <cell r="H15">
            <v>258115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103500</v>
          </cell>
          <cell r="H8">
            <v>629000</v>
          </cell>
        </row>
        <row r="9">
          <cell r="F9">
            <v>677500</v>
          </cell>
          <cell r="H9">
            <v>4985000</v>
          </cell>
        </row>
        <row r="10">
          <cell r="F10">
            <v>7700</v>
          </cell>
          <cell r="H10">
            <v>47000</v>
          </cell>
        </row>
        <row r="13">
          <cell r="F13">
            <v>247000</v>
          </cell>
          <cell r="H13">
            <v>1804950</v>
          </cell>
        </row>
        <row r="14">
          <cell r="F14">
            <v>8400</v>
          </cell>
          <cell r="H14">
            <v>45000</v>
          </cell>
        </row>
        <row r="15">
          <cell r="F15">
            <v>29000</v>
          </cell>
          <cell r="H15">
            <v>163500</v>
          </cell>
        </row>
      </sheetData>
      <sheetData sheetId="2">
        <row r="8">
          <cell r="F8">
            <v>85000</v>
          </cell>
          <cell r="H8">
            <v>522000</v>
          </cell>
        </row>
        <row r="9">
          <cell r="F9">
            <v>662000</v>
          </cell>
          <cell r="H9">
            <v>4596000</v>
          </cell>
        </row>
        <row r="10">
          <cell r="F10">
            <v>9200</v>
          </cell>
          <cell r="H10">
            <v>53000</v>
          </cell>
        </row>
        <row r="11">
          <cell r="F11">
            <v>174000</v>
          </cell>
          <cell r="H11">
            <v>1206650</v>
          </cell>
        </row>
        <row r="12">
          <cell r="F12">
            <v>78500</v>
          </cell>
          <cell r="H12">
            <v>501400</v>
          </cell>
        </row>
        <row r="13">
          <cell r="F13">
            <v>252500</v>
          </cell>
          <cell r="H13">
            <v>1708050</v>
          </cell>
        </row>
        <row r="14">
          <cell r="F14">
            <v>11300</v>
          </cell>
          <cell r="H14">
            <v>54900</v>
          </cell>
        </row>
        <row r="15">
          <cell r="F15">
            <v>30200</v>
          </cell>
          <cell r="H15">
            <v>157300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"/>
    </sheetNames>
    <sheetDataSet>
      <sheetData sheetId="0">
        <row r="8">
          <cell r="F8">
            <v>5050</v>
          </cell>
          <cell r="H8">
            <v>32320</v>
          </cell>
        </row>
        <row r="9">
          <cell r="F9">
            <v>236550</v>
          </cell>
          <cell r="H9">
            <v>1916055</v>
          </cell>
        </row>
        <row r="10">
          <cell r="F10">
            <v>720</v>
          </cell>
          <cell r="H10">
            <v>4464</v>
          </cell>
        </row>
        <row r="13">
          <cell r="F13">
            <v>69850</v>
          </cell>
          <cell r="H13">
            <v>534255</v>
          </cell>
        </row>
        <row r="14">
          <cell r="F14">
            <v>2125</v>
          </cell>
          <cell r="H14">
            <v>13175</v>
          </cell>
        </row>
        <row r="15">
          <cell r="F15">
            <v>1445</v>
          </cell>
          <cell r="H15">
            <v>8959</v>
          </cell>
        </row>
      </sheetData>
      <sheetData sheetId="1">
        <row r="8">
          <cell r="F8">
            <v>3200</v>
          </cell>
          <cell r="H8">
            <v>22080</v>
          </cell>
        </row>
        <row r="9">
          <cell r="F9">
            <v>237400</v>
          </cell>
          <cell r="H9">
            <v>1899200</v>
          </cell>
        </row>
        <row r="10">
          <cell r="F10">
            <v>350</v>
          </cell>
          <cell r="H10">
            <v>2275</v>
          </cell>
        </row>
        <row r="11">
          <cell r="F11">
            <v>35500</v>
          </cell>
          <cell r="H11">
            <v>273350</v>
          </cell>
        </row>
        <row r="12">
          <cell r="F12">
            <v>35500</v>
          </cell>
          <cell r="H12">
            <v>244950</v>
          </cell>
        </row>
        <row r="13">
          <cell r="F13">
            <v>71000</v>
          </cell>
          <cell r="H13">
            <v>518300</v>
          </cell>
        </row>
        <row r="14">
          <cell r="F14">
            <v>2550</v>
          </cell>
          <cell r="H14">
            <v>15300</v>
          </cell>
        </row>
        <row r="15">
          <cell r="F15">
            <v>1300</v>
          </cell>
          <cell r="H15">
            <v>8450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51495</v>
          </cell>
          <cell r="H8">
            <v>327903</v>
          </cell>
        </row>
        <row r="9">
          <cell r="F9">
            <v>405970</v>
          </cell>
          <cell r="H9">
            <v>2898875</v>
          </cell>
        </row>
        <row r="10">
          <cell r="F10">
            <v>680</v>
          </cell>
          <cell r="H10">
            <v>3422</v>
          </cell>
        </row>
        <row r="13">
          <cell r="F13">
            <v>84780</v>
          </cell>
          <cell r="H13">
            <v>566591</v>
          </cell>
        </row>
        <row r="14">
          <cell r="F14">
            <v>4950</v>
          </cell>
          <cell r="H14">
            <v>23265</v>
          </cell>
        </row>
        <row r="15">
          <cell r="F15">
            <v>27300</v>
          </cell>
          <cell r="H15">
            <v>152880</v>
          </cell>
        </row>
      </sheetData>
      <sheetData sheetId="1">
        <row r="8">
          <cell r="F8">
            <v>34810</v>
          </cell>
          <cell r="H8">
            <v>197530</v>
          </cell>
        </row>
        <row r="9">
          <cell r="F9">
            <v>388225</v>
          </cell>
          <cell r="H9">
            <v>2470970</v>
          </cell>
        </row>
        <row r="10">
          <cell r="F10">
            <v>635</v>
          </cell>
          <cell r="H10">
            <v>3048</v>
          </cell>
        </row>
        <row r="11">
          <cell r="F11">
            <v>75300</v>
          </cell>
          <cell r="H11">
            <v>470400</v>
          </cell>
        </row>
        <row r="12">
          <cell r="F12">
            <v>23050</v>
          </cell>
          <cell r="H12">
            <v>126545</v>
          </cell>
        </row>
        <row r="13">
          <cell r="F13">
            <v>98350</v>
          </cell>
          <cell r="H13">
            <v>596945</v>
          </cell>
        </row>
        <row r="14">
          <cell r="F14">
            <v>4650</v>
          </cell>
          <cell r="H14">
            <v>20460</v>
          </cell>
        </row>
        <row r="15">
          <cell r="F15">
            <v>22200</v>
          </cell>
          <cell r="H15">
            <v>112270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883</v>
          </cell>
          <cell r="H8">
            <v>4344.360000000001</v>
          </cell>
        </row>
        <row r="9">
          <cell r="F9">
            <v>272248</v>
          </cell>
          <cell r="H9">
            <v>2368557.6</v>
          </cell>
        </row>
        <row r="10">
          <cell r="F10">
            <v>62</v>
          </cell>
          <cell r="H10">
            <v>310</v>
          </cell>
        </row>
        <row r="13">
          <cell r="F13">
            <v>47281</v>
          </cell>
          <cell r="H13">
            <v>382976.1</v>
          </cell>
        </row>
        <row r="14">
          <cell r="F14">
            <v>1331</v>
          </cell>
          <cell r="H14">
            <v>9157.28</v>
          </cell>
        </row>
        <row r="15">
          <cell r="F15">
            <v>1384</v>
          </cell>
          <cell r="H15">
            <v>8304</v>
          </cell>
        </row>
      </sheetData>
      <sheetData sheetId="2">
        <row r="8">
          <cell r="F8">
            <v>600</v>
          </cell>
          <cell r="H8">
            <v>2598</v>
          </cell>
        </row>
        <row r="9">
          <cell r="F9">
            <v>267200</v>
          </cell>
          <cell r="H9">
            <v>2324640</v>
          </cell>
        </row>
        <row r="10">
          <cell r="F10">
            <v>85</v>
          </cell>
          <cell r="H10">
            <v>425</v>
          </cell>
        </row>
        <row r="11">
          <cell r="F11">
            <v>44500</v>
          </cell>
          <cell r="H11">
            <v>356000</v>
          </cell>
        </row>
        <row r="12">
          <cell r="F12">
            <v>4900</v>
          </cell>
          <cell r="H12">
            <v>39200</v>
          </cell>
        </row>
        <row r="13">
          <cell r="F13">
            <v>49400</v>
          </cell>
          <cell r="H13">
            <v>395200</v>
          </cell>
        </row>
        <row r="14">
          <cell r="F14">
            <v>2400</v>
          </cell>
          <cell r="H14">
            <v>15600</v>
          </cell>
        </row>
        <row r="15">
          <cell r="F15">
            <v>1000</v>
          </cell>
          <cell r="H15">
            <v>6400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1360</v>
          </cell>
          <cell r="H8">
            <v>7480</v>
          </cell>
        </row>
        <row r="9">
          <cell r="F9">
            <v>214950</v>
          </cell>
          <cell r="H9">
            <v>1607920</v>
          </cell>
        </row>
        <row r="10">
          <cell r="F10">
            <v>420</v>
          </cell>
          <cell r="H10">
            <v>2310</v>
          </cell>
        </row>
        <row r="13">
          <cell r="F13">
            <v>38800</v>
          </cell>
          <cell r="H13">
            <v>282589.381443299</v>
          </cell>
        </row>
        <row r="14">
          <cell r="F14">
            <v>5800</v>
          </cell>
          <cell r="H14">
            <v>35275</v>
          </cell>
        </row>
        <row r="15">
          <cell r="F15">
            <v>9800</v>
          </cell>
          <cell r="H15">
            <v>57120</v>
          </cell>
        </row>
      </sheetData>
      <sheetData sheetId="1">
        <row r="8">
          <cell r="F8">
            <v>400</v>
          </cell>
          <cell r="H8">
            <v>2120</v>
          </cell>
        </row>
        <row r="9">
          <cell r="F9">
            <v>203700</v>
          </cell>
          <cell r="H9">
            <v>1482936</v>
          </cell>
        </row>
        <row r="10">
          <cell r="F10">
            <v>300</v>
          </cell>
          <cell r="H10">
            <v>1524</v>
          </cell>
        </row>
        <row r="11">
          <cell r="F11">
            <v>35000</v>
          </cell>
          <cell r="H11">
            <v>251300</v>
          </cell>
        </row>
        <row r="12">
          <cell r="F12">
            <v>8000</v>
          </cell>
          <cell r="H12">
            <v>56800</v>
          </cell>
        </row>
        <row r="13">
          <cell r="F13">
            <v>43000</v>
          </cell>
          <cell r="H13">
            <v>308100</v>
          </cell>
        </row>
        <row r="14">
          <cell r="F14">
            <v>7850</v>
          </cell>
          <cell r="H14">
            <v>46393.5</v>
          </cell>
        </row>
        <row r="15">
          <cell r="F15">
            <v>8350</v>
          </cell>
          <cell r="H15">
            <v>48764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110238</v>
          </cell>
          <cell r="H8">
            <v>636057</v>
          </cell>
        </row>
        <row r="9">
          <cell r="F9">
            <v>250168</v>
          </cell>
          <cell r="H9">
            <v>1548011</v>
          </cell>
        </row>
        <row r="10">
          <cell r="F10">
            <v>1346</v>
          </cell>
          <cell r="H10">
            <v>5423</v>
          </cell>
        </row>
        <row r="13">
          <cell r="F13">
            <v>78699</v>
          </cell>
          <cell r="H13">
            <v>426121.2</v>
          </cell>
        </row>
        <row r="14">
          <cell r="F14">
            <v>6642</v>
          </cell>
          <cell r="H14">
            <v>24236</v>
          </cell>
        </row>
        <row r="15">
          <cell r="F15">
            <v>45504</v>
          </cell>
          <cell r="H15">
            <v>221752</v>
          </cell>
        </row>
      </sheetData>
      <sheetData sheetId="2">
        <row r="8">
          <cell r="F8">
            <v>82000</v>
          </cell>
          <cell r="H8">
            <v>369000</v>
          </cell>
        </row>
        <row r="9">
          <cell r="F9">
            <v>272000</v>
          </cell>
          <cell r="H9">
            <v>1468800</v>
          </cell>
        </row>
        <row r="10">
          <cell r="F10">
            <v>1365</v>
          </cell>
          <cell r="H10">
            <v>5460</v>
          </cell>
        </row>
        <row r="11">
          <cell r="F11">
            <v>82400</v>
          </cell>
          <cell r="H11">
            <v>428402</v>
          </cell>
        </row>
        <row r="12">
          <cell r="F12">
            <v>5060</v>
          </cell>
          <cell r="H12">
            <v>20224</v>
          </cell>
        </row>
        <row r="13">
          <cell r="F13">
            <v>87460</v>
          </cell>
          <cell r="H13">
            <v>448626</v>
          </cell>
        </row>
        <row r="14">
          <cell r="F14">
            <v>6023</v>
          </cell>
          <cell r="H14">
            <v>21080</v>
          </cell>
        </row>
        <row r="15">
          <cell r="F15">
            <v>46900</v>
          </cell>
          <cell r="H15">
            <v>220430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135450</v>
          </cell>
          <cell r="H9">
            <v>839018</v>
          </cell>
        </row>
        <row r="10">
          <cell r="F10">
            <v>6140</v>
          </cell>
          <cell r="H10">
            <v>27496</v>
          </cell>
        </row>
        <row r="13">
          <cell r="F13">
            <v>36450</v>
          </cell>
          <cell r="H13">
            <v>197590</v>
          </cell>
        </row>
        <row r="14">
          <cell r="F14">
            <v>4770</v>
          </cell>
          <cell r="H14">
            <v>17951</v>
          </cell>
        </row>
        <row r="15">
          <cell r="F15">
            <v>71100</v>
          </cell>
          <cell r="H15">
            <v>363740</v>
          </cell>
        </row>
      </sheetData>
      <sheetData sheetId="2">
        <row r="9">
          <cell r="F9">
            <v>138800</v>
          </cell>
          <cell r="H9">
            <v>836960</v>
          </cell>
        </row>
        <row r="10">
          <cell r="F10">
            <v>5900</v>
          </cell>
          <cell r="H10">
            <v>26302</v>
          </cell>
        </row>
        <row r="11">
          <cell r="F11">
            <v>33450</v>
          </cell>
          <cell r="H11">
            <v>184644</v>
          </cell>
        </row>
        <row r="12">
          <cell r="F12">
            <v>2920</v>
          </cell>
          <cell r="H12">
            <v>9957.2</v>
          </cell>
        </row>
        <row r="13">
          <cell r="F13">
            <v>36370</v>
          </cell>
          <cell r="H13">
            <v>194601.2</v>
          </cell>
        </row>
        <row r="14">
          <cell r="F14">
            <v>4830</v>
          </cell>
          <cell r="H14">
            <v>17348</v>
          </cell>
        </row>
        <row r="15">
          <cell r="F15">
            <v>74000</v>
          </cell>
          <cell r="H15">
            <v>369600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71600</v>
          </cell>
          <cell r="H8">
            <v>260600</v>
          </cell>
        </row>
        <row r="9">
          <cell r="F9">
            <v>8500</v>
          </cell>
          <cell r="H9">
            <v>41150</v>
          </cell>
        </row>
        <row r="10">
          <cell r="F10">
            <v>1700</v>
          </cell>
          <cell r="H10">
            <v>5981</v>
          </cell>
        </row>
        <row r="13">
          <cell r="F13">
            <v>9700</v>
          </cell>
          <cell r="H13">
            <v>41785</v>
          </cell>
        </row>
        <row r="14">
          <cell r="F14">
            <v>2500</v>
          </cell>
          <cell r="H14">
            <v>7749</v>
          </cell>
        </row>
        <row r="15">
          <cell r="F15">
            <v>6400</v>
          </cell>
          <cell r="H15">
            <v>26335</v>
          </cell>
        </row>
      </sheetData>
      <sheetData sheetId="1">
        <row r="8">
          <cell r="F8">
            <v>70000</v>
          </cell>
          <cell r="H8">
            <v>294000</v>
          </cell>
        </row>
        <row r="9">
          <cell r="F9">
            <v>11200</v>
          </cell>
          <cell r="H9">
            <v>56000</v>
          </cell>
        </row>
        <row r="10">
          <cell r="F10">
            <v>1700</v>
          </cell>
          <cell r="H10">
            <v>6000</v>
          </cell>
        </row>
        <row r="11">
          <cell r="F11">
            <v>7000</v>
          </cell>
          <cell r="H11">
            <v>31500</v>
          </cell>
        </row>
        <row r="12">
          <cell r="F12">
            <v>2600</v>
          </cell>
          <cell r="H12">
            <v>9875.336322869956</v>
          </cell>
        </row>
        <row r="13">
          <cell r="F13">
            <v>9600</v>
          </cell>
          <cell r="H13">
            <v>41375.33632286996</v>
          </cell>
        </row>
        <row r="14">
          <cell r="F14">
            <v>2500</v>
          </cell>
          <cell r="H14">
            <v>9750</v>
          </cell>
        </row>
        <row r="15">
          <cell r="F15">
            <v>6400</v>
          </cell>
          <cell r="H15">
            <v>28200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4987744</v>
          </cell>
          <cell r="E33">
            <v>35880772</v>
          </cell>
        </row>
        <row r="35">
          <cell r="C35">
            <v>4861316</v>
          </cell>
          <cell r="E35">
            <v>35622562.6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356365</v>
          </cell>
          <cell r="E33">
            <v>1790141.75</v>
          </cell>
        </row>
        <row r="35">
          <cell r="C35">
            <v>436376</v>
          </cell>
          <cell r="E35">
            <v>2365614.3600000003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1619511</v>
          </cell>
          <cell r="E33">
            <v>10469466.53632287</v>
          </cell>
        </row>
        <row r="35">
          <cell r="C35">
            <v>1681620</v>
          </cell>
          <cell r="E35">
            <v>11347417.181443298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94593</v>
          </cell>
          <cell r="E33">
            <v>452835.5</v>
          </cell>
        </row>
        <row r="35">
          <cell r="C35">
            <v>82618</v>
          </cell>
          <cell r="E35">
            <v>400940.78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30574</v>
          </cell>
          <cell r="E33">
            <v>152047</v>
          </cell>
        </row>
        <row r="35">
          <cell r="C35">
            <v>31571</v>
          </cell>
          <cell r="E35">
            <v>160975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378900</v>
          </cell>
          <cell r="E33">
            <v>2011530</v>
          </cell>
        </row>
        <row r="35">
          <cell r="C35">
            <v>413518</v>
          </cell>
          <cell r="E35">
            <v>2289571.2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1950</v>
          </cell>
          <cell r="H8">
            <v>11310</v>
          </cell>
        </row>
        <row r="9">
          <cell r="F9">
            <v>300100</v>
          </cell>
          <cell r="H9">
            <v>1982790</v>
          </cell>
        </row>
        <row r="10">
          <cell r="F10">
            <v>2160</v>
          </cell>
          <cell r="H10">
            <v>11022</v>
          </cell>
        </row>
        <row r="13">
          <cell r="F13">
            <v>193500</v>
          </cell>
          <cell r="H13">
            <v>1146230</v>
          </cell>
        </row>
        <row r="14">
          <cell r="F14">
            <v>8500</v>
          </cell>
          <cell r="H14">
            <v>33380</v>
          </cell>
        </row>
        <row r="15">
          <cell r="F15">
            <v>27200</v>
          </cell>
          <cell r="H15">
            <v>123740</v>
          </cell>
        </row>
      </sheetData>
      <sheetData sheetId="2">
        <row r="8">
          <cell r="F8">
            <v>1950</v>
          </cell>
          <cell r="H8">
            <v>11553.75</v>
          </cell>
        </row>
        <row r="9">
          <cell r="F9">
            <v>318400</v>
          </cell>
          <cell r="H9">
            <v>2194550</v>
          </cell>
        </row>
        <row r="10">
          <cell r="F10">
            <v>2200</v>
          </cell>
          <cell r="H10">
            <v>11254</v>
          </cell>
        </row>
        <row r="11">
          <cell r="F11">
            <v>144500</v>
          </cell>
          <cell r="H11">
            <v>920320</v>
          </cell>
        </row>
        <row r="12">
          <cell r="F12">
            <v>43000</v>
          </cell>
          <cell r="H12">
            <v>206400</v>
          </cell>
        </row>
        <row r="13">
          <cell r="F13">
            <v>187500</v>
          </cell>
          <cell r="H13">
            <v>1126720</v>
          </cell>
        </row>
        <row r="14">
          <cell r="F14">
            <v>11500</v>
          </cell>
          <cell r="H14">
            <v>44890</v>
          </cell>
        </row>
        <row r="15">
          <cell r="F15">
            <v>27600</v>
          </cell>
          <cell r="H15">
            <v>131060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63900</v>
          </cell>
          <cell r="H9">
            <v>415350</v>
          </cell>
        </row>
        <row r="10">
          <cell r="F10">
            <v>1600</v>
          </cell>
          <cell r="H10">
            <v>8480</v>
          </cell>
        </row>
        <row r="13">
          <cell r="F13">
            <v>31950</v>
          </cell>
          <cell r="H13">
            <v>179257.5</v>
          </cell>
        </row>
        <row r="14">
          <cell r="F14">
            <v>1395</v>
          </cell>
          <cell r="H14">
            <v>6556.5</v>
          </cell>
        </row>
        <row r="15">
          <cell r="F15">
            <v>7040</v>
          </cell>
          <cell r="H15">
            <v>31680</v>
          </cell>
        </row>
      </sheetData>
      <sheetData sheetId="2">
        <row r="9">
          <cell r="F9">
            <v>68000</v>
          </cell>
          <cell r="H9">
            <v>452200</v>
          </cell>
        </row>
        <row r="10">
          <cell r="F10">
            <v>1500</v>
          </cell>
          <cell r="H10">
            <v>7980</v>
          </cell>
        </row>
        <row r="11">
          <cell r="F11">
            <v>26000</v>
          </cell>
          <cell r="H11">
            <v>153400</v>
          </cell>
        </row>
        <row r="12">
          <cell r="F12">
            <v>4500</v>
          </cell>
          <cell r="H12">
            <v>23400</v>
          </cell>
        </row>
        <row r="13">
          <cell r="F13">
            <v>30500</v>
          </cell>
          <cell r="H13">
            <v>176800</v>
          </cell>
        </row>
        <row r="14">
          <cell r="F14">
            <v>1300</v>
          </cell>
          <cell r="H14">
            <v>6058</v>
          </cell>
        </row>
        <row r="15">
          <cell r="F15">
            <v>7000</v>
          </cell>
          <cell r="H15">
            <v>32900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300000</v>
          </cell>
          <cell r="H9">
            <v>2370000</v>
          </cell>
        </row>
        <row r="10">
          <cell r="F10">
            <v>200</v>
          </cell>
          <cell r="H10">
            <v>1400</v>
          </cell>
        </row>
        <row r="13">
          <cell r="F13">
            <v>51640</v>
          </cell>
          <cell r="H13">
            <v>399980</v>
          </cell>
        </row>
        <row r="14">
          <cell r="F14">
            <v>2560</v>
          </cell>
          <cell r="H14">
            <v>15360</v>
          </cell>
        </row>
        <row r="15">
          <cell r="F15">
            <v>1860</v>
          </cell>
          <cell r="H15">
            <v>13020</v>
          </cell>
        </row>
      </sheetData>
      <sheetData sheetId="2">
        <row r="9">
          <cell r="F9">
            <v>288000</v>
          </cell>
          <cell r="H9">
            <v>2534400</v>
          </cell>
        </row>
        <row r="10">
          <cell r="F10">
            <v>200</v>
          </cell>
          <cell r="H10">
            <v>1400</v>
          </cell>
        </row>
        <row r="11">
          <cell r="F11">
            <v>34400</v>
          </cell>
          <cell r="H11">
            <v>288960</v>
          </cell>
        </row>
        <row r="12">
          <cell r="F12">
            <v>15560</v>
          </cell>
          <cell r="H12">
            <v>113580</v>
          </cell>
        </row>
        <row r="13">
          <cell r="F13">
            <v>49960</v>
          </cell>
          <cell r="H13">
            <v>402540</v>
          </cell>
        </row>
        <row r="14">
          <cell r="F14">
            <v>3900</v>
          </cell>
          <cell r="H14">
            <v>24180</v>
          </cell>
        </row>
        <row r="15">
          <cell r="F15">
            <v>1150</v>
          </cell>
          <cell r="H15">
            <v>8400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150</v>
          </cell>
          <cell r="H8">
            <v>900</v>
          </cell>
        </row>
        <row r="9">
          <cell r="F9">
            <v>543500</v>
          </cell>
          <cell r="H9">
            <v>4496000</v>
          </cell>
        </row>
        <row r="10">
          <cell r="F10">
            <v>930</v>
          </cell>
          <cell r="H10">
            <v>5700</v>
          </cell>
        </row>
        <row r="13">
          <cell r="F13">
            <v>98800</v>
          </cell>
          <cell r="H13">
            <v>777000</v>
          </cell>
        </row>
        <row r="14">
          <cell r="F14">
            <v>2900</v>
          </cell>
          <cell r="H14">
            <v>17400</v>
          </cell>
        </row>
        <row r="15">
          <cell r="F15">
            <v>2200</v>
          </cell>
          <cell r="H15">
            <v>14500</v>
          </cell>
        </row>
      </sheetData>
      <sheetData sheetId="2">
        <row r="8">
          <cell r="F8">
            <v>150</v>
          </cell>
          <cell r="H8">
            <v>900</v>
          </cell>
        </row>
        <row r="9">
          <cell r="F9">
            <v>545400</v>
          </cell>
          <cell r="H9">
            <v>4566000</v>
          </cell>
        </row>
        <row r="10">
          <cell r="F10">
            <v>600</v>
          </cell>
          <cell r="H10">
            <v>3672</v>
          </cell>
        </row>
        <row r="11">
          <cell r="F11">
            <v>59500</v>
          </cell>
          <cell r="H11">
            <v>500000</v>
          </cell>
        </row>
        <row r="12">
          <cell r="F12">
            <v>36600</v>
          </cell>
          <cell r="H12">
            <v>260000</v>
          </cell>
        </row>
        <row r="13">
          <cell r="F13">
            <v>96100</v>
          </cell>
          <cell r="H13">
            <v>760000</v>
          </cell>
        </row>
        <row r="14">
          <cell r="F14">
            <v>4300</v>
          </cell>
          <cell r="H14">
            <v>26800</v>
          </cell>
        </row>
        <row r="15">
          <cell r="F15">
            <v>1800</v>
          </cell>
          <cell r="H15">
            <v>11400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8880</v>
          </cell>
          <cell r="H8">
            <v>48000</v>
          </cell>
        </row>
        <row r="9">
          <cell r="F9">
            <v>117000</v>
          </cell>
          <cell r="H9">
            <v>735100</v>
          </cell>
        </row>
        <row r="10">
          <cell r="F10">
            <v>3535</v>
          </cell>
          <cell r="H10">
            <v>16320</v>
          </cell>
        </row>
        <row r="13">
          <cell r="F13">
            <v>38010</v>
          </cell>
          <cell r="H13">
            <v>218060</v>
          </cell>
        </row>
        <row r="14">
          <cell r="F14">
            <v>1800</v>
          </cell>
          <cell r="H14">
            <v>7670</v>
          </cell>
        </row>
        <row r="15">
          <cell r="F15">
            <v>22380</v>
          </cell>
          <cell r="H15">
            <v>127900</v>
          </cell>
        </row>
      </sheetData>
      <sheetData sheetId="2">
        <row r="8">
          <cell r="F8">
            <v>7460</v>
          </cell>
          <cell r="H8">
            <v>36500</v>
          </cell>
        </row>
        <row r="9">
          <cell r="F9">
            <v>118700</v>
          </cell>
          <cell r="H9">
            <v>701000</v>
          </cell>
        </row>
        <row r="10">
          <cell r="F10">
            <v>3370</v>
          </cell>
          <cell r="H10">
            <v>15100</v>
          </cell>
        </row>
        <row r="11">
          <cell r="F11">
            <v>35530</v>
          </cell>
          <cell r="H11">
            <v>194000</v>
          </cell>
        </row>
        <row r="12">
          <cell r="F12">
            <v>2160</v>
          </cell>
          <cell r="H12">
            <v>7760</v>
          </cell>
        </row>
        <row r="13">
          <cell r="F13">
            <v>37690</v>
          </cell>
          <cell r="H13">
            <v>201760</v>
          </cell>
        </row>
        <row r="14">
          <cell r="F14">
            <v>2170</v>
          </cell>
          <cell r="H14">
            <v>8200</v>
          </cell>
        </row>
        <row r="15">
          <cell r="F15">
            <v>21410</v>
          </cell>
          <cell r="H15">
            <v>117600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46400</v>
          </cell>
          <cell r="H8">
            <v>162800</v>
          </cell>
        </row>
        <row r="9">
          <cell r="F9">
            <v>7130</v>
          </cell>
          <cell r="H9">
            <v>28450</v>
          </cell>
        </row>
        <row r="10">
          <cell r="F10">
            <v>500</v>
          </cell>
          <cell r="H10">
            <v>1475</v>
          </cell>
        </row>
        <row r="13">
          <cell r="F13">
            <v>8800</v>
          </cell>
          <cell r="H13">
            <v>35800</v>
          </cell>
        </row>
        <row r="14">
          <cell r="F14">
            <v>1800</v>
          </cell>
          <cell r="H14">
            <v>4450</v>
          </cell>
        </row>
        <row r="15">
          <cell r="F15">
            <v>3480</v>
          </cell>
          <cell r="H15">
            <v>13575</v>
          </cell>
        </row>
      </sheetData>
      <sheetData sheetId="2">
        <row r="8">
          <cell r="F8">
            <v>44800</v>
          </cell>
          <cell r="H8">
            <v>170500</v>
          </cell>
        </row>
        <row r="9">
          <cell r="F9">
            <v>7500</v>
          </cell>
          <cell r="H9">
            <v>30450</v>
          </cell>
        </row>
        <row r="10">
          <cell r="F10">
            <v>465</v>
          </cell>
          <cell r="H10">
            <v>1365</v>
          </cell>
        </row>
        <row r="11">
          <cell r="F11">
            <v>6000</v>
          </cell>
          <cell r="H11">
            <v>24000</v>
          </cell>
        </row>
        <row r="12">
          <cell r="F12">
            <v>2550</v>
          </cell>
          <cell r="H12">
            <v>9350</v>
          </cell>
        </row>
        <row r="13">
          <cell r="F13">
            <v>8550</v>
          </cell>
          <cell r="H13">
            <v>33350</v>
          </cell>
        </row>
        <row r="14">
          <cell r="F14">
            <v>1800</v>
          </cell>
          <cell r="H14">
            <v>4450</v>
          </cell>
        </row>
        <row r="15">
          <cell r="F15">
            <v>3450</v>
          </cell>
          <cell r="H15">
            <v>13450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600</v>
          </cell>
          <cell r="H8">
            <v>3060</v>
          </cell>
        </row>
        <row r="9">
          <cell r="F9">
            <v>351310</v>
          </cell>
          <cell r="H9">
            <v>2651136</v>
          </cell>
        </row>
        <row r="10">
          <cell r="F10">
            <v>310</v>
          </cell>
          <cell r="H10">
            <v>1395</v>
          </cell>
        </row>
        <row r="13">
          <cell r="F13">
            <v>311880</v>
          </cell>
          <cell r="H13">
            <v>2190897</v>
          </cell>
        </row>
        <row r="14">
          <cell r="F14">
            <v>3990</v>
          </cell>
          <cell r="H14">
            <v>19406</v>
          </cell>
        </row>
        <row r="15">
          <cell r="F15">
            <v>5270</v>
          </cell>
          <cell r="H15">
            <v>26755</v>
          </cell>
        </row>
      </sheetData>
      <sheetData sheetId="2">
        <row r="8">
          <cell r="F8">
            <v>430</v>
          </cell>
          <cell r="H8">
            <v>2150</v>
          </cell>
        </row>
        <row r="9">
          <cell r="F9">
            <v>411900</v>
          </cell>
          <cell r="H9">
            <v>3254000</v>
          </cell>
        </row>
        <row r="10">
          <cell r="F10">
            <v>240</v>
          </cell>
          <cell r="H10">
            <v>1080</v>
          </cell>
        </row>
        <row r="11">
          <cell r="F11">
            <v>113800</v>
          </cell>
          <cell r="H11">
            <v>796600</v>
          </cell>
        </row>
        <row r="12">
          <cell r="F12">
            <v>153550</v>
          </cell>
          <cell r="H12">
            <v>967365</v>
          </cell>
        </row>
        <row r="13">
          <cell r="F13">
            <v>267350</v>
          </cell>
          <cell r="H13">
            <v>1763965</v>
          </cell>
        </row>
        <row r="14">
          <cell r="F14">
            <v>5250</v>
          </cell>
          <cell r="H14">
            <v>25200</v>
          </cell>
        </row>
        <row r="15">
          <cell r="F15">
            <v>5280</v>
          </cell>
          <cell r="H15">
            <v>31680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7">
      <selection activeCell="E44" sqref="E44"/>
    </sheetView>
  </sheetViews>
  <sheetFormatPr defaultColWidth="12" defaultRowHeight="11.25"/>
  <cols>
    <col min="1" max="1" width="12.66015625" style="7" customWidth="1"/>
    <col min="2" max="2" width="20.66015625" style="7" customWidth="1"/>
    <col min="3" max="3" width="11.5" style="7" customWidth="1"/>
    <col min="4" max="4" width="12.33203125" style="41" bestFit="1" customWidth="1"/>
    <col min="5" max="5" width="14.66015625" style="42" customWidth="1"/>
    <col min="6" max="6" width="11.5" style="41" customWidth="1"/>
    <col min="7" max="7" width="11.5" style="43" customWidth="1"/>
    <col min="8" max="9" width="11.5" style="7" customWidth="1"/>
    <col min="10" max="10" width="16.66015625" style="8" customWidth="1"/>
    <col min="11" max="16384" width="11.5" style="7" customWidth="1"/>
  </cols>
  <sheetData>
    <row r="1" spans="2:9" ht="10.5">
      <c r="B1" s="99"/>
      <c r="C1" s="100"/>
      <c r="D1" s="101"/>
      <c r="E1" s="102"/>
      <c r="F1" s="101"/>
      <c r="G1" s="109"/>
      <c r="H1" s="100"/>
      <c r="I1" s="100"/>
    </row>
    <row r="2" spans="1:9" ht="12.75">
      <c r="A2" s="9"/>
      <c r="B2" s="110"/>
      <c r="C2" s="111"/>
      <c r="D2" s="10"/>
      <c r="E2" s="112"/>
      <c r="F2" s="10"/>
      <c r="G2" s="15"/>
      <c r="H2" s="111"/>
      <c r="I2" s="111"/>
    </row>
    <row r="3" spans="1:10" s="14" customFormat="1" ht="12.75">
      <c r="A3" s="11"/>
      <c r="B3" s="113"/>
      <c r="C3" s="12"/>
      <c r="D3" s="12"/>
      <c r="E3" s="12"/>
      <c r="F3" s="13"/>
      <c r="G3" s="12"/>
      <c r="H3" s="12"/>
      <c r="I3" s="12"/>
      <c r="J3" s="8"/>
    </row>
    <row r="4" spans="1:10" s="14" customFormat="1" ht="12.75">
      <c r="A4" s="11"/>
      <c r="B4" s="12"/>
      <c r="C4" s="12"/>
      <c r="D4" s="12"/>
      <c r="E4" s="12"/>
      <c r="F4" s="13"/>
      <c r="G4" s="12"/>
      <c r="H4" s="12"/>
      <c r="I4" s="12"/>
      <c r="J4" s="8"/>
    </row>
    <row r="5" spans="1:9" ht="12.75">
      <c r="A5" s="9"/>
      <c r="B5" s="111"/>
      <c r="C5" s="111"/>
      <c r="D5" s="10"/>
      <c r="E5" s="112"/>
      <c r="F5" s="10"/>
      <c r="G5" s="15"/>
      <c r="H5" s="111"/>
      <c r="I5" s="111"/>
    </row>
    <row r="6" spans="1:11" s="14" customFormat="1" ht="24.75" customHeight="1">
      <c r="A6" s="11"/>
      <c r="B6" s="114"/>
      <c r="C6" s="114"/>
      <c r="D6" s="114"/>
      <c r="E6" s="114"/>
      <c r="F6" s="114"/>
      <c r="G6" s="114"/>
      <c r="H6" s="114"/>
      <c r="I6" s="114"/>
      <c r="J6" s="8"/>
      <c r="K6" s="16"/>
    </row>
    <row r="7" spans="1:9" ht="12.75">
      <c r="A7" s="9"/>
      <c r="B7" s="111"/>
      <c r="C7" s="111"/>
      <c r="D7" s="10"/>
      <c r="E7" s="10"/>
      <c r="F7" s="10"/>
      <c r="G7" s="15"/>
      <c r="H7" s="111"/>
      <c r="I7" s="111"/>
    </row>
    <row r="8" spans="1:10" s="14" customFormat="1" ht="20.25">
      <c r="A8" s="11"/>
      <c r="B8" s="17"/>
      <c r="C8" s="12"/>
      <c r="D8" s="13"/>
      <c r="E8" s="18"/>
      <c r="F8" s="19"/>
      <c r="G8" s="12"/>
      <c r="H8" s="12"/>
      <c r="I8" s="12"/>
      <c r="J8" s="8"/>
    </row>
    <row r="9" spans="1:9" ht="13.5" thickBot="1">
      <c r="A9" s="9"/>
      <c r="B9" s="111"/>
      <c r="C9" s="111"/>
      <c r="D9" s="10"/>
      <c r="E9" s="112"/>
      <c r="F9" s="10"/>
      <c r="G9" s="15"/>
      <c r="H9" s="111"/>
      <c r="I9" s="111"/>
    </row>
    <row r="10" spans="1:10" ht="12.75">
      <c r="A10" s="9"/>
      <c r="B10" s="103"/>
      <c r="C10" s="104" t="s">
        <v>2</v>
      </c>
      <c r="D10" s="105" t="s">
        <v>32</v>
      </c>
      <c r="E10" s="106" t="s">
        <v>1</v>
      </c>
      <c r="F10" s="7"/>
      <c r="G10" s="8"/>
      <c r="J10" s="7"/>
    </row>
    <row r="11" spans="1:10" ht="12.75">
      <c r="A11" s="9"/>
      <c r="B11" s="1"/>
      <c r="C11" s="2" t="s">
        <v>33</v>
      </c>
      <c r="D11" s="3" t="s">
        <v>34</v>
      </c>
      <c r="E11" s="107" t="s">
        <v>35</v>
      </c>
      <c r="F11" s="7"/>
      <c r="G11" s="7"/>
      <c r="J11" s="7"/>
    </row>
    <row r="12" spans="1:10" ht="12.75">
      <c r="A12" s="9"/>
      <c r="B12" s="4"/>
      <c r="C12" s="5"/>
      <c r="D12" s="6"/>
      <c r="E12" s="108"/>
      <c r="F12" s="7"/>
      <c r="G12" s="7"/>
      <c r="J12" s="7"/>
    </row>
    <row r="13" spans="1:10" ht="12.75">
      <c r="A13" s="9"/>
      <c r="B13" s="20" t="s">
        <v>36</v>
      </c>
      <c r="C13" s="21"/>
      <c r="D13" s="21"/>
      <c r="E13" s="22"/>
      <c r="F13" s="7"/>
      <c r="G13" s="7"/>
      <c r="J13" s="7"/>
    </row>
    <row r="14" spans="1:10" ht="12.75">
      <c r="A14" s="9" t="s">
        <v>26</v>
      </c>
      <c r="B14" s="23" t="s">
        <v>51</v>
      </c>
      <c r="C14" s="24">
        <f>'[21]BLETENDRE'!$C$33</f>
        <v>4987744</v>
      </c>
      <c r="D14" s="24">
        <f>IF(C14=0,0,(E14/C14)*10)</f>
        <v>71.93787812686458</v>
      </c>
      <c r="E14" s="25">
        <f>'[21]BLETENDRE'!$E$33</f>
        <v>35880772</v>
      </c>
      <c r="F14" s="7"/>
      <c r="G14" s="7"/>
      <c r="J14" s="7"/>
    </row>
    <row r="15" spans="1:10" ht="12.75">
      <c r="A15" s="9" t="s">
        <v>26</v>
      </c>
      <c r="B15" s="23"/>
      <c r="C15" s="27"/>
      <c r="D15" s="28"/>
      <c r="E15" s="29"/>
      <c r="F15" s="7"/>
      <c r="G15" s="7"/>
      <c r="J15" s="7"/>
    </row>
    <row r="16" spans="1:10" ht="12.75">
      <c r="A16" s="9" t="s">
        <v>26</v>
      </c>
      <c r="B16" s="23" t="s">
        <v>45</v>
      </c>
      <c r="C16" s="27">
        <f>'[21]BLETENDRE'!$C$35</f>
        <v>4861316</v>
      </c>
      <c r="D16" s="27">
        <f>IF(C16=0,0,(E16/C16)*10)</f>
        <v>73.27761165906516</v>
      </c>
      <c r="E16" s="29">
        <f>'[21]BLETENDRE'!$E$35</f>
        <v>35622562.6</v>
      </c>
      <c r="F16" s="7"/>
      <c r="G16" s="7"/>
      <c r="J16" s="7"/>
    </row>
    <row r="17" spans="1:10" ht="12.75">
      <c r="A17" s="9" t="s">
        <v>26</v>
      </c>
      <c r="B17" s="31" t="s">
        <v>37</v>
      </c>
      <c r="C17" s="32">
        <f>(C14/C16)-1</f>
        <v>0.02600694955851468</v>
      </c>
      <c r="D17" s="32">
        <f>(D14/D16)-1</f>
        <v>-0.018282985783350747</v>
      </c>
      <c r="E17" s="33">
        <f>(E14/E16)-1</f>
        <v>0.007248479086117143</v>
      </c>
      <c r="F17" s="7"/>
      <c r="G17" s="7"/>
      <c r="J17" s="7"/>
    </row>
    <row r="18" spans="1:10" ht="12.75">
      <c r="A18" s="9"/>
      <c r="B18" s="20" t="s">
        <v>38</v>
      </c>
      <c r="C18" s="30"/>
      <c r="D18" s="30"/>
      <c r="E18" s="34"/>
      <c r="F18" s="7"/>
      <c r="G18" s="7"/>
      <c r="J18" s="7"/>
    </row>
    <row r="19" spans="1:10" ht="12.75">
      <c r="A19" s="9" t="s">
        <v>26</v>
      </c>
      <c r="B19" s="23" t="s">
        <v>51</v>
      </c>
      <c r="C19" s="24">
        <f>'[22]BLEDUR'!$C$33</f>
        <v>356365</v>
      </c>
      <c r="D19" s="24">
        <f>IF(C19=0,0,(E19/C19)*10)</f>
        <v>50.233377295750145</v>
      </c>
      <c r="E19" s="25">
        <f>'[22]BLEDUR'!$E$33</f>
        <v>1790141.75</v>
      </c>
      <c r="F19" s="7"/>
      <c r="G19" s="7"/>
      <c r="J19" s="7"/>
    </row>
    <row r="20" spans="1:10" ht="12.75">
      <c r="A20" s="9" t="s">
        <v>26</v>
      </c>
      <c r="B20" s="23"/>
      <c r="C20" s="27"/>
      <c r="D20" s="28"/>
      <c r="E20" s="29"/>
      <c r="F20" s="7"/>
      <c r="G20" s="7"/>
      <c r="J20" s="7"/>
    </row>
    <row r="21" spans="1:10" ht="12.75">
      <c r="A21" s="9" t="s">
        <v>26</v>
      </c>
      <c r="B21" s="23" t="s">
        <v>45</v>
      </c>
      <c r="C21" s="27">
        <f>'[22]BLEDUR'!$C$35</f>
        <v>436376</v>
      </c>
      <c r="D21" s="27">
        <f>IF(C21=0,0,(E21/C21)*10)</f>
        <v>54.21045978697271</v>
      </c>
      <c r="E21" s="29">
        <f>'[22]BLEDUR'!$E$35</f>
        <v>2365614.3600000003</v>
      </c>
      <c r="F21" s="7"/>
      <c r="G21" s="7"/>
      <c r="J21" s="7"/>
    </row>
    <row r="22" spans="1:10" ht="12.75">
      <c r="A22" s="9" t="s">
        <v>26</v>
      </c>
      <c r="B22" s="31" t="s">
        <v>37</v>
      </c>
      <c r="C22" s="32">
        <f>(C19/C21)-1</f>
        <v>-0.1833533466551781</v>
      </c>
      <c r="D22" s="32">
        <f>(D19/D21)-1</f>
        <v>-0.07336374763931253</v>
      </c>
      <c r="E22" s="33">
        <f>(E19/E21)-1</f>
        <v>-0.24326560564165678</v>
      </c>
      <c r="F22" s="7"/>
      <c r="G22" s="7"/>
      <c r="J22" s="7"/>
    </row>
    <row r="23" spans="1:10" ht="12.75">
      <c r="A23" s="9"/>
      <c r="B23" s="20" t="s">
        <v>39</v>
      </c>
      <c r="C23" s="27"/>
      <c r="D23" s="28"/>
      <c r="E23" s="29"/>
      <c r="F23" s="7"/>
      <c r="G23" s="7"/>
      <c r="J23" s="7"/>
    </row>
    <row r="24" spans="1:10" ht="12.75">
      <c r="A24" s="9" t="s">
        <v>26</v>
      </c>
      <c r="B24" s="23" t="s">
        <v>51</v>
      </c>
      <c r="C24" s="24">
        <f>'[23]ORGE'!$C$33</f>
        <v>1619511</v>
      </c>
      <c r="D24" s="24">
        <f>IF(C24=0,0,(E24/C24)*10)</f>
        <v>64.64585011353964</v>
      </c>
      <c r="E24" s="25">
        <f>'[23]ORGE'!$E$33</f>
        <v>10469466.53632287</v>
      </c>
      <c r="F24" s="7"/>
      <c r="G24" s="7"/>
      <c r="J24" s="7"/>
    </row>
    <row r="25" spans="1:10" ht="12.75">
      <c r="A25" s="9" t="s">
        <v>26</v>
      </c>
      <c r="B25" s="23"/>
      <c r="C25" s="27"/>
      <c r="D25" s="28"/>
      <c r="E25" s="29"/>
      <c r="F25" s="7"/>
      <c r="G25" s="7"/>
      <c r="J25" s="7"/>
    </row>
    <row r="26" spans="1:10" ht="12.75">
      <c r="A26" s="9" t="s">
        <v>26</v>
      </c>
      <c r="B26" s="23" t="s">
        <v>45</v>
      </c>
      <c r="C26" s="27">
        <f>'[23]ORGE'!$C$35</f>
        <v>1681620</v>
      </c>
      <c r="D26" s="27">
        <f>IF(C26=0,0,(E26/C26)*10)</f>
        <v>67.47908077593807</v>
      </c>
      <c r="E26" s="29">
        <f>'[23]ORGE'!$E$35</f>
        <v>11347417.181443298</v>
      </c>
      <c r="F26" s="7"/>
      <c r="G26" s="7"/>
      <c r="J26" s="7"/>
    </row>
    <row r="27" spans="1:10" ht="12.75">
      <c r="A27" s="9" t="s">
        <v>26</v>
      </c>
      <c r="B27" s="31" t="s">
        <v>37</v>
      </c>
      <c r="C27" s="32">
        <f>(C24/C26)-1</f>
        <v>-0.03693402790166622</v>
      </c>
      <c r="D27" s="32">
        <f>(D24/D26)-1</f>
        <v>-0.04198679990627141</v>
      </c>
      <c r="E27" s="33">
        <f>(E24/E26)-1</f>
        <v>-0.07737008616869767</v>
      </c>
      <c r="F27" s="7"/>
      <c r="G27" s="7"/>
      <c r="J27" s="7"/>
    </row>
    <row r="28" spans="1:10" ht="12.75">
      <c r="A28" s="9"/>
      <c r="B28" s="20" t="s">
        <v>40</v>
      </c>
      <c r="C28" s="27"/>
      <c r="D28" s="28"/>
      <c r="E28" s="29"/>
      <c r="F28" s="7"/>
      <c r="G28" s="7"/>
      <c r="J28" s="7"/>
    </row>
    <row r="29" spans="1:10" ht="12.75">
      <c r="A29" s="9"/>
      <c r="B29" s="23" t="s">
        <v>51</v>
      </c>
      <c r="C29" s="24">
        <f>'[24]AVOINE'!$C$33</f>
        <v>94593</v>
      </c>
      <c r="D29" s="24">
        <f>IF(C29=0,0,(E29/C29)*10)</f>
        <v>47.87198841351896</v>
      </c>
      <c r="E29" s="25">
        <f>'[24]AVOINE'!$E$33</f>
        <v>452835.5</v>
      </c>
      <c r="F29" s="7"/>
      <c r="G29" s="7"/>
      <c r="J29" s="7"/>
    </row>
    <row r="30" spans="1:10" ht="12.75">
      <c r="A30" s="9"/>
      <c r="B30" s="23"/>
      <c r="C30" s="27"/>
      <c r="D30" s="28"/>
      <c r="E30" s="29"/>
      <c r="F30" s="7"/>
      <c r="G30" s="7"/>
      <c r="J30" s="7"/>
    </row>
    <row r="31" spans="1:10" ht="12.75">
      <c r="A31" s="9"/>
      <c r="B31" s="23" t="s">
        <v>45</v>
      </c>
      <c r="C31" s="27">
        <f>'[24]AVOINE'!$C$35</f>
        <v>82618</v>
      </c>
      <c r="D31" s="27">
        <f>IF(C31=0,0,(E31/C31)*10)</f>
        <v>48.5294705754194</v>
      </c>
      <c r="E31" s="29">
        <f>'[24]AVOINE'!$E$35</f>
        <v>400940.78</v>
      </c>
      <c r="F31" s="7"/>
      <c r="G31" s="7"/>
      <c r="J31" s="7"/>
    </row>
    <row r="32" spans="1:10" ht="12.75">
      <c r="A32" s="9"/>
      <c r="B32" s="31" t="s">
        <v>37</v>
      </c>
      <c r="C32" s="32">
        <f>(C29/C31)-1</f>
        <v>0.14494420102156913</v>
      </c>
      <c r="D32" s="32">
        <f>(D29/D31)-1</f>
        <v>-0.013548100857161627</v>
      </c>
      <c r="E32" s="33">
        <f>(E29/E31)-1</f>
        <v>0.12943238151030667</v>
      </c>
      <c r="F32" s="7"/>
      <c r="G32" s="7"/>
      <c r="J32" s="7"/>
    </row>
    <row r="33" spans="1:10" ht="12.75">
      <c r="A33" s="9"/>
      <c r="B33" s="20" t="s">
        <v>41</v>
      </c>
      <c r="C33" s="27"/>
      <c r="D33" s="28"/>
      <c r="E33" s="29"/>
      <c r="F33" s="7"/>
      <c r="G33" s="7"/>
      <c r="J33" s="7"/>
    </row>
    <row r="34" spans="1:10" ht="12.75">
      <c r="A34" s="9"/>
      <c r="B34" s="23" t="s">
        <v>51</v>
      </c>
      <c r="C34" s="24">
        <f>'[25]SEIGLE'!$C$33</f>
        <v>30574</v>
      </c>
      <c r="D34" s="24">
        <f>IF(C34=0,0,(E34/C34)*10)</f>
        <v>49.73081703408124</v>
      </c>
      <c r="E34" s="25">
        <f>'[25]SEIGLE'!$E$33</f>
        <v>152047</v>
      </c>
      <c r="F34" s="7"/>
      <c r="G34" s="7"/>
      <c r="J34" s="7"/>
    </row>
    <row r="35" spans="1:10" ht="12.75">
      <c r="A35" s="9"/>
      <c r="B35" s="23"/>
      <c r="C35" s="27"/>
      <c r="D35" s="28"/>
      <c r="E35" s="29"/>
      <c r="F35" s="7"/>
      <c r="G35" s="7"/>
      <c r="J35" s="7"/>
    </row>
    <row r="36" spans="1:10" ht="12.75">
      <c r="A36" s="9"/>
      <c r="B36" s="23" t="s">
        <v>45</v>
      </c>
      <c r="C36" s="27">
        <f>'[25]SEIGLE'!$C$35</f>
        <v>31571</v>
      </c>
      <c r="D36" s="27">
        <f>IF(C36=0,0,(E36/C36)*10)</f>
        <v>50.98824870925849</v>
      </c>
      <c r="E36" s="29">
        <f>'[25]SEIGLE'!$E$35</f>
        <v>160975</v>
      </c>
      <c r="F36" s="7"/>
      <c r="G36" s="7"/>
      <c r="J36" s="7"/>
    </row>
    <row r="37" spans="1:10" ht="12.75">
      <c r="A37" s="9"/>
      <c r="B37" s="31" t="s">
        <v>37</v>
      </c>
      <c r="C37" s="32">
        <f>(C34/C36)-1</f>
        <v>-0.03157961420290778</v>
      </c>
      <c r="D37" s="32">
        <f>(D34/D36)-1</f>
        <v>-0.02466120541513961</v>
      </c>
      <c r="E37" s="33">
        <f>(E34/E36)-1</f>
        <v>-0.05546202826525859</v>
      </c>
      <c r="F37" s="7"/>
      <c r="G37" s="7"/>
      <c r="J37" s="7"/>
    </row>
    <row r="38" spans="1:10" ht="12.75">
      <c r="A38" s="9"/>
      <c r="B38" s="20" t="s">
        <v>42</v>
      </c>
      <c r="C38" s="27"/>
      <c r="D38" s="28"/>
      <c r="E38" s="29"/>
      <c r="F38" s="7"/>
      <c r="G38" s="7"/>
      <c r="J38" s="7"/>
    </row>
    <row r="39" spans="1:10" ht="12.75">
      <c r="A39" s="9"/>
      <c r="B39" s="23" t="s">
        <v>51</v>
      </c>
      <c r="C39" s="24">
        <f>'[26]TRITICALE'!$C$33</f>
        <v>378900</v>
      </c>
      <c r="D39" s="24">
        <f>IF(C39=0,0,(E39/C39)*10)</f>
        <v>53.08867775138559</v>
      </c>
      <c r="E39" s="25">
        <f>'[26]TRITICALE'!$E$33</f>
        <v>2011530</v>
      </c>
      <c r="F39" s="7"/>
      <c r="G39" s="7"/>
      <c r="J39" s="7"/>
    </row>
    <row r="40" spans="1:10" ht="12.75">
      <c r="A40" s="9"/>
      <c r="B40" s="23"/>
      <c r="C40" s="27"/>
      <c r="D40" s="28"/>
      <c r="E40" s="29"/>
      <c r="F40" s="7"/>
      <c r="G40" s="7"/>
      <c r="J40" s="7"/>
    </row>
    <row r="41" spans="1:10" ht="12.75">
      <c r="A41" s="9"/>
      <c r="B41" s="23" t="s">
        <v>45</v>
      </c>
      <c r="C41" s="27">
        <f>'[26]TRITICALE'!$C$35</f>
        <v>413518</v>
      </c>
      <c r="D41" s="27">
        <f>IF(C41=0,0,(E41/C41)*10)</f>
        <v>55.36811456816874</v>
      </c>
      <c r="E41" s="29">
        <f>'[26]TRITICALE'!$E$35</f>
        <v>2289571.2</v>
      </c>
      <c r="F41" s="7"/>
      <c r="G41" s="7"/>
      <c r="J41" s="7"/>
    </row>
    <row r="42" spans="1:10" ht="12.75" customHeight="1">
      <c r="A42" s="9"/>
      <c r="B42" s="31" t="s">
        <v>37</v>
      </c>
      <c r="C42" s="32">
        <f>(C39/C41)-1</f>
        <v>-0.08371582373681441</v>
      </c>
      <c r="D42" s="32">
        <f>(D39/D41)-1</f>
        <v>-0.04116876354849919</v>
      </c>
      <c r="E42" s="33">
        <f>(E39/E41)-1</f>
        <v>-0.12143811033262475</v>
      </c>
      <c r="F42" s="7"/>
      <c r="G42" s="7"/>
      <c r="J42" s="7"/>
    </row>
    <row r="43" spans="1:10" ht="12.75" customHeight="1">
      <c r="A43" s="9"/>
      <c r="B43" s="20" t="s">
        <v>43</v>
      </c>
      <c r="C43" s="27"/>
      <c r="D43" s="28"/>
      <c r="E43" s="29"/>
      <c r="F43" s="7"/>
      <c r="G43" s="7"/>
      <c r="J43" s="7"/>
    </row>
    <row r="44" spans="1:10" ht="12.75" customHeight="1">
      <c r="A44" s="9"/>
      <c r="B44" s="23" t="s">
        <v>51</v>
      </c>
      <c r="C44" s="24">
        <f>C$14+C$19+C$24+C$29+C$34+C$39</f>
        <v>7467687</v>
      </c>
      <c r="D44" s="24">
        <f>IF(C44=0,0,(E44/C44)*10)</f>
        <v>67.96855945666023</v>
      </c>
      <c r="E44" s="26">
        <f>E$14+E$19+E$24+E$29+E$34+E$39</f>
        <v>50756792.78632287</v>
      </c>
      <c r="F44" s="7"/>
      <c r="G44" s="7"/>
      <c r="J44" s="7"/>
    </row>
    <row r="45" spans="1:10" ht="12.75" customHeight="1">
      <c r="A45" s="9"/>
      <c r="B45" s="23"/>
      <c r="C45" s="27"/>
      <c r="D45" s="28"/>
      <c r="E45" s="29"/>
      <c r="F45" s="7"/>
      <c r="G45" s="7"/>
      <c r="J45" s="7"/>
    </row>
    <row r="46" spans="1:10" ht="12.75" customHeight="1">
      <c r="A46" s="9"/>
      <c r="B46" s="23" t="s">
        <v>45</v>
      </c>
      <c r="C46" s="29">
        <f>C$16+C$21+C$26+C$31+C$36+C$41</f>
        <v>7507019</v>
      </c>
      <c r="D46" s="27">
        <f>(E46/C46)*10</f>
        <v>69.51771551589692</v>
      </c>
      <c r="E46" s="29">
        <f>E$16+E$21+E$26+E$31+E$36+E$41</f>
        <v>52187081.1214433</v>
      </c>
      <c r="F46" s="7"/>
      <c r="G46" s="7"/>
      <c r="J46" s="7"/>
    </row>
    <row r="47" spans="1:10" ht="12.75" customHeight="1" thickBot="1">
      <c r="A47" s="9"/>
      <c r="B47" s="35" t="s">
        <v>37</v>
      </c>
      <c r="C47" s="36">
        <f>(C44/C46)-1</f>
        <v>-0.005239363321179802</v>
      </c>
      <c r="D47" s="37">
        <f>(D44/D46)-1</f>
        <v>-0.022284334974765452</v>
      </c>
      <c r="E47" s="38">
        <f>(E44/E46)-1</f>
        <v>-0.027406942568641512</v>
      </c>
      <c r="F47" s="7"/>
      <c r="G47" s="7"/>
      <c r="J47" s="7"/>
    </row>
    <row r="48" spans="1:10" ht="12.75" customHeight="1">
      <c r="A48" s="9"/>
      <c r="B48" s="12"/>
      <c r="C48" s="8"/>
      <c r="D48" s="8"/>
      <c r="E48" s="8"/>
      <c r="F48" s="7"/>
      <c r="G48" s="7"/>
      <c r="J48" s="7"/>
    </row>
    <row r="49" spans="1:9" ht="12.75">
      <c r="A49" s="9"/>
      <c r="B49" s="12"/>
      <c r="C49" s="39"/>
      <c r="D49" s="39"/>
      <c r="E49" s="39"/>
      <c r="F49" s="10"/>
      <c r="G49" s="15"/>
      <c r="H49" s="40"/>
      <c r="I49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workbookViewId="0" topLeftCell="B1">
      <pane xSplit="1" topLeftCell="C2" activePane="topRight" state="frozen"/>
      <selection pane="topLeft" activeCell="A1" sqref="A1:IV16384"/>
      <selection pane="topRight" activeCell="A1" sqref="A1:IV16384"/>
    </sheetView>
  </sheetViews>
  <sheetFormatPr defaultColWidth="12" defaultRowHeight="11.25"/>
  <cols>
    <col min="1" max="1" width="11.5" style="7" hidden="1" customWidth="1"/>
    <col min="2" max="2" width="40.66015625" style="7" customWidth="1"/>
    <col min="3" max="3" width="14.66015625" style="41" customWidth="1"/>
    <col min="4" max="4" width="14.66015625" style="42" customWidth="1"/>
    <col min="5" max="7" width="14.66015625" style="41" customWidth="1"/>
    <col min="8" max="8" width="14.66015625" style="45" customWidth="1"/>
    <col min="9" max="9" width="16.5" style="43" customWidth="1"/>
    <col min="10" max="10" width="14.66015625" style="7" customWidth="1"/>
    <col min="11" max="11" width="13.66015625" style="7" customWidth="1"/>
    <col min="12" max="16384" width="11.5" style="7" customWidth="1"/>
  </cols>
  <sheetData>
    <row r="1" spans="1:2" ht="12">
      <c r="A1" s="7" t="s">
        <v>26</v>
      </c>
      <c r="B1" s="44"/>
    </row>
    <row r="2" spans="1:5" ht="12" thickBot="1">
      <c r="A2" s="7">
        <v>18512</v>
      </c>
      <c r="B2" s="97"/>
      <c r="E2" s="47"/>
    </row>
    <row r="3" ht="15" customHeight="1" hidden="1">
      <c r="A3" s="7">
        <v>31465</v>
      </c>
    </row>
    <row r="4" spans="1:5" s="14" customFormat="1" ht="15" customHeight="1" hidden="1" thickBot="1">
      <c r="A4" s="14">
        <v>6356</v>
      </c>
      <c r="B4" s="48"/>
      <c r="D4" s="47"/>
      <c r="E4" s="49"/>
    </row>
    <row r="5" spans="1:10" ht="30">
      <c r="A5" s="7">
        <v>13608</v>
      </c>
      <c r="B5" s="119" t="s">
        <v>55</v>
      </c>
      <c r="C5" s="50"/>
      <c r="D5" s="51"/>
      <c r="E5" s="52"/>
      <c r="F5" s="52"/>
      <c r="G5" s="52"/>
      <c r="H5" s="52"/>
      <c r="I5" s="53"/>
      <c r="J5" s="54"/>
    </row>
    <row r="6" spans="1:8" ht="15" customHeight="1">
      <c r="A6" s="7">
        <v>7877</v>
      </c>
      <c r="B6" s="55"/>
      <c r="C6" s="8"/>
      <c r="D6" s="8"/>
      <c r="E6" s="8"/>
      <c r="F6" s="8"/>
      <c r="G6" s="8"/>
      <c r="H6" s="8"/>
    </row>
    <row r="7" ht="11.25" thickBot="1">
      <c r="A7" s="7">
        <v>1679</v>
      </c>
    </row>
    <row r="8" spans="1:10" ht="16.5" thickTop="1">
      <c r="A8" s="7">
        <v>16914</v>
      </c>
      <c r="B8" s="56" t="s">
        <v>0</v>
      </c>
      <c r="C8" s="134" t="s">
        <v>1</v>
      </c>
      <c r="D8" s="135"/>
      <c r="E8" s="135"/>
      <c r="F8" s="120"/>
      <c r="G8" s="121" t="s">
        <v>0</v>
      </c>
      <c r="H8" s="134" t="s">
        <v>1</v>
      </c>
      <c r="I8" s="135"/>
      <c r="J8" s="135"/>
    </row>
    <row r="9" spans="1:10" ht="12">
      <c r="A9" s="7">
        <v>7818</v>
      </c>
      <c r="B9" s="59"/>
      <c r="C9" s="60" t="s">
        <v>47</v>
      </c>
      <c r="D9" s="61" t="s">
        <v>47</v>
      </c>
      <c r="E9" s="61" t="s">
        <v>47</v>
      </c>
      <c r="F9" s="122"/>
      <c r="G9" s="123"/>
      <c r="H9" s="60" t="s">
        <v>44</v>
      </c>
      <c r="I9" s="61" t="s">
        <v>44</v>
      </c>
      <c r="J9" s="61" t="s">
        <v>44</v>
      </c>
    </row>
    <row r="10" spans="1:10" ht="12" customHeight="1">
      <c r="A10" s="7">
        <v>30702</v>
      </c>
      <c r="B10" s="59"/>
      <c r="C10" s="64" t="s">
        <v>2</v>
      </c>
      <c r="D10" s="65" t="s">
        <v>3</v>
      </c>
      <c r="E10" s="66" t="s">
        <v>4</v>
      </c>
      <c r="F10" s="124"/>
      <c r="G10" s="123"/>
      <c r="H10" s="64" t="s">
        <v>2</v>
      </c>
      <c r="I10" s="65" t="s">
        <v>3</v>
      </c>
      <c r="J10" s="66" t="s">
        <v>4</v>
      </c>
    </row>
    <row r="11" spans="1:10" ht="12">
      <c r="A11" s="7">
        <v>31458</v>
      </c>
      <c r="B11" s="70"/>
      <c r="C11" s="71" t="s">
        <v>5</v>
      </c>
      <c r="D11" s="72" t="s">
        <v>6</v>
      </c>
      <c r="E11" s="73" t="s">
        <v>7</v>
      </c>
      <c r="F11" s="124"/>
      <c r="G11" s="125"/>
      <c r="H11" s="71" t="s">
        <v>5</v>
      </c>
      <c r="I11" s="72" t="s">
        <v>6</v>
      </c>
      <c r="J11" s="73" t="s">
        <v>7</v>
      </c>
    </row>
    <row r="12" spans="1:10" ht="13.5" customHeight="1">
      <c r="A12" s="7">
        <v>60665</v>
      </c>
      <c r="B12" s="75" t="s">
        <v>8</v>
      </c>
      <c r="C12" s="76">
        <f>IF(ISERROR('[1]Récolte_N+1'!$F$9)=TRUE,"",'[1]Récolte_N+1'!$F$9)</f>
        <v>108350</v>
      </c>
      <c r="D12" s="76">
        <f aca="true" t="shared" si="0" ref="D12:D31">IF(OR(C12="",C12=0),"",(E12/C12)*10)</f>
        <v>55.83756345177665</v>
      </c>
      <c r="E12" s="77">
        <f>IF(ISERROR('[1]Récolte_N+1'!$H$9)=TRUE,"",'[1]Récolte_N+1'!$H$9)</f>
        <v>605000</v>
      </c>
      <c r="F12" s="126"/>
      <c r="G12" s="127" t="s">
        <v>8</v>
      </c>
      <c r="H12" s="76">
        <f>IF(ISERROR('[1]Récolte_N'!$F$9)=TRUE,"",'[1]Récolte_N'!$F$9)</f>
        <v>104050</v>
      </c>
      <c r="I12" s="76">
        <f aca="true" t="shared" si="1" ref="I12:I19">IF(OR(H12="",H12=0),"",(J12/H12)*10)</f>
        <v>67.20326765977896</v>
      </c>
      <c r="J12" s="77">
        <f>IF(ISERROR('[1]Récolte_N'!$H$9)=TRUE,"",'[1]Récolte_N'!$H$9)</f>
        <v>699250</v>
      </c>
    </row>
    <row r="13" spans="1:10" ht="13.5" customHeight="1">
      <c r="A13" s="7">
        <v>7280</v>
      </c>
      <c r="B13" s="79" t="s">
        <v>31</v>
      </c>
      <c r="C13" s="76">
        <f>IF(ISERROR('[2]Récolte_N+1'!$F$9)=TRUE,"",'[2]Récolte_N+1'!$F$9)</f>
        <v>138800</v>
      </c>
      <c r="D13" s="76">
        <f t="shared" si="0"/>
        <v>60.299711815561956</v>
      </c>
      <c r="E13" s="77">
        <f>IF(ISERROR('[2]Récolte_N+1'!$H$9)=TRUE,"",'[2]Récolte_N+1'!$H$9)</f>
        <v>836960</v>
      </c>
      <c r="F13" s="126"/>
      <c r="G13" s="128" t="s">
        <v>31</v>
      </c>
      <c r="H13" s="76">
        <f>IF(ISERROR('[2]Récolte_N'!$F$9)=TRUE,"",'[2]Récolte_N'!$F$9)</f>
        <v>135450</v>
      </c>
      <c r="I13" s="76">
        <f t="shared" si="1"/>
        <v>61.94300479881875</v>
      </c>
      <c r="J13" s="77">
        <f>IF(ISERROR('[2]Récolte_N'!$H$9)=TRUE,"",'[2]Récolte_N'!$H$9)</f>
        <v>839018</v>
      </c>
    </row>
    <row r="14" spans="1:10" ht="13.5" customHeight="1">
      <c r="A14" s="7">
        <v>17376</v>
      </c>
      <c r="B14" s="79" t="s">
        <v>9</v>
      </c>
      <c r="C14" s="76">
        <f>IF(ISERROR('[3]Récolte_N+1'!$F$9)=TRUE,"",'[3]Récolte_N+1'!$F$9)</f>
        <v>318400</v>
      </c>
      <c r="D14" s="76">
        <f t="shared" si="0"/>
        <v>68.92430904522614</v>
      </c>
      <c r="E14" s="77">
        <f>IF(ISERROR('[3]Récolte_N+1'!$H$9)=TRUE,"",'[3]Récolte_N+1'!$H$9)</f>
        <v>2194550</v>
      </c>
      <c r="F14" s="126"/>
      <c r="G14" s="129" t="s">
        <v>9</v>
      </c>
      <c r="H14" s="76">
        <f>IF(ISERROR('[3]Récolte_N'!$F$9)=TRUE,"",'[3]Récolte_N'!$F$9)</f>
        <v>300100</v>
      </c>
      <c r="I14" s="76">
        <f t="shared" si="1"/>
        <v>66.07097634121959</v>
      </c>
      <c r="J14" s="77">
        <f>IF(ISERROR('[3]Récolte_N'!$H$9)=TRUE,"",'[3]Récolte_N'!$H$9)</f>
        <v>1982790</v>
      </c>
    </row>
    <row r="15" spans="1:10" ht="13.5" customHeight="1">
      <c r="A15" s="7">
        <v>26391</v>
      </c>
      <c r="B15" s="79" t="s">
        <v>28</v>
      </c>
      <c r="C15" s="76">
        <f>IF(ISERROR('[4]Récolte_N+1'!$F$9)=TRUE,"",'[4]Récolte_N+1'!$F$9)</f>
        <v>68000</v>
      </c>
      <c r="D15" s="76">
        <f t="shared" si="0"/>
        <v>66.5</v>
      </c>
      <c r="E15" s="77">
        <f>IF(ISERROR('[4]Récolte_N+1'!$H$9)=TRUE,"",'[4]Récolte_N+1'!$H$9)</f>
        <v>452200</v>
      </c>
      <c r="F15" s="126"/>
      <c r="G15" s="129" t="s">
        <v>28</v>
      </c>
      <c r="H15" s="76">
        <f>IF(ISERROR('[4]Récolte_N'!$F$9)=TRUE,"",'[4]Récolte_N'!$F$9)</f>
        <v>63900</v>
      </c>
      <c r="I15" s="76">
        <f t="shared" si="1"/>
        <v>65</v>
      </c>
      <c r="J15" s="77">
        <f>IF(ISERROR('[4]Récolte_N'!$H$9)=TRUE,"",'[4]Récolte_N'!$H$9)</f>
        <v>415350</v>
      </c>
    </row>
    <row r="16" spans="1:10" ht="13.5" customHeight="1">
      <c r="A16" s="7">
        <v>19136</v>
      </c>
      <c r="B16" s="79" t="s">
        <v>10</v>
      </c>
      <c r="C16" s="76">
        <f>IF(ISERROR('[5]Récolte_N+1'!$F$9)=TRUE,"",'[5]Récolte_N+1'!$F$9)</f>
        <v>288000</v>
      </c>
      <c r="D16" s="76">
        <f t="shared" si="0"/>
        <v>88</v>
      </c>
      <c r="E16" s="77">
        <f>IF(ISERROR('[5]Récolte_N+1'!$H$9)=TRUE,"",'[5]Récolte_N+1'!$H$9)</f>
        <v>2534400</v>
      </c>
      <c r="F16" s="126"/>
      <c r="G16" s="129" t="s">
        <v>10</v>
      </c>
      <c r="H16" s="76">
        <f>IF(ISERROR('[5]Récolte_N'!$F$9)=TRUE,"",'[5]Récolte_N'!$F$9)</f>
        <v>300000</v>
      </c>
      <c r="I16" s="76">
        <f t="shared" si="1"/>
        <v>79</v>
      </c>
      <c r="J16" s="77">
        <f>IF(ISERROR('[5]Récolte_N'!$H$9)=TRUE,"",'[5]Récolte_N'!$H$9)</f>
        <v>2370000</v>
      </c>
    </row>
    <row r="17" spans="1:10" ht="13.5" customHeight="1">
      <c r="A17" s="7">
        <v>1790</v>
      </c>
      <c r="B17" s="79" t="s">
        <v>11</v>
      </c>
      <c r="C17" s="76">
        <f>IF(ISERROR('[6]Récolte_N+1'!$F$9)=TRUE,"",'[6]Récolte_N+1'!$F$9)</f>
        <v>545400</v>
      </c>
      <c r="D17" s="76">
        <f t="shared" si="0"/>
        <v>83.71837183718371</v>
      </c>
      <c r="E17" s="77">
        <f>IF(ISERROR('[6]Récolte_N+1'!$H$9)=TRUE,"",'[6]Récolte_N+1'!$H$9)</f>
        <v>4566000</v>
      </c>
      <c r="F17" s="126"/>
      <c r="G17" s="129" t="s">
        <v>11</v>
      </c>
      <c r="H17" s="76">
        <f>IF(ISERROR('[6]Récolte_N'!$F$9)=TRUE,"",'[6]Récolte_N'!$F$9)</f>
        <v>543500</v>
      </c>
      <c r="I17" s="76">
        <f t="shared" si="1"/>
        <v>82.72309107635694</v>
      </c>
      <c r="J17" s="77">
        <f>IF(ISERROR('[6]Récolte_N'!$H$9)=TRUE,"",'[6]Récolte_N'!$H$9)</f>
        <v>4496000</v>
      </c>
    </row>
    <row r="18" spans="1:10" ht="13.5" customHeight="1">
      <c r="A18" s="7" t="s">
        <v>13</v>
      </c>
      <c r="B18" s="79" t="s">
        <v>12</v>
      </c>
      <c r="C18" s="76">
        <f>IF(ISERROR('[7]Récolte_N+1'!$F$9)=TRUE,"",'[7]Récolte_N+1'!$F$9)</f>
        <v>118700</v>
      </c>
      <c r="D18" s="76">
        <f t="shared" si="0"/>
        <v>59.0564448188711</v>
      </c>
      <c r="E18" s="77">
        <f>IF(ISERROR('[7]Récolte_N+1'!$H$9)=TRUE,"",'[7]Récolte_N+1'!$H$9)</f>
        <v>701000</v>
      </c>
      <c r="F18" s="126"/>
      <c r="G18" s="129" t="s">
        <v>12</v>
      </c>
      <c r="H18" s="76">
        <f>IF(ISERROR('[7]Récolte_N'!$F$9)=TRUE,"",'[7]Récolte_N'!$F$9)</f>
        <v>117000</v>
      </c>
      <c r="I18" s="76">
        <f t="shared" si="1"/>
        <v>62.82905982905983</v>
      </c>
      <c r="J18" s="77">
        <f>IF(ISERROR('[7]Récolte_N'!$H$9)=TRUE,"",'[7]Récolte_N'!$H$9)</f>
        <v>735100</v>
      </c>
    </row>
    <row r="19" spans="1:10" ht="13.5" customHeight="1">
      <c r="A19" s="7" t="s">
        <v>13</v>
      </c>
      <c r="B19" s="79" t="s">
        <v>14</v>
      </c>
      <c r="C19" s="76">
        <f>IF(ISERROR('[8]Récolte_N+1'!$F$9)=TRUE,"",'[8]Récolte_N+1'!$F$9)</f>
        <v>7500</v>
      </c>
      <c r="D19" s="76">
        <f t="shared" si="0"/>
        <v>40.599999999999994</v>
      </c>
      <c r="E19" s="77">
        <f>IF(ISERROR('[8]Récolte_N+1'!$H$9)=TRUE,"",'[8]Récolte_N+1'!$H$9)</f>
        <v>30450</v>
      </c>
      <c r="F19" s="126"/>
      <c r="G19" s="129" t="s">
        <v>14</v>
      </c>
      <c r="H19" s="76">
        <f>IF(ISERROR('[8]Récolte_N'!$F$9)=TRUE,"",'[8]Récolte_N'!$F$9)</f>
        <v>7130</v>
      </c>
      <c r="I19" s="76">
        <f t="shared" si="1"/>
        <v>39.90182328190743</v>
      </c>
      <c r="J19" s="77">
        <f>IF(ISERROR('[8]Récolte_N'!$H$9)=TRUE,"",'[8]Récolte_N'!$H$9)</f>
        <v>28450</v>
      </c>
    </row>
    <row r="20" spans="1:10" ht="13.5" customHeight="1">
      <c r="A20" s="7" t="s">
        <v>13</v>
      </c>
      <c r="B20" s="79" t="s">
        <v>27</v>
      </c>
      <c r="C20" s="76">
        <f>IF(ISERROR('[9]Récolte_N+1'!$F$9)=TRUE,"",'[9]Récolte_N+1'!$F$9)</f>
        <v>411900</v>
      </c>
      <c r="D20" s="76">
        <f>IF(OR(C20="",C20=0),"",(E20/C20)*10)</f>
        <v>78.99975722262684</v>
      </c>
      <c r="E20" s="77">
        <f>IF(ISERROR('[9]Récolte_N+1'!$H$9)=TRUE,"",'[9]Récolte_N+1'!$H$9)</f>
        <v>3254000</v>
      </c>
      <c r="F20" s="126"/>
      <c r="G20" s="128" t="s">
        <v>27</v>
      </c>
      <c r="H20" s="76">
        <f>IF(ISERROR('[9]Récolte_N'!$F$9)=TRUE,"",'[9]Récolte_N'!$F$9)</f>
        <v>351310</v>
      </c>
      <c r="I20" s="76">
        <f>IF(OR(H20="",H20=0),"",(J20/H20)*10)</f>
        <v>75.46429079730153</v>
      </c>
      <c r="J20" s="77">
        <f>IF(ISERROR('[9]Récolte_N'!$H$9)=TRUE,"",'[9]Récolte_N'!$H$9)</f>
        <v>2651136</v>
      </c>
    </row>
    <row r="21" spans="1:10" ht="13.5" customHeight="1">
      <c r="A21" s="7" t="s">
        <v>13</v>
      </c>
      <c r="B21" s="79" t="s">
        <v>15</v>
      </c>
      <c r="C21" s="76">
        <f>IF(ISERROR('[10]Récolte_N+1'!$F$9)=TRUE,"",'[10]Récolte_N+1'!$F$9)</f>
        <v>257200</v>
      </c>
      <c r="D21" s="76">
        <f>IF(OR(C21="",C21=0),"",(E21/C21)*10)</f>
        <v>66.47744945567652</v>
      </c>
      <c r="E21" s="77">
        <f>IF(ISERROR('[10]Récolte_N+1'!$H$9)=TRUE,"",'[10]Récolte_N+1'!$H$9)</f>
        <v>1709800</v>
      </c>
      <c r="F21" s="130"/>
      <c r="G21" s="129" t="s">
        <v>15</v>
      </c>
      <c r="H21" s="76">
        <f>IF(ISERROR('[10]Récolte_N'!$F$9)=TRUE,"",'[10]Récolte_N'!$F$9)</f>
        <v>159300</v>
      </c>
      <c r="I21" s="76">
        <f>IF(OR(H21="",H21=0),"",(J21/H21)*10)</f>
        <v>57.50156936597614</v>
      </c>
      <c r="J21" s="77">
        <f>IF(ISERROR('[10]Récolte_N'!$H$9)=TRUE,"",'[10]Récolte_N'!$H$9)</f>
        <v>916000</v>
      </c>
    </row>
    <row r="22" spans="1:10" ht="13.5" customHeight="1">
      <c r="A22" s="7" t="s">
        <v>13</v>
      </c>
      <c r="B22" s="79" t="s">
        <v>29</v>
      </c>
      <c r="C22" s="76">
        <f>IF(ISERROR('[11]Récolte_N+1'!$F$9)=TRUE,"",'[11]Récolte_N+1'!$F$9)</f>
        <v>49200</v>
      </c>
      <c r="D22" s="76">
        <f>IF(OR(C22="",C22=0),"",(E22/C22)*10)</f>
        <v>72.15447154471545</v>
      </c>
      <c r="E22" s="77">
        <f>IF(ISERROR('[11]Récolte_N+1'!$H$9)=TRUE,"",'[11]Récolte_N+1'!$H$9)</f>
        <v>355000</v>
      </c>
      <c r="F22" s="130"/>
      <c r="G22" s="129" t="s">
        <v>29</v>
      </c>
      <c r="H22" s="76">
        <f>IF(ISERROR('[11]Récolte_N'!$F$9)=TRUE,"",'[11]Récolte_N'!$F$9)</f>
        <v>36400</v>
      </c>
      <c r="I22" s="76">
        <f>IF(OR(H22="",H22=0),"",(J22/H22)*10)</f>
        <v>69.50549450549451</v>
      </c>
      <c r="J22" s="77">
        <f>IF(ISERROR('[11]Récolte_N'!$H$9)=TRUE,"",'[11]Récolte_N'!$H$9)</f>
        <v>253000</v>
      </c>
    </row>
    <row r="23" spans="1:10" ht="13.5" customHeight="1">
      <c r="A23" s="7" t="s">
        <v>13</v>
      </c>
      <c r="B23" s="79" t="s">
        <v>16</v>
      </c>
      <c r="C23" s="76">
        <f>IF(ISERROR('[12]Récolte_N+1'!$F$9)=TRUE,"",'[12]Récolte_N+1'!$F$9)</f>
        <v>294469</v>
      </c>
      <c r="D23" s="76">
        <f t="shared" si="0"/>
        <v>69.95697339957687</v>
      </c>
      <c r="E23" s="77">
        <f>IF(ISERROR('[12]Récolte_N+1'!$H$9)=TRUE,"",'[12]Récolte_N+1'!$H$9)</f>
        <v>2060016</v>
      </c>
      <c r="F23" s="130"/>
      <c r="G23" s="129" t="s">
        <v>16</v>
      </c>
      <c r="H23" s="76">
        <f>IF(ISERROR('[12]Récolte_N'!$F$9)=TRUE,"",'[12]Récolte_N'!$F$9)</f>
        <v>302440</v>
      </c>
      <c r="I23" s="76">
        <f aca="true" t="shared" si="2" ref="I23:I31">IF(OR(H23="",H23=0),"",(J23/H23)*10)</f>
        <v>69.21967993651633</v>
      </c>
      <c r="J23" s="77">
        <f>IF(ISERROR('[12]Récolte_N'!$H$9)=TRUE,"",'[12]Récolte_N'!$H$9)</f>
        <v>2093480</v>
      </c>
    </row>
    <row r="24" spans="1:10" ht="13.5" customHeight="1">
      <c r="A24" s="7" t="s">
        <v>13</v>
      </c>
      <c r="B24" s="79" t="s">
        <v>17</v>
      </c>
      <c r="C24" s="76">
        <f>IF(ISERROR('[13]Récolte_N+1'!$F$9)=TRUE,"",'[13]Récolte_N+1'!$F$9)</f>
        <v>340100</v>
      </c>
      <c r="D24" s="76">
        <f t="shared" si="0"/>
        <v>67.12290502793296</v>
      </c>
      <c r="E24" s="77">
        <f>IF(ISERROR('[13]Récolte_N+1'!$H$9)=TRUE,"",'[13]Récolte_N+1'!$H$9)</f>
        <v>2282850</v>
      </c>
      <c r="F24" s="130"/>
      <c r="G24" s="129" t="s">
        <v>17</v>
      </c>
      <c r="H24" s="76">
        <f>IF(ISERROR('[13]Récolte_N'!$F$9)=TRUE,"",'[13]Récolte_N'!$F$9)</f>
        <v>374850</v>
      </c>
      <c r="I24" s="76">
        <f t="shared" si="2"/>
        <v>74.09417100173403</v>
      </c>
      <c r="J24" s="77">
        <f>IF(ISERROR('[13]Récolte_N'!$H$9)=TRUE,"",'[13]Récolte_N'!$H$9)</f>
        <v>2777420</v>
      </c>
    </row>
    <row r="25" spans="1:10" ht="13.5" customHeight="1">
      <c r="A25" s="7" t="s">
        <v>13</v>
      </c>
      <c r="B25" s="79" t="s">
        <v>18</v>
      </c>
      <c r="C25" s="76">
        <f>IF(ISERROR('[14]Récolte_N+1'!$F$9)=TRUE,"",'[14]Récolte_N+1'!$F$9)</f>
        <v>662000</v>
      </c>
      <c r="D25" s="76">
        <f t="shared" si="0"/>
        <v>69.42598187311178</v>
      </c>
      <c r="E25" s="77">
        <f>IF(ISERROR('[14]Récolte_N+1'!$H$9)=TRUE,"",'[14]Récolte_N+1'!$H$9)</f>
        <v>4596000</v>
      </c>
      <c r="F25" s="130"/>
      <c r="G25" s="129" t="s">
        <v>18</v>
      </c>
      <c r="H25" s="76">
        <f>IF(ISERROR('[14]Récolte_N'!$F$9)=TRUE,"",'[14]Récolte_N'!$F$9)</f>
        <v>677500</v>
      </c>
      <c r="I25" s="76">
        <f t="shared" si="2"/>
        <v>73.57933579335794</v>
      </c>
      <c r="J25" s="77">
        <f>IF(ISERROR('[14]Récolte_N'!$H$9)=TRUE,"",'[14]Récolte_N'!$H$9)</f>
        <v>4985000</v>
      </c>
    </row>
    <row r="26" spans="1:10" ht="13.5" customHeight="1">
      <c r="A26" s="7" t="s">
        <v>13</v>
      </c>
      <c r="B26" s="79" t="s">
        <v>19</v>
      </c>
      <c r="C26" s="76">
        <f>IF(ISERROR('[15]Récolte_N+1'!$F$9)=TRUE,"",'[15]Récolte_N+1'!$F$9)</f>
        <v>237400</v>
      </c>
      <c r="D26" s="76">
        <f t="shared" si="0"/>
        <v>80</v>
      </c>
      <c r="E26" s="77">
        <f>IF(ISERROR('[15]Récolte_N+1'!$H$9)=TRUE,"",'[15]Récolte_N+1'!$H$9)</f>
        <v>1899200</v>
      </c>
      <c r="F26" s="130"/>
      <c r="G26" s="129" t="s">
        <v>19</v>
      </c>
      <c r="H26" s="76">
        <f>IF(ISERROR('[15]Récolte_N'!$F$9)=TRUE,"",'[15]Récolte_N'!$F$9)</f>
        <v>236550</v>
      </c>
      <c r="I26" s="76">
        <f t="shared" si="2"/>
        <v>81</v>
      </c>
      <c r="J26" s="77">
        <f>IF(ISERROR('[15]Récolte_N'!$H$9)=TRUE,"",'[15]Récolte_N'!$H$9)</f>
        <v>1916055</v>
      </c>
    </row>
    <row r="27" spans="1:10" ht="13.5" customHeight="1">
      <c r="A27" s="7" t="s">
        <v>13</v>
      </c>
      <c r="B27" s="79" t="s">
        <v>20</v>
      </c>
      <c r="C27" s="76">
        <f>IF(ISERROR('[16]Récolte_N+1'!$F$9)=TRUE,"",'[16]Récolte_N+1'!$F$9)</f>
        <v>388225</v>
      </c>
      <c r="D27" s="76">
        <f t="shared" si="0"/>
        <v>63.64788460300083</v>
      </c>
      <c r="E27" s="77">
        <f>IF(ISERROR('[16]Récolte_N+1'!$H$9)=TRUE,"",'[16]Récolte_N+1'!$H$9)</f>
        <v>2470970</v>
      </c>
      <c r="F27" s="130"/>
      <c r="G27" s="129" t="s">
        <v>20</v>
      </c>
      <c r="H27" s="76">
        <f>IF(ISERROR('[16]Récolte_N'!$F$9)=TRUE,"",'[16]Récolte_N'!$F$9)</f>
        <v>405970</v>
      </c>
      <c r="I27" s="76">
        <f t="shared" si="2"/>
        <v>71.4061383846097</v>
      </c>
      <c r="J27" s="77">
        <f>IF(ISERROR('[16]Récolte_N'!$H$9)=TRUE,"",'[16]Récolte_N'!$H$9)</f>
        <v>2898875</v>
      </c>
    </row>
    <row r="28" spans="1:10" ht="13.5" customHeight="1">
      <c r="A28" s="7" t="s">
        <v>13</v>
      </c>
      <c r="B28" s="79" t="s">
        <v>21</v>
      </c>
      <c r="C28" s="76">
        <f>IF(ISERROR('[17]Récolte_N+1'!$F$9)=TRUE,"",'[17]Récolte_N+1'!$F$9)</f>
        <v>267200</v>
      </c>
      <c r="D28" s="76">
        <f t="shared" si="0"/>
        <v>87</v>
      </c>
      <c r="E28" s="77">
        <f>IF(ISERROR('[17]Récolte_N+1'!$H$9)=TRUE,"",'[17]Récolte_N+1'!$H$9)</f>
        <v>2324640</v>
      </c>
      <c r="F28" s="130"/>
      <c r="G28" s="129" t="s">
        <v>21</v>
      </c>
      <c r="H28" s="76">
        <f>IF(ISERROR('[17]Récolte_N'!$F$9)=TRUE,"",'[17]Récolte_N'!$F$9)</f>
        <v>272248</v>
      </c>
      <c r="I28" s="76">
        <f t="shared" si="2"/>
        <v>87.00000000000001</v>
      </c>
      <c r="J28" s="77">
        <f>IF(ISERROR('[17]Récolte_N'!$H$9)=TRUE,"",'[17]Récolte_N'!$H$9)</f>
        <v>2368557.6</v>
      </c>
    </row>
    <row r="29" spans="2:10" ht="12">
      <c r="B29" s="79" t="s">
        <v>30</v>
      </c>
      <c r="C29" s="76">
        <f>IF(ISERROR('[18]Récolte_N+1'!$F$9)=TRUE,"",'[18]Récolte_N+1'!$F$9)</f>
        <v>203700</v>
      </c>
      <c r="D29" s="76">
        <f t="shared" si="0"/>
        <v>72.8</v>
      </c>
      <c r="E29" s="77">
        <f>IF(ISERROR('[18]Récolte_N+1'!$H$9)=TRUE,"",'[18]Récolte_N+1'!$H$9)</f>
        <v>1482936</v>
      </c>
      <c r="F29" s="130"/>
      <c r="G29" s="129" t="s">
        <v>30</v>
      </c>
      <c r="H29" s="76">
        <f>IF(ISERROR('[18]Récolte_N'!$F$9)=TRUE,"",'[18]Récolte_N'!$F$9)</f>
        <v>214950</v>
      </c>
      <c r="I29" s="76">
        <f t="shared" si="2"/>
        <v>74.8043731100256</v>
      </c>
      <c r="J29" s="77">
        <f>IF(ISERROR('[18]Récolte_N'!$H$9)=TRUE,"",'[18]Récolte_N'!$H$9)</f>
        <v>1607920</v>
      </c>
    </row>
    <row r="30" spans="2:10" ht="12">
      <c r="B30" s="79" t="s">
        <v>22</v>
      </c>
      <c r="C30" s="76">
        <f>IF(ISERROR('[19]Récolte_N+1'!$F$9)=TRUE,"",'[19]Récolte_N+1'!$F$9)</f>
        <v>272000</v>
      </c>
      <c r="D30" s="76">
        <f t="shared" si="0"/>
        <v>54</v>
      </c>
      <c r="E30" s="77">
        <f>IF(ISERROR('[19]Récolte_N+1'!$H$9)=TRUE,"",'[19]Récolte_N+1'!$H$9)</f>
        <v>1468800</v>
      </c>
      <c r="F30" s="130"/>
      <c r="G30" s="129" t="s">
        <v>22</v>
      </c>
      <c r="H30" s="76">
        <f>IF(ISERROR('[19]Récolte_N'!$F$9)=TRUE,"",'[19]Récolte_N'!$F$9)</f>
        <v>250168</v>
      </c>
      <c r="I30" s="76">
        <f t="shared" si="2"/>
        <v>61.87885740782194</v>
      </c>
      <c r="J30" s="77">
        <f>IF(ISERROR('[19]Récolte_N'!$H$9)=TRUE,"",'[19]Récolte_N'!$H$9)</f>
        <v>1548011</v>
      </c>
    </row>
    <row r="31" spans="2:10" ht="12">
      <c r="B31" s="79" t="s">
        <v>23</v>
      </c>
      <c r="C31" s="76">
        <f>IF(ISERROR('[20]Récolte_N+1'!$F$9)=TRUE,"",'[20]Récolte_N+1'!$F$9)</f>
        <v>11200</v>
      </c>
      <c r="D31" s="76">
        <f t="shared" si="0"/>
        <v>50</v>
      </c>
      <c r="E31" s="77">
        <f>IF(ISERROR('[20]Récolte_N+1'!$H$9)=TRUE,"",'[20]Récolte_N+1'!$H$9)</f>
        <v>56000</v>
      </c>
      <c r="F31" s="130"/>
      <c r="G31" s="129" t="s">
        <v>23</v>
      </c>
      <c r="H31" s="76">
        <f>IF(ISERROR('[20]Récolte_N'!$F$9)=TRUE,"",'[20]Récolte_N'!$F$9)</f>
        <v>8500</v>
      </c>
      <c r="I31" s="76">
        <f t="shared" si="2"/>
        <v>48.41176470588235</v>
      </c>
      <c r="J31" s="77">
        <f>IF(ISERROR('[20]Récolte_N'!$H$9)=TRUE,"",'[20]Récolte_N'!$H$9)</f>
        <v>41150</v>
      </c>
    </row>
    <row r="32" spans="2:10" ht="12">
      <c r="B32" s="59"/>
      <c r="C32" s="80"/>
      <c r="D32" s="80"/>
      <c r="E32" s="25"/>
      <c r="F32" s="131"/>
      <c r="G32" s="123"/>
      <c r="H32" s="80"/>
      <c r="I32" s="80"/>
      <c r="J32" s="25"/>
    </row>
    <row r="33" spans="2:10" ht="15.75" thickBot="1">
      <c r="B33" s="81" t="s">
        <v>24</v>
      </c>
      <c r="C33" s="82">
        <f>IF(SUM(C12:C31)=0,"",SUM(C12:C31))</f>
        <v>4987744</v>
      </c>
      <c r="D33" s="82">
        <f>IF(OR(C33="",C33=0),"",(E33/C33)*10)</f>
        <v>71.93787812686458</v>
      </c>
      <c r="E33" s="82">
        <f>IF(SUM(E12:E31)=0,"",SUM(E12:E31))</f>
        <v>35880772</v>
      </c>
      <c r="F33" s="132"/>
      <c r="G33" s="133" t="s">
        <v>24</v>
      </c>
      <c r="H33" s="82">
        <f>IF(SUM(H12:H31)=0,"",SUM(H12:H31))</f>
        <v>4861316</v>
      </c>
      <c r="I33" s="82">
        <f>IF(OR(H33="",H33=0),"",(J33/H33)*10)</f>
        <v>73.27761165906516</v>
      </c>
      <c r="J33" s="82">
        <f>IF(SUM(J12:J31)=0,"",SUM(J12:J31))</f>
        <v>35622562.6</v>
      </c>
    </row>
    <row r="34" spans="2:9" ht="12.75" thickTop="1">
      <c r="B34" s="83"/>
      <c r="C34" s="84"/>
      <c r="D34" s="84"/>
      <c r="E34" s="84"/>
      <c r="F34" s="84"/>
      <c r="G34" s="7"/>
      <c r="H34" s="7"/>
      <c r="I34" s="7"/>
    </row>
    <row r="35" spans="2:9" ht="15">
      <c r="B35" s="85" t="s">
        <v>48</v>
      </c>
      <c r="C35" s="86">
        <f>H33</f>
        <v>4861316</v>
      </c>
      <c r="D35" s="98">
        <f>IF(OR(C35="",C35=0),"",(E35/C35)*10)</f>
        <v>73.27761165906516</v>
      </c>
      <c r="E35" s="86">
        <f>J33</f>
        <v>35622562.6</v>
      </c>
      <c r="G35" s="7"/>
      <c r="H35" s="7"/>
      <c r="I35" s="7"/>
    </row>
    <row r="36" spans="2:9" ht="12">
      <c r="B36" s="85" t="s">
        <v>49</v>
      </c>
      <c r="C36" s="87"/>
      <c r="D36" s="88"/>
      <c r="E36" s="87"/>
      <c r="G36" s="7"/>
      <c r="H36" s="7"/>
      <c r="I36" s="7"/>
    </row>
    <row r="37" spans="2:9" ht="12">
      <c r="B37" s="85" t="s">
        <v>25</v>
      </c>
      <c r="C37" s="89">
        <f>IF(OR(C33="",C33=0),"",(C33/C35)-1)</f>
        <v>0.02600694955851468</v>
      </c>
      <c r="D37" s="89">
        <f>IF(OR(D33="",D33=0),"",(D33/D35)-1)</f>
        <v>-0.018282985783350747</v>
      </c>
      <c r="E37" s="89">
        <f>IF(OR(E33="",E33=0),"",(E33/E35)-1)</f>
        <v>0.007248479086117143</v>
      </c>
      <c r="G37" s="7"/>
      <c r="H37" s="7"/>
      <c r="I37" s="7"/>
    </row>
  </sheetData>
  <mergeCells count="2">
    <mergeCell ref="C8:E8"/>
    <mergeCell ref="H8:J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68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B13">
      <selection activeCell="C32" sqref="C32"/>
    </sheetView>
  </sheetViews>
  <sheetFormatPr defaultColWidth="12" defaultRowHeight="11.25"/>
  <cols>
    <col min="1" max="1" width="5.66015625" style="7" hidden="1" customWidth="1"/>
    <col min="2" max="2" width="40.66015625" style="7" customWidth="1"/>
    <col min="3" max="3" width="14.66015625" style="41" customWidth="1"/>
    <col min="4" max="4" width="14.66015625" style="42" customWidth="1"/>
    <col min="5" max="6" width="14.66015625" style="41" customWidth="1"/>
    <col min="7" max="7" width="14.66015625" style="45" customWidth="1"/>
    <col min="8" max="8" width="16.5" style="43" customWidth="1"/>
    <col min="9" max="9" width="14.66015625" style="7" customWidth="1"/>
    <col min="10" max="10" width="13.66015625" style="7" customWidth="1"/>
    <col min="11" max="13" width="10.66015625" style="7" customWidth="1"/>
    <col min="14" max="14" width="11.5" style="7" customWidth="1"/>
    <col min="15" max="16384" width="11.5" style="7" customWidth="1"/>
  </cols>
  <sheetData>
    <row r="1" spans="1:2" ht="12">
      <c r="A1" s="7">
        <v>10285</v>
      </c>
      <c r="B1" s="44"/>
    </row>
    <row r="2" spans="1:5" ht="10.5">
      <c r="A2" s="7">
        <v>18512</v>
      </c>
      <c r="B2" s="46"/>
      <c r="E2" s="47"/>
    </row>
    <row r="3" ht="15" customHeight="1" hidden="1">
      <c r="A3" s="7">
        <v>31465</v>
      </c>
    </row>
    <row r="4" spans="1:5" s="14" customFormat="1" ht="15" customHeight="1" thickBot="1">
      <c r="A4" s="14">
        <v>6356</v>
      </c>
      <c r="B4" s="48"/>
      <c r="D4" s="47"/>
      <c r="E4" s="49"/>
    </row>
    <row r="5" spans="1:9" ht="30">
      <c r="A5" s="7">
        <v>13608</v>
      </c>
      <c r="B5" s="115" t="s">
        <v>52</v>
      </c>
      <c r="C5" s="50"/>
      <c r="D5" s="51"/>
      <c r="E5" s="52"/>
      <c r="F5" s="52"/>
      <c r="G5" s="52"/>
      <c r="H5" s="53"/>
      <c r="I5" s="54"/>
    </row>
    <row r="6" spans="1:7" ht="15" customHeight="1">
      <c r="A6" s="7">
        <v>7877</v>
      </c>
      <c r="B6" s="55"/>
      <c r="C6" s="8"/>
      <c r="D6" s="8"/>
      <c r="E6" s="8"/>
      <c r="F6" s="8"/>
      <c r="G6" s="8"/>
    </row>
    <row r="7" ht="11.25" thickBot="1">
      <c r="A7" s="7">
        <v>1679</v>
      </c>
    </row>
    <row r="8" spans="1:10" ht="16.5" thickTop="1">
      <c r="A8" s="7">
        <v>16914</v>
      </c>
      <c r="B8" s="56" t="s">
        <v>0</v>
      </c>
      <c r="C8" s="134" t="s">
        <v>1</v>
      </c>
      <c r="D8" s="135"/>
      <c r="E8" s="136"/>
      <c r="F8" s="7"/>
      <c r="G8" s="56" t="s">
        <v>0</v>
      </c>
      <c r="H8" s="134" t="s">
        <v>1</v>
      </c>
      <c r="I8" s="135"/>
      <c r="J8" s="135"/>
    </row>
    <row r="9" spans="1:10" ht="12">
      <c r="A9" s="7">
        <v>7818</v>
      </c>
      <c r="B9" s="59"/>
      <c r="C9" s="60" t="s">
        <v>47</v>
      </c>
      <c r="D9" s="61" t="s">
        <v>47</v>
      </c>
      <c r="E9" s="116" t="s">
        <v>47</v>
      </c>
      <c r="F9" s="7"/>
      <c r="G9" s="59"/>
      <c r="H9" s="60" t="s">
        <v>44</v>
      </c>
      <c r="I9" s="61" t="s">
        <v>44</v>
      </c>
      <c r="J9" s="116" t="s">
        <v>44</v>
      </c>
    </row>
    <row r="10" spans="1:10" ht="12" customHeight="1">
      <c r="A10" s="7">
        <v>30702</v>
      </c>
      <c r="B10" s="59"/>
      <c r="C10" s="64" t="s">
        <v>2</v>
      </c>
      <c r="D10" s="65" t="s">
        <v>3</v>
      </c>
      <c r="E10" s="66" t="s">
        <v>4</v>
      </c>
      <c r="F10" s="67"/>
      <c r="G10" s="59"/>
      <c r="H10" s="64" t="s">
        <v>2</v>
      </c>
      <c r="I10" s="65" t="s">
        <v>3</v>
      </c>
      <c r="J10" s="66" t="s">
        <v>4</v>
      </c>
    </row>
    <row r="11" spans="1:10" ht="12">
      <c r="A11" s="7">
        <v>31458</v>
      </c>
      <c r="B11" s="70"/>
      <c r="C11" s="71" t="s">
        <v>5</v>
      </c>
      <c r="D11" s="72" t="s">
        <v>6</v>
      </c>
      <c r="E11" s="73" t="s">
        <v>7</v>
      </c>
      <c r="F11" s="7"/>
      <c r="G11" s="70"/>
      <c r="H11" s="71" t="s">
        <v>5</v>
      </c>
      <c r="I11" s="72" t="s">
        <v>6</v>
      </c>
      <c r="J11" s="73" t="s">
        <v>7</v>
      </c>
    </row>
    <row r="12" spans="1:10" ht="13.5" customHeight="1">
      <c r="A12" s="7">
        <v>60665</v>
      </c>
      <c r="B12" s="75" t="s">
        <v>8</v>
      </c>
      <c r="C12" s="76">
        <f>IF(ISERROR('[1]Récolte_N+1'!$F$13)=TRUE,"",'[1]Récolte_N+1'!$F$13)</f>
        <v>16350</v>
      </c>
      <c r="D12" s="76">
        <f aca="true" t="shared" si="0" ref="D12:D31">IF(OR(C12="",C12=0),"",(E12/C12)*10)</f>
        <v>49.28746177370031</v>
      </c>
      <c r="E12" s="77">
        <f>IF(ISERROR('[1]Récolte_N+1'!$H$13)=TRUE,"",'[1]Récolte_N+1'!$H$13)</f>
        <v>80585</v>
      </c>
      <c r="F12" s="78"/>
      <c r="G12" s="75" t="s">
        <v>8</v>
      </c>
      <c r="H12" s="76">
        <f>IF(ISERROR('[1]Récolte_N'!$F$13)=TRUE,"",'[1]Récolte_N'!$F$13)</f>
        <v>15095</v>
      </c>
      <c r="I12" s="76">
        <f aca="true" t="shared" si="1" ref="I12:I19">IF(OR(H12="",H12=0),"",(J12/H12)*10)</f>
        <v>59.03610467042067</v>
      </c>
      <c r="J12" s="77">
        <f>IF(ISERROR('[1]Récolte_N'!$H$13)=TRUE,"",'[1]Récolte_N'!$H$13)</f>
        <v>89115</v>
      </c>
    </row>
    <row r="13" spans="1:10" ht="13.5" customHeight="1">
      <c r="A13" s="7">
        <v>7280</v>
      </c>
      <c r="B13" s="79" t="s">
        <v>31</v>
      </c>
      <c r="C13" s="76">
        <f>IF(ISERROR('[2]Récolte_N+1'!$F$13)=TRUE,"",'[2]Récolte_N+1'!$F$13)</f>
        <v>36370</v>
      </c>
      <c r="D13" s="76">
        <f t="shared" si="0"/>
        <v>53.50596645587022</v>
      </c>
      <c r="E13" s="77">
        <f>IF(ISERROR('[2]Récolte_N+1'!$H$13)=TRUE,"",'[2]Récolte_N+1'!$H$13)</f>
        <v>194601.2</v>
      </c>
      <c r="F13" s="78"/>
      <c r="G13" s="117" t="s">
        <v>31</v>
      </c>
      <c r="H13" s="76">
        <f>IF(ISERROR('[2]Récolte_N'!$F$13)=TRUE,"",'[2]Récolte_N'!$F$13)</f>
        <v>36450</v>
      </c>
      <c r="I13" s="76">
        <f t="shared" si="1"/>
        <v>54.20850480109739</v>
      </c>
      <c r="J13" s="77">
        <f>IF(ISERROR('[2]Récolte_N'!$H$13)=TRUE,"",'[2]Récolte_N'!$H$13)</f>
        <v>197590</v>
      </c>
    </row>
    <row r="14" spans="1:10" ht="13.5" customHeight="1">
      <c r="A14" s="7">
        <v>17376</v>
      </c>
      <c r="B14" s="79" t="s">
        <v>9</v>
      </c>
      <c r="C14" s="76">
        <f>IF(ISERROR('[3]Récolte_N+1'!$F$13)=TRUE,"",'[3]Récolte_N+1'!$F$13)</f>
        <v>187500</v>
      </c>
      <c r="D14" s="76">
        <f t="shared" si="0"/>
        <v>60.09173333333333</v>
      </c>
      <c r="E14" s="77">
        <f>IF(ISERROR('[3]Récolte_N+1'!$H$13)=TRUE,"",'[3]Récolte_N+1'!$H$13)</f>
        <v>1126720</v>
      </c>
      <c r="F14" s="78"/>
      <c r="G14" s="79" t="s">
        <v>9</v>
      </c>
      <c r="H14" s="76">
        <f>IF(ISERROR('[3]Récolte_N'!$F$13)=TRUE,"",'[3]Récolte_N'!$F$13)</f>
        <v>193500</v>
      </c>
      <c r="I14" s="76">
        <f t="shared" si="1"/>
        <v>59.236692506459946</v>
      </c>
      <c r="J14" s="77">
        <f>IF(ISERROR('[3]Récolte_N'!$H$13)=TRUE,"",'[3]Récolte_N'!$H$13)</f>
        <v>1146230</v>
      </c>
    </row>
    <row r="15" spans="1:10" ht="13.5" customHeight="1">
      <c r="A15" s="7">
        <v>26391</v>
      </c>
      <c r="B15" s="79" t="s">
        <v>28</v>
      </c>
      <c r="C15" s="76">
        <f>IF(ISERROR('[4]Récolte_N+1'!$F$13)=TRUE,"",'[4]Récolte_N+1'!$F$13)</f>
        <v>30500</v>
      </c>
      <c r="D15" s="76">
        <f t="shared" si="0"/>
        <v>57.967213114754095</v>
      </c>
      <c r="E15" s="77">
        <f>IF(ISERROR('[4]Récolte_N+1'!$H$13)=TRUE,"",'[4]Récolte_N+1'!$H$13)</f>
        <v>176800</v>
      </c>
      <c r="F15" s="78"/>
      <c r="G15" s="79" t="s">
        <v>28</v>
      </c>
      <c r="H15" s="76">
        <f>IF(ISERROR('[4]Récolte_N'!$F$13)=TRUE,"",'[4]Récolte_N'!$F$13)</f>
        <v>31950</v>
      </c>
      <c r="I15" s="76">
        <f t="shared" si="1"/>
        <v>56.105633802816904</v>
      </c>
      <c r="J15" s="77">
        <f>IF(ISERROR('[4]Récolte_N'!$H$13)=TRUE,"",'[4]Récolte_N'!$H$13)</f>
        <v>179257.5</v>
      </c>
    </row>
    <row r="16" spans="1:10" ht="13.5" customHeight="1">
      <c r="A16" s="7">
        <v>19136</v>
      </c>
      <c r="B16" s="79" t="s">
        <v>10</v>
      </c>
      <c r="C16" s="76">
        <f>IF(ISERROR('[5]Récolte_N+1'!$F$13)=TRUE,"",'[5]Récolte_N+1'!$F$13)</f>
        <v>49960</v>
      </c>
      <c r="D16" s="76">
        <f t="shared" si="0"/>
        <v>80.5724579663731</v>
      </c>
      <c r="E16" s="77">
        <f>IF(ISERROR('[5]Récolte_N+1'!$H$13)=TRUE,"",'[5]Récolte_N+1'!$H$13)</f>
        <v>402540</v>
      </c>
      <c r="F16" s="78"/>
      <c r="G16" s="79" t="s">
        <v>10</v>
      </c>
      <c r="H16" s="76">
        <f>IF(ISERROR('[5]Récolte_N'!$F$13)=TRUE,"",'[5]Récolte_N'!$F$13)</f>
        <v>51640</v>
      </c>
      <c r="I16" s="76">
        <f t="shared" si="1"/>
        <v>77.45546088303641</v>
      </c>
      <c r="J16" s="77">
        <f>IF(ISERROR('[5]Récolte_N'!$H$13)=TRUE,"",'[5]Récolte_N'!$H$13)</f>
        <v>399980</v>
      </c>
    </row>
    <row r="17" spans="1:10" ht="13.5" customHeight="1">
      <c r="A17" s="7">
        <v>1790</v>
      </c>
      <c r="B17" s="79" t="s">
        <v>11</v>
      </c>
      <c r="C17" s="76">
        <f>IF(ISERROR('[6]Récolte_N+1'!$F$13)=TRUE,"",'[6]Récolte_N+1'!$F$13)</f>
        <v>96100</v>
      </c>
      <c r="D17" s="76">
        <f t="shared" si="0"/>
        <v>79.08428720083248</v>
      </c>
      <c r="E17" s="77">
        <f>IF(ISERROR('[6]Récolte_N+1'!$H$13)=TRUE,"",'[6]Récolte_N+1'!$H$13)</f>
        <v>760000</v>
      </c>
      <c r="F17" s="78"/>
      <c r="G17" s="79" t="s">
        <v>11</v>
      </c>
      <c r="H17" s="76">
        <f>IF(ISERROR('[6]Récolte_N'!$F$13)=TRUE,"",'[6]Récolte_N'!$F$13)</f>
        <v>98800</v>
      </c>
      <c r="I17" s="76">
        <f t="shared" si="1"/>
        <v>78.64372469635627</v>
      </c>
      <c r="J17" s="77">
        <f>IF(ISERROR('[6]Récolte_N'!$H$13)=TRUE,"",'[6]Récolte_N'!$H$13)</f>
        <v>777000</v>
      </c>
    </row>
    <row r="18" spans="1:10" ht="13.5" customHeight="1">
      <c r="A18" s="7" t="s">
        <v>13</v>
      </c>
      <c r="B18" s="79" t="s">
        <v>12</v>
      </c>
      <c r="C18" s="76">
        <f>IF(ISERROR('[7]Récolte_N+1'!$F$13)=TRUE,"",'[7]Récolte_N+1'!$F$13)</f>
        <v>37690</v>
      </c>
      <c r="D18" s="76">
        <f t="shared" si="0"/>
        <v>53.53144070045105</v>
      </c>
      <c r="E18" s="77">
        <f>IF(ISERROR('[7]Récolte_N+1'!$H$13)=TRUE,"",'[7]Récolte_N+1'!$H$13)</f>
        <v>201760</v>
      </c>
      <c r="F18" s="78"/>
      <c r="G18" s="79" t="s">
        <v>12</v>
      </c>
      <c r="H18" s="76">
        <f>IF(ISERROR('[7]Récolte_N'!$F$13)=TRUE,"",'[7]Récolte_N'!$F$13)</f>
        <v>38010</v>
      </c>
      <c r="I18" s="76">
        <f t="shared" si="1"/>
        <v>57.36911339121284</v>
      </c>
      <c r="J18" s="77">
        <f>IF(ISERROR('[7]Récolte_N'!$H$13)=TRUE,"",'[7]Récolte_N'!$H$13)</f>
        <v>218060</v>
      </c>
    </row>
    <row r="19" spans="1:10" ht="13.5" customHeight="1">
      <c r="A19" s="7" t="s">
        <v>13</v>
      </c>
      <c r="B19" s="79" t="s">
        <v>14</v>
      </c>
      <c r="C19" s="76">
        <f>IF(ISERROR('[8]Récolte_N+1'!$F$13)=TRUE,"",'[8]Récolte_N+1'!$F$13)</f>
        <v>8550</v>
      </c>
      <c r="D19" s="76">
        <f t="shared" si="0"/>
        <v>39.005847953216374</v>
      </c>
      <c r="E19" s="77">
        <f>IF(ISERROR('[8]Récolte_N+1'!$H$13)=TRUE,"",'[8]Récolte_N+1'!$H$13)</f>
        <v>33350</v>
      </c>
      <c r="F19" s="78"/>
      <c r="G19" s="79" t="s">
        <v>14</v>
      </c>
      <c r="H19" s="76">
        <f>IF(ISERROR('[8]Récolte_N'!$F$13)=TRUE,"",'[8]Récolte_N'!$F$13)</f>
        <v>8800</v>
      </c>
      <c r="I19" s="76">
        <f t="shared" si="1"/>
        <v>40.68181818181819</v>
      </c>
      <c r="J19" s="77">
        <f>IF(ISERROR('[8]Récolte_N'!$H$13)=TRUE,"",'[8]Récolte_N'!$H$13)</f>
        <v>35800</v>
      </c>
    </row>
    <row r="20" spans="1:10" ht="13.5" customHeight="1">
      <c r="A20" s="7" t="s">
        <v>13</v>
      </c>
      <c r="B20" s="79" t="s">
        <v>27</v>
      </c>
      <c r="C20" s="76">
        <f>IF(ISERROR('[9]Récolte_N+1'!$F$13)=TRUE,"",'[9]Récolte_N+1'!$F$13)</f>
        <v>267350</v>
      </c>
      <c r="D20" s="76">
        <f>IF(OR(C20="",C20=0),"",(E20/C20)*10)</f>
        <v>65.97961473723583</v>
      </c>
      <c r="E20" s="77">
        <f>IF(ISERROR('[9]Récolte_N+1'!$H$13)=TRUE,"",'[9]Récolte_N+1'!$H$13)</f>
        <v>1763965</v>
      </c>
      <c r="F20" s="78"/>
      <c r="G20" s="117" t="s">
        <v>27</v>
      </c>
      <c r="H20" s="76">
        <f>IF(ISERROR('[9]Récolte_N'!$F$13)=TRUE,"",'[9]Récolte_N'!$F$13)</f>
        <v>311880</v>
      </c>
      <c r="I20" s="76">
        <f>IF(OR(H20="",H20=0),"",(J20/H20)*10)</f>
        <v>70.24807618314736</v>
      </c>
      <c r="J20" s="77">
        <f>IF(ISERROR('[9]Récolte_N'!$H$13)=TRUE,"",'[9]Récolte_N'!$H$13)</f>
        <v>2190897</v>
      </c>
    </row>
    <row r="21" spans="1:10" ht="13.5" customHeight="1">
      <c r="A21" s="7" t="s">
        <v>13</v>
      </c>
      <c r="B21" s="79" t="s">
        <v>15</v>
      </c>
      <c r="C21" s="76">
        <f>IF(ISERROR('[10]Récolte_N+1'!$F$13)=TRUE,"",'[10]Récolte_N+1'!$F$13)</f>
        <v>151400</v>
      </c>
      <c r="D21" s="76">
        <f>IF(OR(C21="",C21=0),"",(E21/C21)*10)</f>
        <v>58.454425363276094</v>
      </c>
      <c r="E21" s="77">
        <f>IF(ISERROR('[10]Récolte_N+1'!$H$13)=TRUE,"",'[10]Récolte_N+1'!$H$13)</f>
        <v>885000</v>
      </c>
      <c r="F21" s="78"/>
      <c r="G21" s="79" t="s">
        <v>15</v>
      </c>
      <c r="H21" s="76">
        <f>IF(ISERROR('[10]Récolte_N'!$F$13)=TRUE,"",'[10]Récolte_N'!$F$13)</f>
        <v>203150</v>
      </c>
      <c r="I21" s="76">
        <f>IF(OR(H21="",H21=0),"",(J21/H21)*10)</f>
        <v>63.59832635983263</v>
      </c>
      <c r="J21" s="77">
        <f>IF(ISERROR('[10]Récolte_N'!$H$13)=TRUE,"",'[10]Récolte_N'!$H$13)</f>
        <v>1292000</v>
      </c>
    </row>
    <row r="22" spans="1:10" ht="13.5" customHeight="1">
      <c r="A22" s="7" t="s">
        <v>13</v>
      </c>
      <c r="B22" s="79" t="s">
        <v>29</v>
      </c>
      <c r="C22" s="76">
        <f>IF(ISERROR('[11]Récolte_N+1'!$F$13)=TRUE,"",'[11]Récolte_N+1'!$F$13)</f>
        <v>4400</v>
      </c>
      <c r="D22" s="76">
        <f>IF(OR(C22="",C22=0),"",(E22/C22)*10)</f>
        <v>65.45454545454545</v>
      </c>
      <c r="E22" s="77">
        <f>IF(ISERROR('[11]Récolte_N+1'!$H$13)=TRUE,"",'[11]Récolte_N+1'!$H$13)</f>
        <v>28800</v>
      </c>
      <c r="F22" s="78"/>
      <c r="G22" s="79" t="s">
        <v>29</v>
      </c>
      <c r="H22" s="76">
        <f>IF(ISERROR('[11]Récolte_N'!$F$13)=TRUE,"",'[11]Récolte_N'!$F$13)</f>
        <v>5080</v>
      </c>
      <c r="I22" s="76">
        <f>IF(OR(H22="",H22=0),"",(J22/H22)*10)</f>
        <v>60.62992125984252</v>
      </c>
      <c r="J22" s="77">
        <f>IF(ISERROR('[11]Récolte_N'!$H$13)=TRUE,"",'[11]Récolte_N'!$H$13)</f>
        <v>30800</v>
      </c>
    </row>
    <row r="23" spans="1:10" ht="13.5" customHeight="1">
      <c r="A23" s="7" t="s">
        <v>13</v>
      </c>
      <c r="B23" s="79" t="s">
        <v>16</v>
      </c>
      <c r="C23" s="76">
        <f>IF(ISERROR('[12]Récolte_N+1'!$F$13)=TRUE,"",'[12]Récolte_N+1'!$F$13)</f>
        <v>71361</v>
      </c>
      <c r="D23" s="76">
        <f t="shared" si="0"/>
        <v>67.5297431370076</v>
      </c>
      <c r="E23" s="77">
        <f>IF(ISERROR('[12]Récolte_N+1'!$H$13)=TRUE,"",'[12]Récolte_N+1'!$H$13)</f>
        <v>481899</v>
      </c>
      <c r="F23" s="78"/>
      <c r="G23" s="79" t="s">
        <v>16</v>
      </c>
      <c r="H23" s="76">
        <f>IF(ISERROR('[12]Récolte_N'!$F$13)=TRUE,"",'[12]Récolte_N'!$F$13)</f>
        <v>65890</v>
      </c>
      <c r="I23" s="76">
        <f aca="true" t="shared" si="2" ref="I23:I31">IF(OR(H23="",H23=0),"",(J23/H23)*10)</f>
        <v>66.35756563970253</v>
      </c>
      <c r="J23" s="77">
        <f>IF(ISERROR('[12]Récolte_N'!$H$13)=TRUE,"",'[12]Récolte_N'!$H$13)</f>
        <v>437230</v>
      </c>
    </row>
    <row r="24" spans="1:10" ht="13.5" customHeight="1">
      <c r="A24" s="7" t="s">
        <v>13</v>
      </c>
      <c r="B24" s="79" t="s">
        <v>17</v>
      </c>
      <c r="C24" s="76">
        <f>IF(ISERROR('[13]Récolte_N+1'!$F$13)=TRUE,"",'[13]Récolte_N+1'!$F$13)</f>
        <v>50670</v>
      </c>
      <c r="D24" s="76">
        <f t="shared" si="0"/>
        <v>62.532070258535626</v>
      </c>
      <c r="E24" s="77">
        <f>IF(ISERROR('[13]Récolte_N+1'!$H$13)=TRUE,"",'[13]Récolte_N+1'!$H$13)</f>
        <v>316850</v>
      </c>
      <c r="F24" s="78"/>
      <c r="G24" s="79" t="s">
        <v>17</v>
      </c>
      <c r="H24" s="76">
        <f>IF(ISERROR('[13]Récolte_N'!$F$13)=TRUE,"",'[13]Récolte_N'!$F$13)</f>
        <v>45265</v>
      </c>
      <c r="I24" s="76">
        <f t="shared" si="2"/>
        <v>69.41124489119629</v>
      </c>
      <c r="J24" s="77">
        <f>IF(ISERROR('[13]Récolte_N'!$H$13)=TRUE,"",'[13]Récolte_N'!$H$13)</f>
        <v>314190</v>
      </c>
    </row>
    <row r="25" spans="1:10" ht="13.5" customHeight="1">
      <c r="A25" s="7" t="s">
        <v>13</v>
      </c>
      <c r="B25" s="79" t="s">
        <v>18</v>
      </c>
      <c r="C25" s="76">
        <f>IF(ISERROR('[14]Récolte_N+1'!$F$13)=TRUE,"",'[14]Récolte_N+1'!$F$13)</f>
        <v>252500</v>
      </c>
      <c r="D25" s="76">
        <f t="shared" si="0"/>
        <v>67.64554455445545</v>
      </c>
      <c r="E25" s="77">
        <f>IF(ISERROR('[14]Récolte_N+1'!$H$13)=TRUE,"",'[14]Récolte_N+1'!$H$13)</f>
        <v>1708050</v>
      </c>
      <c r="F25" s="78"/>
      <c r="G25" s="79" t="s">
        <v>18</v>
      </c>
      <c r="H25" s="76">
        <f>IF(ISERROR('[14]Récolte_N'!$F$13)=TRUE,"",'[14]Récolte_N'!$F$13)</f>
        <v>247000</v>
      </c>
      <c r="I25" s="76">
        <f t="shared" si="2"/>
        <v>73.0748987854251</v>
      </c>
      <c r="J25" s="77">
        <f>IF(ISERROR('[14]Récolte_N'!$H$13)=TRUE,"",'[14]Récolte_N'!$H$13)</f>
        <v>1804950</v>
      </c>
    </row>
    <row r="26" spans="1:10" ht="13.5" customHeight="1">
      <c r="A26" s="7" t="s">
        <v>13</v>
      </c>
      <c r="B26" s="79" t="s">
        <v>19</v>
      </c>
      <c r="C26" s="76">
        <f>IF(ISERROR('[15]Récolte_N+1'!$F$13)=TRUE,"",'[15]Récolte_N+1'!$F$13)</f>
        <v>71000</v>
      </c>
      <c r="D26" s="76">
        <f t="shared" si="0"/>
        <v>73</v>
      </c>
      <c r="E26" s="77">
        <f>IF(ISERROR('[15]Récolte_N+1'!$H$13)=TRUE,"",'[15]Récolte_N+1'!$H$13)</f>
        <v>518300</v>
      </c>
      <c r="F26" s="78"/>
      <c r="G26" s="79" t="s">
        <v>19</v>
      </c>
      <c r="H26" s="76">
        <f>IF(ISERROR('[15]Récolte_N'!$F$13)=TRUE,"",'[15]Récolte_N'!$F$13)</f>
        <v>69850</v>
      </c>
      <c r="I26" s="76">
        <f t="shared" si="2"/>
        <v>76.48604151753757</v>
      </c>
      <c r="J26" s="77">
        <f>IF(ISERROR('[15]Récolte_N'!$H$13)=TRUE,"",'[15]Récolte_N'!$H$13)</f>
        <v>534255</v>
      </c>
    </row>
    <row r="27" spans="1:10" ht="13.5" customHeight="1">
      <c r="A27" s="7" t="s">
        <v>13</v>
      </c>
      <c r="B27" s="79" t="s">
        <v>20</v>
      </c>
      <c r="C27" s="76">
        <f>IF(ISERROR('[16]Récolte_N+1'!$F$13)=TRUE,"",'[16]Récolte_N+1'!$F$13)</f>
        <v>98350</v>
      </c>
      <c r="D27" s="76">
        <f t="shared" si="0"/>
        <v>60.69598373157092</v>
      </c>
      <c r="E27" s="77">
        <f>IF(ISERROR('[16]Récolte_N+1'!$H$13)=TRUE,"",'[16]Récolte_N+1'!$H$13)</f>
        <v>596945</v>
      </c>
      <c r="F27" s="78"/>
      <c r="G27" s="79" t="s">
        <v>20</v>
      </c>
      <c r="H27" s="76">
        <f>IF(ISERROR('[16]Récolte_N'!$F$13)=TRUE,"",'[16]Récolte_N'!$F$13)</f>
        <v>84780</v>
      </c>
      <c r="I27" s="76">
        <f t="shared" si="2"/>
        <v>66.83073838169379</v>
      </c>
      <c r="J27" s="77">
        <f>IF(ISERROR('[16]Récolte_N'!$H$13)=TRUE,"",'[16]Récolte_N'!$H$13)</f>
        <v>566591</v>
      </c>
    </row>
    <row r="28" spans="1:10" ht="13.5" customHeight="1">
      <c r="A28" s="7" t="s">
        <v>13</v>
      </c>
      <c r="B28" s="79" t="s">
        <v>21</v>
      </c>
      <c r="C28" s="76">
        <f>IF(ISERROR('[17]Récolte_N+1'!$F$13)=TRUE,"",'[17]Récolte_N+1'!$F$13)</f>
        <v>49400</v>
      </c>
      <c r="D28" s="76">
        <f t="shared" si="0"/>
        <v>80</v>
      </c>
      <c r="E28" s="77">
        <f>IF(ISERROR('[17]Récolte_N+1'!$H$13)=TRUE,"",'[17]Récolte_N+1'!$H$13)</f>
        <v>395200</v>
      </c>
      <c r="F28" s="78"/>
      <c r="G28" s="79" t="s">
        <v>21</v>
      </c>
      <c r="H28" s="76">
        <f>IF(ISERROR('[17]Récolte_N'!$F$13)=TRUE,"",'[17]Récolte_N'!$F$13)</f>
        <v>47281</v>
      </c>
      <c r="I28" s="76">
        <f t="shared" si="2"/>
        <v>81</v>
      </c>
      <c r="J28" s="77">
        <f>IF(ISERROR('[17]Récolte_N'!$H$13)=TRUE,"",'[17]Récolte_N'!$H$13)</f>
        <v>382976.1</v>
      </c>
    </row>
    <row r="29" spans="2:10" ht="12">
      <c r="B29" s="79" t="s">
        <v>30</v>
      </c>
      <c r="C29" s="76">
        <f>IF(ISERROR('[18]Récolte_N+1'!$F$13)=TRUE,"",'[18]Récolte_N+1'!$F$13)</f>
        <v>43000</v>
      </c>
      <c r="D29" s="76">
        <f t="shared" si="0"/>
        <v>71.65116279069767</v>
      </c>
      <c r="E29" s="77">
        <f>IF(ISERROR('[18]Récolte_N+1'!$H$13)=TRUE,"",'[18]Récolte_N+1'!$H$13)</f>
        <v>308100</v>
      </c>
      <c r="F29" s="7"/>
      <c r="G29" s="79" t="s">
        <v>30</v>
      </c>
      <c r="H29" s="76">
        <f>IF(ISERROR('[18]Récolte_N'!$F$13)=TRUE,"",'[18]Récolte_N'!$F$13)</f>
        <v>38800</v>
      </c>
      <c r="I29" s="76">
        <f t="shared" si="2"/>
        <v>72.83231480497398</v>
      </c>
      <c r="J29" s="77">
        <f>IF(ISERROR('[18]Récolte_N'!$H$13)=TRUE,"",'[18]Récolte_N'!$H$13)</f>
        <v>282589.381443299</v>
      </c>
    </row>
    <row r="30" spans="2:10" ht="12">
      <c r="B30" s="79" t="s">
        <v>22</v>
      </c>
      <c r="C30" s="76">
        <f>IF(ISERROR('[19]Récolte_N+1'!$F$13)=TRUE,"",'[19]Récolte_N+1'!$F$13)</f>
        <v>87460</v>
      </c>
      <c r="D30" s="76">
        <f t="shared" si="0"/>
        <v>51.29499199634118</v>
      </c>
      <c r="E30" s="77">
        <f>IF(ISERROR('[19]Récolte_N+1'!$H$13)=TRUE,"",'[19]Récolte_N+1'!$H$13)</f>
        <v>448626</v>
      </c>
      <c r="F30" s="8"/>
      <c r="G30" s="79" t="s">
        <v>22</v>
      </c>
      <c r="H30" s="76">
        <f>IF(ISERROR('[19]Récolte_N'!$F$13)=TRUE,"",'[19]Récolte_N'!$F$13)</f>
        <v>78699</v>
      </c>
      <c r="I30" s="76">
        <f t="shared" si="2"/>
        <v>54.14569435443907</v>
      </c>
      <c r="J30" s="77">
        <f>IF(ISERROR('[19]Récolte_N'!$H$13)=TRUE,"",'[19]Récolte_N'!$H$13)</f>
        <v>426121.2</v>
      </c>
    </row>
    <row r="31" spans="2:10" ht="12">
      <c r="B31" s="79" t="s">
        <v>23</v>
      </c>
      <c r="C31" s="76">
        <f>IF(ISERROR('[20]Récolte_N+1'!$F$13)=TRUE,"",'[20]Récolte_N+1'!$F$13)</f>
        <v>9600</v>
      </c>
      <c r="D31" s="76">
        <f t="shared" si="0"/>
        <v>43.09930866965621</v>
      </c>
      <c r="E31" s="77">
        <f>IF(ISERROR('[20]Récolte_N+1'!$H$13)=TRUE,"",'[20]Récolte_N+1'!$H$13)</f>
        <v>41375.33632286996</v>
      </c>
      <c r="F31" s="7"/>
      <c r="G31" s="79" t="s">
        <v>23</v>
      </c>
      <c r="H31" s="76">
        <f>IF(ISERROR('[20]Récolte_N'!$F$13)=TRUE,"",'[20]Récolte_N'!$F$13)</f>
        <v>9700</v>
      </c>
      <c r="I31" s="76">
        <f t="shared" si="2"/>
        <v>43.077319587628864</v>
      </c>
      <c r="J31" s="77">
        <f>IF(ISERROR('[20]Récolte_N'!$H$13)=TRUE,"",'[20]Récolte_N'!$H$13)</f>
        <v>41785</v>
      </c>
    </row>
    <row r="32" spans="2:10" ht="12">
      <c r="B32" s="59"/>
      <c r="C32" s="80"/>
      <c r="D32" s="80"/>
      <c r="E32" s="25"/>
      <c r="F32" s="7"/>
      <c r="G32" s="59"/>
      <c r="H32" s="80"/>
      <c r="I32" s="80"/>
      <c r="J32" s="25"/>
    </row>
    <row r="33" spans="2:10" ht="15.75" thickBot="1">
      <c r="B33" s="81" t="s">
        <v>24</v>
      </c>
      <c r="C33" s="82">
        <f>IF(SUM(C12:C31)=0,"",SUM(C12:C31))</f>
        <v>1619511</v>
      </c>
      <c r="D33" s="82">
        <f>IF(OR(C33="",C33=0),"",(E33/C33)*10)</f>
        <v>64.64585011353964</v>
      </c>
      <c r="E33" s="82">
        <f>IF(SUM(E12:E31)=0,"",SUM(E12:E31))</f>
        <v>10469466.53632287</v>
      </c>
      <c r="F33" s="7"/>
      <c r="G33" s="81" t="s">
        <v>24</v>
      </c>
      <c r="H33" s="82">
        <f>IF(SUM(H12:H31)=0,"",SUM(H12:H31))</f>
        <v>1681620</v>
      </c>
      <c r="I33" s="82">
        <f>IF(OR(H33="",H33=0),"",(J33/H33)*10)</f>
        <v>67.47908077593807</v>
      </c>
      <c r="J33" s="82">
        <f>IF(SUM(J12:J31)=0,"",SUM(J12:J31))</f>
        <v>11347417.181443298</v>
      </c>
    </row>
    <row r="34" spans="2:8" ht="12.75" thickTop="1">
      <c r="B34" s="83"/>
      <c r="C34" s="84"/>
      <c r="D34" s="84"/>
      <c r="E34" s="84"/>
      <c r="F34" s="7"/>
      <c r="G34" s="7"/>
      <c r="H34" s="7"/>
    </row>
    <row r="35" spans="2:8" ht="12">
      <c r="B35" s="85" t="s">
        <v>48</v>
      </c>
      <c r="C35" s="86">
        <f>H33</f>
        <v>1681620</v>
      </c>
      <c r="D35" s="86">
        <f>IF(OR(C35="",C35=0),"",(E35/C35)*10)</f>
        <v>67.47908077593807</v>
      </c>
      <c r="E35" s="86">
        <f>J33</f>
        <v>11347417.181443298</v>
      </c>
      <c r="F35" s="7"/>
      <c r="G35" s="7"/>
      <c r="H35" s="7"/>
    </row>
    <row r="36" spans="2:8" ht="12">
      <c r="B36" s="85" t="s">
        <v>49</v>
      </c>
      <c r="C36" s="87"/>
      <c r="D36" s="88"/>
      <c r="E36" s="87"/>
      <c r="F36" s="7"/>
      <c r="G36" s="7"/>
      <c r="H36" s="7"/>
    </row>
    <row r="37" spans="2:8" ht="12">
      <c r="B37" s="85" t="s">
        <v>25</v>
      </c>
      <c r="C37" s="89">
        <f>IF(OR(C33="",C33=0),"",(C33/C35)-1)</f>
        <v>-0.03693402790166622</v>
      </c>
      <c r="D37" s="89">
        <f>IF(OR(D33="",D33=0),"",(D33/D35)-1)</f>
        <v>-0.04198679990627141</v>
      </c>
      <c r="E37" s="89">
        <f>IF(OR(E33="",E33=0),"",(E33/E35)-1)</f>
        <v>-0.07737008616869767</v>
      </c>
      <c r="F37" s="7"/>
      <c r="G37" s="7"/>
      <c r="H37" s="7"/>
    </row>
  </sheetData>
  <mergeCells count="2">
    <mergeCell ref="C8:E8"/>
    <mergeCell ref="H8:J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A1" sqref="A1:IV16384"/>
    </sheetView>
  </sheetViews>
  <sheetFormatPr defaultColWidth="12" defaultRowHeight="11.25"/>
  <cols>
    <col min="1" max="1" width="5.66015625" style="7" customWidth="1"/>
    <col min="2" max="2" width="40.66015625" style="7" customWidth="1"/>
    <col min="3" max="3" width="20.66015625" style="41" customWidth="1"/>
    <col min="4" max="4" width="20.66015625" style="42" customWidth="1"/>
    <col min="5" max="5" width="20.66015625" style="41" customWidth="1"/>
    <col min="6" max="16384" width="11.5" style="7" customWidth="1"/>
  </cols>
  <sheetData>
    <row r="1" spans="1:2" ht="12">
      <c r="A1" s="7">
        <v>10285</v>
      </c>
      <c r="B1" s="44"/>
    </row>
    <row r="2" spans="1:5" ht="10.5">
      <c r="A2" s="7">
        <v>18512</v>
      </c>
      <c r="B2" s="46"/>
      <c r="E2" s="47"/>
    </row>
    <row r="3" ht="15" customHeight="1" hidden="1">
      <c r="A3" s="7">
        <v>31465</v>
      </c>
    </row>
    <row r="4" spans="1:5" s="14" customFormat="1" ht="15" customHeight="1" thickBot="1">
      <c r="A4" s="14">
        <v>6356</v>
      </c>
      <c r="B4" s="48"/>
      <c r="D4" s="47"/>
      <c r="E4" s="49"/>
    </row>
    <row r="5" spans="1:5" ht="20.25">
      <c r="A5" s="7">
        <v>13608</v>
      </c>
      <c r="B5" s="137" t="s">
        <v>54</v>
      </c>
      <c r="C5" s="137"/>
      <c r="D5" s="137"/>
      <c r="E5" s="137"/>
    </row>
    <row r="6" spans="1:5" ht="15" customHeight="1">
      <c r="A6" s="7">
        <v>7877</v>
      </c>
      <c r="B6" s="55"/>
      <c r="C6" s="8"/>
      <c r="D6" s="8"/>
      <c r="E6" s="8"/>
    </row>
    <row r="7" ht="11.25" thickBot="1">
      <c r="A7" s="7">
        <v>1679</v>
      </c>
    </row>
    <row r="8" spans="1:5" ht="16.5" thickTop="1">
      <c r="A8" s="7">
        <v>16914</v>
      </c>
      <c r="B8" s="56" t="s">
        <v>0</v>
      </c>
      <c r="C8" s="57"/>
      <c r="D8" s="58" t="s">
        <v>1</v>
      </c>
      <c r="E8" s="91"/>
    </row>
    <row r="9" spans="1:5" ht="12">
      <c r="A9" s="7">
        <v>7818</v>
      </c>
      <c r="B9" s="59"/>
      <c r="C9" s="62"/>
      <c r="D9" s="63"/>
      <c r="E9" s="66"/>
    </row>
    <row r="10" spans="1:5" ht="12" customHeight="1">
      <c r="A10" s="7">
        <v>30702</v>
      </c>
      <c r="B10" s="59"/>
      <c r="C10" s="68" t="s">
        <v>2</v>
      </c>
      <c r="D10" s="69" t="s">
        <v>3</v>
      </c>
      <c r="E10" s="92" t="s">
        <v>4</v>
      </c>
    </row>
    <row r="11" spans="1:5" ht="12">
      <c r="A11" s="7">
        <v>31458</v>
      </c>
      <c r="B11" s="70"/>
      <c r="C11" s="74" t="s">
        <v>5</v>
      </c>
      <c r="D11" s="72" t="s">
        <v>6</v>
      </c>
      <c r="E11" s="73" t="s">
        <v>7</v>
      </c>
    </row>
    <row r="12" spans="1:5" ht="13.5" customHeight="1">
      <c r="A12" s="7">
        <v>60665</v>
      </c>
      <c r="B12" s="75" t="s">
        <v>8</v>
      </c>
      <c r="C12" s="76">
        <f>IF(ISERROR('[1]Récolte_N+1'!$F$11)=TRUE,"",'[1]Récolte_N+1'!$F$11)</f>
        <v>14900</v>
      </c>
      <c r="D12" s="76">
        <f aca="true" t="shared" si="0" ref="D12:D31">IF(OR(C12="",C12=0),"",(E12/C12)*10)</f>
        <v>49.76510067114094</v>
      </c>
      <c r="E12" s="77">
        <f>IF(ISERROR('[1]Récolte_N+1'!$H$11)=TRUE,"",'[1]Récolte_N+1'!$H$11)</f>
        <v>74150</v>
      </c>
    </row>
    <row r="13" spans="1:5" ht="13.5" customHeight="1">
      <c r="A13" s="7">
        <v>7280</v>
      </c>
      <c r="B13" s="79" t="s">
        <v>31</v>
      </c>
      <c r="C13" s="76">
        <f>IF(ISERROR('[2]Récolte_N+1'!$F$11)=TRUE,"",'[2]Récolte_N+1'!$F$11)</f>
        <v>33450</v>
      </c>
      <c r="D13" s="76">
        <f t="shared" si="0"/>
        <v>55.199999999999996</v>
      </c>
      <c r="E13" s="77">
        <f>IF(ISERROR('[2]Récolte_N+1'!$H$11)=TRUE,"",'[2]Récolte_N+1'!$H$11)</f>
        <v>184644</v>
      </c>
    </row>
    <row r="14" spans="1:5" ht="13.5" customHeight="1">
      <c r="A14" s="7">
        <v>17376</v>
      </c>
      <c r="B14" s="79" t="s">
        <v>9</v>
      </c>
      <c r="C14" s="76">
        <f>IF(ISERROR('[3]Récolte_N+1'!$F$11)=TRUE,"",'[3]Récolte_N+1'!$F$11)</f>
        <v>144500</v>
      </c>
      <c r="D14" s="76">
        <f t="shared" si="0"/>
        <v>63.68996539792388</v>
      </c>
      <c r="E14" s="77">
        <f>IF(ISERROR('[3]Récolte_N+1'!$H$11)=TRUE,"",'[3]Récolte_N+1'!$H$11)</f>
        <v>920320</v>
      </c>
    </row>
    <row r="15" spans="1:5" ht="13.5" customHeight="1">
      <c r="A15" s="7">
        <v>26391</v>
      </c>
      <c r="B15" s="79" t="s">
        <v>28</v>
      </c>
      <c r="C15" s="76">
        <f>IF(ISERROR('[4]Récolte_N+1'!$F$11)=TRUE,"",'[4]Récolte_N+1'!$F$11)</f>
        <v>26000</v>
      </c>
      <c r="D15" s="76">
        <f>IF(OR(C15="",C15=0),"",(E15/C15)*10)</f>
        <v>59</v>
      </c>
      <c r="E15" s="77">
        <f>IF(ISERROR('[4]Récolte_N+1'!$H$11)=TRUE,"",'[4]Récolte_N+1'!$H$11)</f>
        <v>153400</v>
      </c>
    </row>
    <row r="16" spans="1:5" ht="13.5" customHeight="1">
      <c r="A16" s="7">
        <v>19136</v>
      </c>
      <c r="B16" s="79" t="s">
        <v>10</v>
      </c>
      <c r="C16" s="76">
        <f>IF(ISERROR('[5]Récolte_N+1'!$F$11)=TRUE,"",'[5]Récolte_N+1'!$F$11)</f>
        <v>34400</v>
      </c>
      <c r="D16" s="76">
        <f t="shared" si="0"/>
        <v>84</v>
      </c>
      <c r="E16" s="77">
        <f>IF(ISERROR('[5]Récolte_N+1'!$H$11)=TRUE,"",'[5]Récolte_N+1'!$H$11)</f>
        <v>288960</v>
      </c>
    </row>
    <row r="17" spans="1:5" ht="13.5" customHeight="1">
      <c r="A17" s="7">
        <v>1790</v>
      </c>
      <c r="B17" s="79" t="s">
        <v>11</v>
      </c>
      <c r="C17" s="76">
        <f>IF(ISERROR('[6]Récolte_N+1'!$F$11)=TRUE,"",'[6]Récolte_N+1'!$F$11)</f>
        <v>59500</v>
      </c>
      <c r="D17" s="76">
        <f t="shared" si="0"/>
        <v>84.03361344537815</v>
      </c>
      <c r="E17" s="77">
        <f>IF(ISERROR('[6]Récolte_N+1'!$H$11)=TRUE,"",'[6]Récolte_N+1'!$H$11)</f>
        <v>500000</v>
      </c>
    </row>
    <row r="18" spans="1:5" ht="13.5" customHeight="1">
      <c r="A18" s="7" t="s">
        <v>13</v>
      </c>
      <c r="B18" s="79" t="s">
        <v>12</v>
      </c>
      <c r="C18" s="76">
        <f>IF(ISERROR('[7]Récolte_N+1'!$F$11)=TRUE,"",'[7]Récolte_N+1'!$F$11)</f>
        <v>35530</v>
      </c>
      <c r="D18" s="76">
        <f t="shared" si="0"/>
        <v>54.60174500422178</v>
      </c>
      <c r="E18" s="77">
        <f>IF(ISERROR('[7]Récolte_N+1'!$H$11)=TRUE,"",'[7]Récolte_N+1'!$H$11)</f>
        <v>194000</v>
      </c>
    </row>
    <row r="19" spans="1:5" ht="13.5" customHeight="1">
      <c r="A19" s="7" t="s">
        <v>13</v>
      </c>
      <c r="B19" s="79" t="s">
        <v>14</v>
      </c>
      <c r="C19" s="76">
        <f>IF(ISERROR('[8]Récolte_N+1'!$F$11)=TRUE,"",'[8]Récolte_N+1'!$F$11)</f>
        <v>6000</v>
      </c>
      <c r="D19" s="76">
        <f t="shared" si="0"/>
        <v>40</v>
      </c>
      <c r="E19" s="77">
        <f>IF(ISERROR('[8]Récolte_N+1'!$H$11)=TRUE,"",'[8]Récolte_N+1'!$H$11)</f>
        <v>24000</v>
      </c>
    </row>
    <row r="20" spans="1:5" ht="13.5" customHeight="1">
      <c r="A20" s="7" t="s">
        <v>13</v>
      </c>
      <c r="B20" s="79" t="s">
        <v>27</v>
      </c>
      <c r="C20" s="76">
        <f>IF(ISERROR('[9]Récolte_N+1'!$F$11)=TRUE,"",'[9]Récolte_N+1'!$F$11)</f>
        <v>113800</v>
      </c>
      <c r="D20" s="76">
        <f t="shared" si="0"/>
        <v>70</v>
      </c>
      <c r="E20" s="77">
        <f>IF(ISERROR('[9]Récolte_N+1'!$H$11)=TRUE,"",'[9]Récolte_N+1'!$H$11)</f>
        <v>796600</v>
      </c>
    </row>
    <row r="21" spans="1:5" ht="13.5" customHeight="1">
      <c r="A21" s="7" t="s">
        <v>13</v>
      </c>
      <c r="B21" s="79" t="s">
        <v>15</v>
      </c>
      <c r="C21" s="76">
        <f>IF(ISERROR('[10]Récolte_N+1'!$F$11)=TRUE,"",'[10]Récolte_N+1'!$F$11)</f>
        <v>92300</v>
      </c>
      <c r="D21" s="76">
        <f t="shared" si="0"/>
        <v>63.92199349945828</v>
      </c>
      <c r="E21" s="77">
        <f>IF(ISERROR('[10]Récolte_N+1'!$H$11)=TRUE,"",'[10]Récolte_N+1'!$H$11)</f>
        <v>590000</v>
      </c>
    </row>
    <row r="22" spans="1:5" ht="13.5" customHeight="1">
      <c r="A22" s="7" t="s">
        <v>13</v>
      </c>
      <c r="B22" s="79" t="s">
        <v>29</v>
      </c>
      <c r="C22" s="76">
        <f>IF(ISERROR('[11]Récolte_N+1'!$F$11)=TRUE,"",'[11]Récolte_N+1'!$F$11)</f>
        <v>3750</v>
      </c>
      <c r="D22" s="76">
        <f>IF(OR(C22="",C22=0),"",(E22/C22)*10)</f>
        <v>67.46666666666667</v>
      </c>
      <c r="E22" s="77">
        <f>IF(ISERROR('[11]Récolte_N+1'!$H$11)=TRUE,"",'[11]Récolte_N+1'!$H$11)</f>
        <v>25300</v>
      </c>
    </row>
    <row r="23" spans="1:5" ht="13.5" customHeight="1">
      <c r="A23" s="7" t="s">
        <v>13</v>
      </c>
      <c r="B23" s="79" t="s">
        <v>16</v>
      </c>
      <c r="C23" s="76">
        <f>IF(ISERROR('[12]Récolte_N+1'!$F$11)=TRUE,"",'[12]Récolte_N+1'!$F$11)</f>
        <v>64904</v>
      </c>
      <c r="D23" s="76">
        <f t="shared" si="0"/>
        <v>67.92878713176384</v>
      </c>
      <c r="E23" s="77">
        <f>IF(ISERROR('[12]Récolte_N+1'!$H$11)=TRUE,"",'[12]Récolte_N+1'!$H$11)</f>
        <v>440885</v>
      </c>
    </row>
    <row r="24" spans="1:5" ht="13.5" customHeight="1">
      <c r="A24" s="7" t="s">
        <v>13</v>
      </c>
      <c r="B24" s="79" t="s">
        <v>17</v>
      </c>
      <c r="C24" s="76">
        <f>IF(ISERROR('[13]Récolte_N+1'!$F$11)=TRUE,"",'[13]Récolte_N+1'!$F$11)</f>
        <v>41335</v>
      </c>
      <c r="D24" s="76">
        <f t="shared" si="0"/>
        <v>64.24579654046208</v>
      </c>
      <c r="E24" s="77">
        <f>IF(ISERROR('[13]Récolte_N+1'!$H$11)=TRUE,"",'[13]Récolte_N+1'!$H$11)</f>
        <v>265560</v>
      </c>
    </row>
    <row r="25" spans="1:5" ht="13.5" customHeight="1">
      <c r="A25" s="7" t="s">
        <v>13</v>
      </c>
      <c r="B25" s="79" t="s">
        <v>18</v>
      </c>
      <c r="C25" s="76">
        <f>IF(ISERROR('[14]Récolte_N+1'!$F$11)=TRUE,"",'[14]Récolte_N+1'!$F$11)</f>
        <v>174000</v>
      </c>
      <c r="D25" s="76">
        <f t="shared" si="0"/>
        <v>69.34770114942529</v>
      </c>
      <c r="E25" s="77">
        <f>IF(ISERROR('[14]Récolte_N+1'!$H$11)=TRUE,"",'[14]Récolte_N+1'!$H$11)</f>
        <v>1206650</v>
      </c>
    </row>
    <row r="26" spans="1:5" ht="13.5" customHeight="1">
      <c r="A26" s="7" t="s">
        <v>13</v>
      </c>
      <c r="B26" s="79" t="s">
        <v>19</v>
      </c>
      <c r="C26" s="76">
        <f>IF(ISERROR('[15]Récolte_N+1'!$F$11)=TRUE,"",'[15]Récolte_N+1'!$F$11)</f>
        <v>35500</v>
      </c>
      <c r="D26" s="76">
        <f t="shared" si="0"/>
        <v>77</v>
      </c>
      <c r="E26" s="77">
        <f>IF(ISERROR('[15]Récolte_N+1'!$H$11)=TRUE,"",'[15]Récolte_N+1'!$H$11)</f>
        <v>273350</v>
      </c>
    </row>
    <row r="27" spans="1:5" ht="13.5" customHeight="1">
      <c r="A27" s="7" t="s">
        <v>13</v>
      </c>
      <c r="B27" s="79" t="s">
        <v>20</v>
      </c>
      <c r="C27" s="76">
        <f>IF(ISERROR('[16]Récolte_N+1'!$F$11)=TRUE,"",'[16]Récolte_N+1'!$F$11)</f>
        <v>75300</v>
      </c>
      <c r="D27" s="76">
        <f t="shared" si="0"/>
        <v>62.47011952191235</v>
      </c>
      <c r="E27" s="77">
        <f>IF(ISERROR('[16]Récolte_N+1'!$H$11)=TRUE,"",'[16]Récolte_N+1'!$H$11)</f>
        <v>470400</v>
      </c>
    </row>
    <row r="28" spans="1:5" ht="13.5" customHeight="1">
      <c r="A28" s="7" t="s">
        <v>13</v>
      </c>
      <c r="B28" s="79" t="s">
        <v>21</v>
      </c>
      <c r="C28" s="76">
        <f>IF(ISERROR('[17]Récolte_N+1'!$F$11)=TRUE,"",'[17]Récolte_N+1'!$F$11)</f>
        <v>44500</v>
      </c>
      <c r="D28" s="76">
        <f t="shared" si="0"/>
        <v>80</v>
      </c>
      <c r="E28" s="77">
        <f>IF(ISERROR('[17]Récolte_N+1'!$H$11)=TRUE,"",'[17]Récolte_N+1'!$H$11)</f>
        <v>356000</v>
      </c>
    </row>
    <row r="29" spans="2:5" ht="12">
      <c r="B29" s="79" t="s">
        <v>30</v>
      </c>
      <c r="C29" s="76">
        <f>IF(ISERROR('[18]Récolte_N+1'!$F$11)=TRUE,"",'[18]Récolte_N+1'!$F$11)</f>
        <v>35000</v>
      </c>
      <c r="D29" s="76">
        <f>IF(OR(C29="",C29=0),"",(E29/C29)*10)</f>
        <v>71.8</v>
      </c>
      <c r="E29" s="77">
        <f>IF(ISERROR('[18]Récolte_N+1'!$H$11)=TRUE,"",'[18]Récolte_N+1'!$H$11)</f>
        <v>251300</v>
      </c>
    </row>
    <row r="30" spans="2:5" ht="12">
      <c r="B30" s="79" t="s">
        <v>22</v>
      </c>
      <c r="C30" s="76">
        <f>IF(ISERROR('[19]Récolte_N+1'!$F$11)=TRUE,"",'[19]Récolte_N+1'!$F$11)</f>
        <v>82400</v>
      </c>
      <c r="D30" s="76">
        <f t="shared" si="0"/>
        <v>51.990533980582526</v>
      </c>
      <c r="E30" s="77">
        <f>IF(ISERROR('[19]Récolte_N+1'!$H$11)=TRUE,"",'[19]Récolte_N+1'!$H$11)</f>
        <v>428402</v>
      </c>
    </row>
    <row r="31" spans="2:5" ht="12">
      <c r="B31" s="79" t="s">
        <v>23</v>
      </c>
      <c r="C31" s="76">
        <f>IF(ISERROR('[20]Récolte_N+1'!$F$11)=TRUE,"",'[20]Récolte_N+1'!$F$11)</f>
        <v>7000</v>
      </c>
      <c r="D31" s="76">
        <f t="shared" si="0"/>
        <v>45</v>
      </c>
      <c r="E31" s="77">
        <f>IF(ISERROR('[20]Récolte_N+1'!$H$11)=TRUE,"",'[20]Récolte_N+1'!$H$11)</f>
        <v>31500</v>
      </c>
    </row>
    <row r="32" spans="2:5" ht="12">
      <c r="B32" s="59"/>
      <c r="C32" s="80"/>
      <c r="D32" s="80"/>
      <c r="E32" s="25"/>
    </row>
    <row r="33" spans="2:5" ht="15.75" thickBot="1">
      <c r="B33" s="81" t="s">
        <v>24</v>
      </c>
      <c r="C33" s="82">
        <f>IF(SUM(C12:C31)=0,"",SUM(C12:C31))</f>
        <v>1124069</v>
      </c>
      <c r="D33" s="82">
        <f>IF(OR(C33="",C33=0),"",(E33/C33)*10)</f>
        <v>66.50322177731083</v>
      </c>
      <c r="E33" s="82">
        <f>IF(SUM(E12:E31)=0,"",SUM(E12:E31))</f>
        <v>7475421</v>
      </c>
    </row>
    <row r="34" spans="2:5" ht="12.75" thickTop="1">
      <c r="B34" s="83"/>
      <c r="C34" s="84"/>
      <c r="D34" s="90"/>
      <c r="E34" s="84"/>
    </row>
    <row r="35" spans="2:5" ht="15" customHeight="1">
      <c r="B35" s="85"/>
      <c r="C35" s="86"/>
      <c r="D35" s="93"/>
      <c r="E35" s="86"/>
    </row>
    <row r="36" spans="2:5" ht="12">
      <c r="B36" s="85"/>
      <c r="C36" s="87"/>
      <c r="D36" s="88"/>
      <c r="E36" s="87"/>
    </row>
    <row r="37" spans="2:5" ht="12">
      <c r="B37" s="85"/>
      <c r="C37" s="89"/>
      <c r="D37" s="89"/>
      <c r="E37" s="89"/>
    </row>
    <row r="38" spans="2:5" ht="12">
      <c r="B38" s="85"/>
      <c r="C38" s="94"/>
      <c r="D38" s="89"/>
      <c r="E38" s="89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A1" sqref="A1:IV16384"/>
    </sheetView>
  </sheetViews>
  <sheetFormatPr defaultColWidth="12" defaultRowHeight="11.25"/>
  <cols>
    <col min="1" max="1" width="5.66015625" style="7" customWidth="1"/>
    <col min="2" max="2" width="40.66015625" style="7" customWidth="1"/>
    <col min="3" max="3" width="22.66015625" style="41" customWidth="1"/>
    <col min="4" max="4" width="22.66015625" style="42" customWidth="1"/>
    <col min="5" max="5" width="22.66015625" style="41" customWidth="1"/>
    <col min="6" max="16384" width="11.5" style="7" customWidth="1"/>
  </cols>
  <sheetData>
    <row r="1" spans="1:2" ht="12">
      <c r="A1" s="7">
        <v>10285</v>
      </c>
      <c r="B1" s="44"/>
    </row>
    <row r="2" spans="1:5" ht="10.5">
      <c r="A2" s="7">
        <v>18512</v>
      </c>
      <c r="B2" s="46"/>
      <c r="E2" s="47"/>
    </row>
    <row r="3" ht="15" customHeight="1" hidden="1">
      <c r="A3" s="7">
        <v>31465</v>
      </c>
    </row>
    <row r="4" spans="1:5" s="14" customFormat="1" ht="15" customHeight="1" thickBot="1">
      <c r="A4" s="14">
        <v>6356</v>
      </c>
      <c r="B4" s="48"/>
      <c r="D4" s="47"/>
      <c r="E4" s="49"/>
    </row>
    <row r="5" spans="1:5" ht="20.25">
      <c r="A5" s="7">
        <v>13608</v>
      </c>
      <c r="B5" s="137" t="s">
        <v>50</v>
      </c>
      <c r="C5" s="137"/>
      <c r="D5" s="137"/>
      <c r="E5" s="137"/>
    </row>
    <row r="6" spans="1:5" ht="15" customHeight="1">
      <c r="A6" s="7">
        <v>7877</v>
      </c>
      <c r="B6" s="55"/>
      <c r="C6" s="8"/>
      <c r="D6" s="8"/>
      <c r="E6" s="8"/>
    </row>
    <row r="7" ht="11.25" thickBot="1">
      <c r="A7" s="7">
        <v>1679</v>
      </c>
    </row>
    <row r="8" spans="1:5" ht="16.5" thickTop="1">
      <c r="A8" s="7">
        <v>16914</v>
      </c>
      <c r="B8" s="56" t="s">
        <v>0</v>
      </c>
      <c r="C8" s="57"/>
      <c r="D8" s="58" t="s">
        <v>1</v>
      </c>
      <c r="E8" s="91"/>
    </row>
    <row r="9" spans="1:5" ht="12">
      <c r="A9" s="7">
        <v>7818</v>
      </c>
      <c r="B9" s="59"/>
      <c r="C9" s="62"/>
      <c r="D9" s="63"/>
      <c r="E9" s="66"/>
    </row>
    <row r="10" spans="1:5" ht="12" customHeight="1">
      <c r="A10" s="7">
        <v>30702</v>
      </c>
      <c r="B10" s="59"/>
      <c r="C10" s="68" t="s">
        <v>2</v>
      </c>
      <c r="D10" s="69" t="s">
        <v>3</v>
      </c>
      <c r="E10" s="92" t="s">
        <v>4</v>
      </c>
    </row>
    <row r="11" spans="1:5" ht="12">
      <c r="A11" s="7">
        <v>31458</v>
      </c>
      <c r="B11" s="70"/>
      <c r="C11" s="74" t="s">
        <v>5</v>
      </c>
      <c r="D11" s="72" t="s">
        <v>6</v>
      </c>
      <c r="E11" s="73" t="s">
        <v>7</v>
      </c>
    </row>
    <row r="12" spans="1:5" ht="13.5" customHeight="1">
      <c r="A12" s="7">
        <v>60665</v>
      </c>
      <c r="B12" s="75" t="s">
        <v>8</v>
      </c>
      <c r="C12" s="76">
        <f>IF(ISERROR('[1]Récolte_N+1'!$F$12)=TRUE,"",'[1]Récolte_N+1'!$F$12)</f>
        <v>1450</v>
      </c>
      <c r="D12" s="76">
        <f aca="true" t="shared" si="0" ref="D12:D31">IF(OR(C12="",C12=0),"",(E12/C12)*10)</f>
        <v>44.37931034482759</v>
      </c>
      <c r="E12" s="77">
        <f>IF(ISERROR('[1]Récolte_N+1'!$H$12)=TRUE,"",'[1]Récolte_N+1'!$H$12)</f>
        <v>6435</v>
      </c>
    </row>
    <row r="13" spans="1:5" ht="13.5" customHeight="1">
      <c r="A13" s="7">
        <v>7280</v>
      </c>
      <c r="B13" s="79" t="s">
        <v>31</v>
      </c>
      <c r="C13" s="76">
        <f>IF(ISERROR('[2]Récolte_N+1'!$F$12)=TRUE,"",'[2]Récolte_N+1'!$F$12)</f>
        <v>2920</v>
      </c>
      <c r="D13" s="76">
        <f t="shared" si="0"/>
        <v>34.1</v>
      </c>
      <c r="E13" s="77">
        <f>IF(ISERROR('[2]Récolte_N+1'!$H$12)=TRUE,"",'[2]Récolte_N+1'!$H$12)</f>
        <v>9957.2</v>
      </c>
    </row>
    <row r="14" spans="1:5" ht="13.5" customHeight="1">
      <c r="A14" s="7">
        <v>17376</v>
      </c>
      <c r="B14" s="79" t="s">
        <v>9</v>
      </c>
      <c r="C14" s="76">
        <f>IF(ISERROR('[3]Récolte_N+1'!$F$12)=TRUE,"",'[3]Récolte_N+1'!$F$12)</f>
        <v>43000</v>
      </c>
      <c r="D14" s="76">
        <f t="shared" si="0"/>
        <v>48</v>
      </c>
      <c r="E14" s="77">
        <f>IF(ISERROR('[3]Récolte_N+1'!$H$12)=TRUE,"",'[3]Récolte_N+1'!$H$12)</f>
        <v>206400</v>
      </c>
    </row>
    <row r="15" spans="1:5" ht="13.5" customHeight="1">
      <c r="A15" s="7">
        <v>26391</v>
      </c>
      <c r="B15" s="79" t="s">
        <v>28</v>
      </c>
      <c r="C15" s="76">
        <f>IF(ISERROR('[4]Récolte_N+1'!$F$12)=TRUE,"",'[4]Récolte_N+1'!$F$12)</f>
        <v>4500</v>
      </c>
      <c r="D15" s="76">
        <f>IF(OR(C15="",C15=0),"",(E15/C15)*10)</f>
        <v>52</v>
      </c>
      <c r="E15" s="77">
        <f>IF(ISERROR('[4]Récolte_N+1'!$H$12)=TRUE,"",'[4]Récolte_N+1'!$H$12)</f>
        <v>23400</v>
      </c>
    </row>
    <row r="16" spans="1:5" ht="13.5" customHeight="1">
      <c r="A16" s="7">
        <v>19136</v>
      </c>
      <c r="B16" s="79" t="s">
        <v>10</v>
      </c>
      <c r="C16" s="76">
        <f>IF(ISERROR('[5]Récolte_N+1'!$F$12)=TRUE,"",'[5]Récolte_N+1'!$F$12)</f>
        <v>15560</v>
      </c>
      <c r="D16" s="76">
        <f t="shared" si="0"/>
        <v>72.9948586118252</v>
      </c>
      <c r="E16" s="77">
        <f>IF(ISERROR('[5]Récolte_N+1'!$H$12)=TRUE,"",'[5]Récolte_N+1'!$H$12)</f>
        <v>113580</v>
      </c>
    </row>
    <row r="17" spans="1:5" ht="13.5" customHeight="1">
      <c r="A17" s="7">
        <v>1790</v>
      </c>
      <c r="B17" s="79" t="s">
        <v>11</v>
      </c>
      <c r="C17" s="76">
        <f>IF(ISERROR('[6]Récolte_N+1'!$F$12)=TRUE,"",'[6]Récolte_N+1'!$F$12)</f>
        <v>36600</v>
      </c>
      <c r="D17" s="76">
        <f t="shared" si="0"/>
        <v>71.03825136612022</v>
      </c>
      <c r="E17" s="77">
        <f>IF(ISERROR('[6]Récolte_N+1'!$H$12)=TRUE,"",'[6]Récolte_N+1'!$H$12)</f>
        <v>260000</v>
      </c>
    </row>
    <row r="18" spans="1:5" ht="13.5" customHeight="1">
      <c r="A18" s="7" t="s">
        <v>13</v>
      </c>
      <c r="B18" s="79" t="s">
        <v>12</v>
      </c>
      <c r="C18" s="76">
        <f>IF(ISERROR('[7]Récolte_N+1'!$F$12)=TRUE,"",'[7]Récolte_N+1'!$F$12)</f>
        <v>2160</v>
      </c>
      <c r="D18" s="76">
        <f t="shared" si="0"/>
        <v>35.925925925925924</v>
      </c>
      <c r="E18" s="77">
        <f>IF(ISERROR('[7]Récolte_N+1'!$H$12)=TRUE,"",'[7]Récolte_N+1'!$H$12)</f>
        <v>7760</v>
      </c>
    </row>
    <row r="19" spans="1:5" ht="13.5" customHeight="1">
      <c r="A19" s="7" t="s">
        <v>13</v>
      </c>
      <c r="B19" s="79" t="s">
        <v>14</v>
      </c>
      <c r="C19" s="76">
        <f>IF(ISERROR('[8]Récolte_N+1'!$F$12)=TRUE,"",'[8]Récolte_N+1'!$F$12)</f>
        <v>2550</v>
      </c>
      <c r="D19" s="76">
        <f t="shared" si="0"/>
        <v>36.666666666666664</v>
      </c>
      <c r="E19" s="77">
        <f>IF(ISERROR('[8]Récolte_N+1'!$H$12)=TRUE,"",'[8]Récolte_N+1'!$H$12)</f>
        <v>9350</v>
      </c>
    </row>
    <row r="20" spans="1:5" ht="13.5" customHeight="1">
      <c r="A20" s="7" t="s">
        <v>13</v>
      </c>
      <c r="B20" s="79" t="s">
        <v>27</v>
      </c>
      <c r="C20" s="76">
        <f>IF(ISERROR('[9]Récolte_N+1'!$F$12)=TRUE,"",'[9]Récolte_N+1'!$F$12)</f>
        <v>153550</v>
      </c>
      <c r="D20" s="76">
        <f t="shared" si="0"/>
        <v>63</v>
      </c>
      <c r="E20" s="77">
        <f>IF(ISERROR('[9]Récolte_N+1'!$H$12)=TRUE,"",'[9]Récolte_N+1'!$H$12)</f>
        <v>967365</v>
      </c>
    </row>
    <row r="21" spans="1:5" ht="13.5" customHeight="1">
      <c r="A21" s="7" t="s">
        <v>13</v>
      </c>
      <c r="B21" s="79" t="s">
        <v>15</v>
      </c>
      <c r="C21" s="76">
        <f>IF(ISERROR('[10]Récolte_N+1'!$F$12)=TRUE,"",'[10]Récolte_N+1'!$F$12)</f>
        <v>59100</v>
      </c>
      <c r="D21" s="76">
        <f t="shared" si="0"/>
        <v>49.91539763113367</v>
      </c>
      <c r="E21" s="77">
        <f>IF(ISERROR('[10]Récolte_N+1'!$H$12)=TRUE,"",'[10]Récolte_N+1'!$H$12)</f>
        <v>295000</v>
      </c>
    </row>
    <row r="22" spans="1:5" ht="13.5" customHeight="1">
      <c r="A22" s="7" t="s">
        <v>13</v>
      </c>
      <c r="B22" s="79" t="s">
        <v>29</v>
      </c>
      <c r="C22" s="76">
        <f>IF(ISERROR('[11]Récolte_N+1'!$F$12)=TRUE,"",'[11]Récolte_N+1'!$F$12)</f>
        <v>650</v>
      </c>
      <c r="D22" s="76">
        <f>IF(OR(C22="",C22=0),"",(E22/C22)*10)</f>
        <v>53.846153846153854</v>
      </c>
      <c r="E22" s="77">
        <f>IF(ISERROR('[11]Récolte_N+1'!$H$12)=TRUE,"",'[11]Récolte_N+1'!$H$12)</f>
        <v>3500</v>
      </c>
    </row>
    <row r="23" spans="1:5" ht="13.5" customHeight="1">
      <c r="A23" s="7" t="s">
        <v>13</v>
      </c>
      <c r="B23" s="79" t="s">
        <v>16</v>
      </c>
      <c r="C23" s="76">
        <f>IF(ISERROR('[12]Récolte_N+1'!$F$12)=TRUE,"",'[12]Récolte_N+1'!$F$12)</f>
        <v>6457</v>
      </c>
      <c r="D23" s="76">
        <f t="shared" si="0"/>
        <v>63.518661917299056</v>
      </c>
      <c r="E23" s="77">
        <f>IF(ISERROR('[12]Récolte_N+1'!$H$12)=TRUE,"",'[12]Récolte_N+1'!$H$12)</f>
        <v>41014</v>
      </c>
    </row>
    <row r="24" spans="1:5" ht="13.5" customHeight="1">
      <c r="A24" s="7" t="s">
        <v>13</v>
      </c>
      <c r="B24" s="79" t="s">
        <v>17</v>
      </c>
      <c r="C24" s="76">
        <f>IF(ISERROR('[13]Récolte_N+1'!$F$12)=TRUE,"",'[13]Récolte_N+1'!$F$12)</f>
        <v>9335</v>
      </c>
      <c r="D24" s="76">
        <f t="shared" si="0"/>
        <v>54.94376004284949</v>
      </c>
      <c r="E24" s="77">
        <f>IF(ISERROR('[13]Récolte_N+1'!$H$12)=TRUE,"",'[13]Récolte_N+1'!$H$12)</f>
        <v>51290</v>
      </c>
    </row>
    <row r="25" spans="1:5" ht="13.5" customHeight="1">
      <c r="A25" s="7" t="s">
        <v>13</v>
      </c>
      <c r="B25" s="79" t="s">
        <v>18</v>
      </c>
      <c r="C25" s="76">
        <f>IF(ISERROR('[14]Récolte_N+1'!$F$12)=TRUE,"",'[14]Récolte_N+1'!$F$12)</f>
        <v>78500</v>
      </c>
      <c r="D25" s="76">
        <f t="shared" si="0"/>
        <v>63.87261146496815</v>
      </c>
      <c r="E25" s="77">
        <f>IF(ISERROR('[14]Récolte_N+1'!$H$12)=TRUE,"",'[14]Récolte_N+1'!$H$12)</f>
        <v>501400</v>
      </c>
    </row>
    <row r="26" spans="1:5" ht="13.5" customHeight="1">
      <c r="A26" s="7" t="s">
        <v>13</v>
      </c>
      <c r="B26" s="79" t="s">
        <v>19</v>
      </c>
      <c r="C26" s="76">
        <f>IF(ISERROR('[15]Récolte_N+1'!$F$12)=TRUE,"",'[15]Récolte_N+1'!$F$12)</f>
        <v>35500</v>
      </c>
      <c r="D26" s="76">
        <f t="shared" si="0"/>
        <v>69</v>
      </c>
      <c r="E26" s="77">
        <f>IF(ISERROR('[15]Récolte_N+1'!$H$12)=TRUE,"",'[15]Récolte_N+1'!$H$12)</f>
        <v>244950</v>
      </c>
    </row>
    <row r="27" spans="1:5" ht="13.5" customHeight="1">
      <c r="A27" s="7" t="s">
        <v>13</v>
      </c>
      <c r="B27" s="79" t="s">
        <v>20</v>
      </c>
      <c r="C27" s="76">
        <f>IF(ISERROR('[16]Récolte_N+1'!$F$12)=TRUE,"",'[16]Récolte_N+1'!$F$12)</f>
        <v>23050</v>
      </c>
      <c r="D27" s="76">
        <f t="shared" si="0"/>
        <v>54.90021691973969</v>
      </c>
      <c r="E27" s="77">
        <f>IF(ISERROR('[16]Récolte_N+1'!$H$12)=TRUE,"",'[16]Récolte_N+1'!$H$12)</f>
        <v>126545</v>
      </c>
    </row>
    <row r="28" spans="1:5" ht="13.5" customHeight="1">
      <c r="A28" s="7" t="s">
        <v>13</v>
      </c>
      <c r="B28" s="79" t="s">
        <v>21</v>
      </c>
      <c r="C28" s="76">
        <f>IF(ISERROR('[17]Récolte_N+1'!$F$12)=TRUE,"",'[17]Récolte_N+1'!$F$12)</f>
        <v>4900</v>
      </c>
      <c r="D28" s="76">
        <f t="shared" si="0"/>
        <v>80</v>
      </c>
      <c r="E28" s="77">
        <f>IF(ISERROR('[17]Récolte_N+1'!$H$12)=TRUE,"",'[17]Récolte_N+1'!$H$12)</f>
        <v>39200</v>
      </c>
    </row>
    <row r="29" spans="2:5" ht="12">
      <c r="B29" s="79" t="s">
        <v>30</v>
      </c>
      <c r="C29" s="76">
        <f>IF(ISERROR('[18]Récolte_N+1'!$F$12)=TRUE,"",'[18]Récolte_N+1'!$F$12)</f>
        <v>8000</v>
      </c>
      <c r="D29" s="76">
        <f>IF(OR(C29="",C29=0),"",(E29/C29)*10)</f>
        <v>71</v>
      </c>
      <c r="E29" s="77">
        <f>IF(ISERROR('[18]Récolte_N+1'!$H$12)=TRUE,"",'[18]Récolte_N+1'!$H$12)</f>
        <v>56800</v>
      </c>
    </row>
    <row r="30" spans="2:5" ht="12">
      <c r="B30" s="79" t="s">
        <v>22</v>
      </c>
      <c r="C30" s="76">
        <f>IF(ISERROR('[19]Récolte_N+1'!$F$12)=TRUE,"",'[19]Récolte_N+1'!$F$12)</f>
        <v>5060</v>
      </c>
      <c r="D30" s="76">
        <f t="shared" si="0"/>
        <v>39.96837944664031</v>
      </c>
      <c r="E30" s="77">
        <f>IF(ISERROR('[19]Récolte_N+1'!$H$12)=TRUE,"",'[19]Récolte_N+1'!$H$12)</f>
        <v>20224</v>
      </c>
    </row>
    <row r="31" spans="2:5" ht="12">
      <c r="B31" s="79" t="s">
        <v>23</v>
      </c>
      <c r="C31" s="76">
        <f>IF(ISERROR('[20]Récolte_N+1'!$F$12)=TRUE,"",'[20]Récolte_N+1'!$F$12)</f>
        <v>2600</v>
      </c>
      <c r="D31" s="76">
        <f t="shared" si="0"/>
        <v>37.98206278026906</v>
      </c>
      <c r="E31" s="77">
        <f>IF(ISERROR('[20]Récolte_N+1'!$H$12)=TRUE,"",'[20]Récolte_N+1'!$H$12)</f>
        <v>9875.336322869956</v>
      </c>
    </row>
    <row r="32" spans="2:5" ht="12">
      <c r="B32" s="59"/>
      <c r="C32" s="80"/>
      <c r="D32" s="80"/>
      <c r="E32" s="25"/>
    </row>
    <row r="33" spans="2:5" ht="15.75" thickBot="1">
      <c r="B33" s="81" t="s">
        <v>24</v>
      </c>
      <c r="C33" s="82">
        <f>IF(SUM(C12:C31)=0,"",SUM(C12:C31))</f>
        <v>495442</v>
      </c>
      <c r="D33" s="95">
        <f>IF(OR(C33="",C33=0),"",(E33/C33)*10)</f>
        <v>60.43180707979683</v>
      </c>
      <c r="E33" s="82">
        <f>IF(SUM(E12:E31)=0,"",SUM(E12:E31))</f>
        <v>2994045.5363228703</v>
      </c>
    </row>
    <row r="34" spans="2:5" ht="12.75" thickTop="1">
      <c r="B34" s="83"/>
      <c r="C34" s="84"/>
      <c r="D34" s="90"/>
      <c r="E34" s="84"/>
    </row>
    <row r="35" spans="2:5" ht="15" customHeight="1">
      <c r="B35" s="85"/>
      <c r="C35" s="86"/>
      <c r="D35" s="96"/>
      <c r="E35" s="86"/>
    </row>
    <row r="36" spans="2:5" ht="12">
      <c r="B36" s="85"/>
      <c r="C36" s="87"/>
      <c r="D36" s="88"/>
      <c r="E36" s="87"/>
    </row>
    <row r="37" spans="2:5" ht="12">
      <c r="B37" s="85"/>
      <c r="C37" s="89"/>
      <c r="D37" s="89"/>
      <c r="E37" s="89"/>
    </row>
    <row r="38" spans="2:5" ht="12">
      <c r="B38" s="85"/>
      <c r="C38" s="94"/>
      <c r="D38" s="89"/>
      <c r="E38" s="89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">
      <selection activeCell="A1" sqref="A1:IV16384"/>
    </sheetView>
  </sheetViews>
  <sheetFormatPr defaultColWidth="12" defaultRowHeight="11.25"/>
  <cols>
    <col min="1" max="1" width="5.66015625" style="7" hidden="1" customWidth="1"/>
    <col min="2" max="2" width="40.66015625" style="7" customWidth="1"/>
    <col min="3" max="3" width="14.66015625" style="41" customWidth="1"/>
    <col min="4" max="4" width="14.66015625" style="42" customWidth="1"/>
    <col min="5" max="5" width="14.16015625" style="41" customWidth="1"/>
    <col min="6" max="6" width="14.66015625" style="41" customWidth="1"/>
    <col min="7" max="7" width="14.66015625" style="45" customWidth="1"/>
    <col min="8" max="8" width="16.5" style="43" customWidth="1"/>
    <col min="9" max="9" width="14.66015625" style="7" customWidth="1"/>
    <col min="10" max="10" width="13.66015625" style="7" customWidth="1"/>
    <col min="11" max="11" width="20.16015625" style="7" bestFit="1" customWidth="1"/>
    <col min="12" max="13" width="10.66015625" style="7" customWidth="1"/>
    <col min="14" max="14" width="11.5" style="7" customWidth="1"/>
    <col min="15" max="16384" width="11.5" style="7" customWidth="1"/>
  </cols>
  <sheetData>
    <row r="1" spans="1:2" ht="12">
      <c r="A1" s="7">
        <v>10285</v>
      </c>
      <c r="B1" s="44"/>
    </row>
    <row r="2" spans="1:5" ht="10.5">
      <c r="A2" s="7">
        <v>18512</v>
      </c>
      <c r="B2" s="46"/>
      <c r="E2" s="47"/>
    </row>
    <row r="3" ht="15" customHeight="1" hidden="1">
      <c r="A3" s="7">
        <v>31465</v>
      </c>
    </row>
    <row r="4" spans="1:5" s="14" customFormat="1" ht="15" customHeight="1" thickBot="1">
      <c r="A4" s="14">
        <v>6356</v>
      </c>
      <c r="B4" s="48"/>
      <c r="D4" s="47"/>
      <c r="E4" s="49"/>
    </row>
    <row r="5" spans="1:9" ht="30">
      <c r="A5" s="7">
        <v>13608</v>
      </c>
      <c r="B5" s="115" t="s">
        <v>56</v>
      </c>
      <c r="C5" s="50"/>
      <c r="D5" s="51"/>
      <c r="E5" s="52"/>
      <c r="F5" s="52"/>
      <c r="G5" s="52"/>
      <c r="H5" s="53"/>
      <c r="I5" s="54"/>
    </row>
    <row r="6" spans="1:7" ht="15" customHeight="1">
      <c r="A6" s="7">
        <v>7877</v>
      </c>
      <c r="B6" s="55"/>
      <c r="C6" s="8"/>
      <c r="D6" s="8"/>
      <c r="E6" s="8"/>
      <c r="F6" s="8"/>
      <c r="G6" s="8"/>
    </row>
    <row r="7" ht="11.25" thickBot="1">
      <c r="A7" s="7">
        <v>1679</v>
      </c>
    </row>
    <row r="8" spans="1:10" ht="16.5" thickTop="1">
      <c r="A8" s="7">
        <v>16914</v>
      </c>
      <c r="B8" s="56" t="s">
        <v>0</v>
      </c>
      <c r="C8" s="134" t="s">
        <v>1</v>
      </c>
      <c r="D8" s="135"/>
      <c r="E8" s="136"/>
      <c r="F8" s="7"/>
      <c r="G8" s="56" t="s">
        <v>0</v>
      </c>
      <c r="H8" s="134" t="s">
        <v>1</v>
      </c>
      <c r="I8" s="135"/>
      <c r="J8" s="135"/>
    </row>
    <row r="9" spans="1:10" ht="12">
      <c r="A9" s="7">
        <v>7818</v>
      </c>
      <c r="B9" s="59"/>
      <c r="C9" s="60" t="s">
        <v>47</v>
      </c>
      <c r="D9" s="61" t="s">
        <v>47</v>
      </c>
      <c r="E9" s="116" t="s">
        <v>47</v>
      </c>
      <c r="F9" s="7"/>
      <c r="G9" s="59"/>
      <c r="H9" s="60" t="s">
        <v>44</v>
      </c>
      <c r="I9" s="61" t="s">
        <v>44</v>
      </c>
      <c r="J9" s="116" t="s">
        <v>44</v>
      </c>
    </row>
    <row r="10" spans="1:10" ht="12" customHeight="1">
      <c r="A10" s="7">
        <v>30702</v>
      </c>
      <c r="B10" s="59"/>
      <c r="C10" s="64" t="s">
        <v>2</v>
      </c>
      <c r="D10" s="65" t="s">
        <v>3</v>
      </c>
      <c r="E10" s="66" t="s">
        <v>4</v>
      </c>
      <c r="F10" s="67"/>
      <c r="G10" s="59"/>
      <c r="H10" s="64" t="s">
        <v>2</v>
      </c>
      <c r="I10" s="65" t="s">
        <v>3</v>
      </c>
      <c r="J10" s="66" t="s">
        <v>4</v>
      </c>
    </row>
    <row r="11" spans="1:10" ht="12">
      <c r="A11" s="7">
        <v>31458</v>
      </c>
      <c r="B11" s="70"/>
      <c r="C11" s="71" t="s">
        <v>5</v>
      </c>
      <c r="D11" s="72" t="s">
        <v>6</v>
      </c>
      <c r="E11" s="73" t="s">
        <v>7</v>
      </c>
      <c r="F11" s="7"/>
      <c r="G11" s="70"/>
      <c r="H11" s="71" t="s">
        <v>5</v>
      </c>
      <c r="I11" s="72" t="s">
        <v>6</v>
      </c>
      <c r="J11" s="73" t="s">
        <v>7</v>
      </c>
    </row>
    <row r="12" spans="1:10" ht="13.5" customHeight="1">
      <c r="A12" s="7">
        <v>60665</v>
      </c>
      <c r="B12" s="75" t="s">
        <v>8</v>
      </c>
      <c r="C12" s="76">
        <f>IF(ISERROR('[1]Récolte_N+1'!$F$8)=TRUE,"",'[1]Récolte_N+1'!$F$8)</f>
        <v>1875</v>
      </c>
      <c r="D12" s="76">
        <f aca="true" t="shared" si="0" ref="D12:D30">IF(OR(C12="",C12=0),"",(E12/C12)*10)</f>
        <v>52.53333333333333</v>
      </c>
      <c r="E12" s="77">
        <f>IF(ISERROR('[1]Récolte_N+1'!$H$8)=TRUE,"",'[1]Récolte_N+1'!$H$8)</f>
        <v>9850</v>
      </c>
      <c r="F12" s="78"/>
      <c r="G12" s="75" t="s">
        <v>8</v>
      </c>
      <c r="H12" s="76">
        <f>IF(ISERROR('[1]Récolte_N'!$F$8)=TRUE,"",'[1]Récolte_N'!$F$8)</f>
        <v>2235</v>
      </c>
      <c r="I12" s="76">
        <f aca="true" t="shared" si="1" ref="I12:I19">IF(OR(H12="",H12=0),"",(J12/H12)*10)</f>
        <v>62.95302013422819</v>
      </c>
      <c r="J12" s="77">
        <f>IF(ISERROR('[1]Récolte_N'!$H$8)=TRUE,"",'[1]Récolte_N'!$H$8)</f>
        <v>14070</v>
      </c>
    </row>
    <row r="13" spans="1:10" ht="13.5" customHeight="1">
      <c r="A13" s="7">
        <v>7280</v>
      </c>
      <c r="B13" s="79" t="s">
        <v>31</v>
      </c>
      <c r="C13" s="76">
        <f>IF(ISERROR('[2]Récolte_N+1'!$F$8)=TRUE,"",'[2]Récolte_N+1'!$F$8)</f>
        <v>0</v>
      </c>
      <c r="D13" s="76">
        <f t="shared" si="0"/>
      </c>
      <c r="E13" s="77">
        <f>IF(ISERROR('[2]Récolte_N+1'!$H$8)=TRUE,"",'[2]Récolte_N+1'!$H$8)</f>
        <v>0</v>
      </c>
      <c r="F13" s="78"/>
      <c r="G13" s="117" t="s">
        <v>31</v>
      </c>
      <c r="H13" s="76">
        <f>IF(ISERROR('[2]Récolte_N'!$F$8)=TRUE,"",'[2]Récolte_N'!$F$8)</f>
        <v>0</v>
      </c>
      <c r="I13" s="76">
        <f t="shared" si="1"/>
      </c>
      <c r="J13" s="77">
        <f>IF(ISERROR('[2]Récolte_N'!$H$8)=TRUE,"",'[2]Récolte_N'!$H$8)</f>
        <v>0</v>
      </c>
    </row>
    <row r="14" spans="1:10" ht="13.5" customHeight="1">
      <c r="A14" s="7">
        <v>17376</v>
      </c>
      <c r="B14" s="79" t="s">
        <v>9</v>
      </c>
      <c r="C14" s="76">
        <f>IF(ISERROR('[3]Récolte_N+1'!$F$8)=TRUE,"",'[3]Récolte_N+1'!$F$8)</f>
        <v>1950</v>
      </c>
      <c r="D14" s="76">
        <f>IF(OR(C14="",C14=0),"",(E14/C14)*10)</f>
        <v>59.25</v>
      </c>
      <c r="E14" s="77">
        <f>IF(ISERROR('[3]Récolte_N+1'!$H$8)=TRUE,"",'[3]Récolte_N+1'!$H$8)</f>
        <v>11553.75</v>
      </c>
      <c r="F14" s="78"/>
      <c r="G14" s="79" t="s">
        <v>9</v>
      </c>
      <c r="H14" s="76">
        <f>IF(ISERROR('[3]Récolte_N'!$F$8)=TRUE,"",'[3]Récolte_N'!$F$8)</f>
        <v>1950</v>
      </c>
      <c r="I14" s="76">
        <f t="shared" si="1"/>
        <v>58</v>
      </c>
      <c r="J14" s="77">
        <f>IF(ISERROR('[3]Récolte_N'!$H$8)=TRUE,"",'[3]Récolte_N'!$H$8)</f>
        <v>11310</v>
      </c>
    </row>
    <row r="15" spans="1:10" ht="13.5" customHeight="1">
      <c r="A15" s="7">
        <v>26391</v>
      </c>
      <c r="B15" s="79" t="s">
        <v>28</v>
      </c>
      <c r="C15" s="76">
        <f>IF(ISERROR('[4]Récolte_N+1'!$F$8)=TRUE,"",'[4]Récolte_N+1'!$F$8)</f>
        <v>0</v>
      </c>
      <c r="D15" s="76">
        <f t="shared" si="0"/>
      </c>
      <c r="E15" s="77">
        <f>IF(ISERROR('[4]Récolte_N+1'!$H$8)=TRUE,"",'[4]Récolte_N+1'!$H$8)</f>
        <v>0</v>
      </c>
      <c r="F15" s="78"/>
      <c r="G15" s="79" t="s">
        <v>28</v>
      </c>
      <c r="H15" s="76">
        <f>IF(ISERROR('[4]Récolte_N'!$F$8)=TRUE,"",'[4]Récolte_N'!$F$8)</f>
        <v>0</v>
      </c>
      <c r="I15" s="76">
        <f t="shared" si="1"/>
      </c>
      <c r="J15" s="77">
        <f>IF(ISERROR('[4]Récolte_N'!$H$8)=TRUE,"",'[4]Récolte_N'!$H$8)</f>
        <v>0</v>
      </c>
    </row>
    <row r="16" spans="1:10" ht="13.5" customHeight="1">
      <c r="A16" s="7">
        <v>19136</v>
      </c>
      <c r="B16" s="79" t="s">
        <v>10</v>
      </c>
      <c r="C16" s="76">
        <f>IF(ISERROR('[5]Récolte_N+1'!$F$8)=TRUE,"",'[5]Récolte_N+1'!$F$8)</f>
        <v>0</v>
      </c>
      <c r="D16" s="76">
        <f t="shared" si="0"/>
      </c>
      <c r="E16" s="77">
        <f>IF(ISERROR('[5]Récolte_N+1'!$H$8)=TRUE,"",'[5]Récolte_N+1'!$H$8)</f>
        <v>0</v>
      </c>
      <c r="F16" s="78"/>
      <c r="G16" s="79" t="s">
        <v>10</v>
      </c>
      <c r="H16" s="76">
        <f>IF(ISERROR('[5]Récolte_N'!$F$8)=TRUE,"",'[5]Récolte_N'!$F$8)</f>
        <v>0</v>
      </c>
      <c r="I16" s="76">
        <f t="shared" si="1"/>
      </c>
      <c r="J16" s="77">
        <f>IF(ISERROR('[5]Récolte_N'!$H$8)=TRUE,"",'[5]Récolte_N'!$H$8)</f>
        <v>0</v>
      </c>
    </row>
    <row r="17" spans="1:10" ht="13.5" customHeight="1">
      <c r="A17" s="7">
        <v>1790</v>
      </c>
      <c r="B17" s="79" t="s">
        <v>11</v>
      </c>
      <c r="C17" s="76">
        <f>IF(ISERROR('[6]Récolte_N+1'!$F$8)=TRUE,"",'[6]Récolte_N+1'!$F$8)</f>
        <v>150</v>
      </c>
      <c r="D17" s="76">
        <f>IF(OR(C17="",C17=0),"",(E17/C17)*10)</f>
        <v>60</v>
      </c>
      <c r="E17" s="77">
        <f>IF(ISERROR('[6]Récolte_N+1'!$H$8)=TRUE,"",'[6]Récolte_N+1'!$H$8)</f>
        <v>900</v>
      </c>
      <c r="F17" s="78"/>
      <c r="G17" s="79" t="s">
        <v>11</v>
      </c>
      <c r="H17" s="76">
        <f>IF(ISERROR('[6]Récolte_N'!$F$8)=TRUE,"",'[6]Récolte_N'!$F$8)</f>
        <v>150</v>
      </c>
      <c r="I17" s="76">
        <f t="shared" si="1"/>
        <v>60</v>
      </c>
      <c r="J17" s="77">
        <f>IF(ISERROR('[6]Récolte_N'!$H$8)=TRUE,"",'[6]Récolte_N'!$H$8)</f>
        <v>900</v>
      </c>
    </row>
    <row r="18" spans="1:10" ht="13.5" customHeight="1">
      <c r="A18" s="7" t="s">
        <v>13</v>
      </c>
      <c r="B18" s="79" t="s">
        <v>12</v>
      </c>
      <c r="C18" s="76">
        <f>IF(ISERROR('[7]Récolte_N+1'!$F$8)=TRUE,"",'[7]Récolte_N+1'!$F$8)</f>
        <v>7460</v>
      </c>
      <c r="D18" s="76">
        <f t="shared" si="0"/>
        <v>48.92761394101876</v>
      </c>
      <c r="E18" s="77">
        <f>IF(ISERROR('[7]Récolte_N+1'!$H$8)=TRUE,"",'[7]Récolte_N+1'!$H$8)</f>
        <v>36500</v>
      </c>
      <c r="F18" s="78"/>
      <c r="G18" s="79" t="s">
        <v>12</v>
      </c>
      <c r="H18" s="76">
        <f>IF(ISERROR('[7]Récolte_N'!$F$8)=TRUE,"",'[7]Récolte_N'!$F$8)</f>
        <v>8880</v>
      </c>
      <c r="I18" s="76">
        <f t="shared" si="1"/>
        <v>54.05405405405405</v>
      </c>
      <c r="J18" s="77">
        <f>IF(ISERROR('[7]Récolte_N'!$H$8)=TRUE,"",'[7]Récolte_N'!$H$8)</f>
        <v>48000</v>
      </c>
    </row>
    <row r="19" spans="1:10" ht="13.5" customHeight="1">
      <c r="A19" s="7" t="s">
        <v>13</v>
      </c>
      <c r="B19" s="79" t="s">
        <v>14</v>
      </c>
      <c r="C19" s="76">
        <f>IF(ISERROR('[8]Récolte_N+1'!$F$8)=TRUE,"",'[8]Récolte_N+1'!$F$8)</f>
        <v>44800</v>
      </c>
      <c r="D19" s="76">
        <f t="shared" si="0"/>
        <v>38.058035714285715</v>
      </c>
      <c r="E19" s="77">
        <f>IF(ISERROR('[8]Récolte_N+1'!$H$8)=TRUE,"",'[8]Récolte_N+1'!$H$8)</f>
        <v>170500</v>
      </c>
      <c r="F19" s="78"/>
      <c r="G19" s="79" t="s">
        <v>14</v>
      </c>
      <c r="H19" s="76">
        <f>IF(ISERROR('[8]Récolte_N'!$F$8)=TRUE,"",'[8]Récolte_N'!$F$8)</f>
        <v>46400</v>
      </c>
      <c r="I19" s="76">
        <f t="shared" si="1"/>
        <v>35.08620689655173</v>
      </c>
      <c r="J19" s="77">
        <f>IF(ISERROR('[8]Récolte_N'!$H$8)=TRUE,"",'[8]Récolte_N'!$H$8)</f>
        <v>162800</v>
      </c>
    </row>
    <row r="20" spans="1:10" ht="13.5" customHeight="1">
      <c r="A20" s="7" t="s">
        <v>13</v>
      </c>
      <c r="B20" s="79" t="s">
        <v>27</v>
      </c>
      <c r="C20" s="76">
        <f>IF(ISERROR('[9]Récolte_N+1'!$F$8)=TRUE,"",'[9]Récolte_N+1'!$F$8)</f>
        <v>430</v>
      </c>
      <c r="D20" s="76">
        <f>IF(OR(C20="",C20=0),"",(E20/C20)*10)</f>
        <v>50</v>
      </c>
      <c r="E20" s="77">
        <f>IF(ISERROR('[9]Récolte_N+1'!$H$8)=TRUE,"",'[9]Récolte_N+1'!$H$8)</f>
        <v>2150</v>
      </c>
      <c r="F20" s="78"/>
      <c r="G20" s="117" t="s">
        <v>27</v>
      </c>
      <c r="H20" s="76">
        <f>IF(ISERROR('[9]Récolte_N'!$F$8)=TRUE,"",'[9]Récolte_N'!$F$8)</f>
        <v>600</v>
      </c>
      <c r="I20" s="76">
        <f>IF(OR(H20="",H20=0),"",(J20/H20)*10)</f>
        <v>51</v>
      </c>
      <c r="J20" s="77">
        <f>IF(ISERROR('[9]Récolte_N'!$H$8)=TRUE,"",'[9]Récolte_N'!$H$8)</f>
        <v>3060</v>
      </c>
    </row>
    <row r="21" spans="1:10" ht="13.5" customHeight="1">
      <c r="A21" s="7" t="s">
        <v>13</v>
      </c>
      <c r="B21" s="79" t="s">
        <v>15</v>
      </c>
      <c r="C21" s="76">
        <f>IF(ISERROR('[10]Récolte_N+1'!$F$8)=TRUE,"",'[10]Récolte_N+1'!$F$8)</f>
        <v>0</v>
      </c>
      <c r="D21" s="76">
        <f>IF(OR(C21="",C21=0),"",(E21/C21)*10)</f>
      </c>
      <c r="E21" s="77">
        <f>IF(ISERROR('[10]Récolte_N+1'!$H$8)=TRUE,"",'[10]Récolte_N+1'!$H$8)</f>
        <v>0</v>
      </c>
      <c r="F21" s="78"/>
      <c r="G21" s="79" t="s">
        <v>15</v>
      </c>
      <c r="H21" s="76">
        <f>IF(ISERROR('[10]Récolte_N'!$F$8)=TRUE,"",'[10]Récolte_N'!$F$8)</f>
        <v>0</v>
      </c>
      <c r="I21" s="76">
        <f>IF(OR(H21="",H21=0),"",(J21/H21)*10)</f>
      </c>
      <c r="J21" s="77">
        <f>IF(ISERROR('[10]Récolte_N'!$H$8)=TRUE,"",'[10]Récolte_N'!$H$8)</f>
        <v>0</v>
      </c>
    </row>
    <row r="22" spans="1:10" ht="13.5" customHeight="1">
      <c r="A22" s="7" t="s">
        <v>13</v>
      </c>
      <c r="B22" s="79" t="s">
        <v>29</v>
      </c>
      <c r="C22" s="76">
        <f>IF(ISERROR('[11]Récolte_N+1'!$F$8)=TRUE,"",'[11]Récolte_N+1'!$F$8)</f>
        <v>0</v>
      </c>
      <c r="D22" s="76">
        <f>IF(OR(C22="",C22=0),"",(E22/C22)*10)</f>
      </c>
      <c r="E22" s="77">
        <f>IF(ISERROR('[11]Récolte_N+1'!$H$8)=TRUE,"",'[11]Récolte_N+1'!$H$8)</f>
        <v>0</v>
      </c>
      <c r="F22" s="78"/>
      <c r="G22" s="79" t="s">
        <v>29</v>
      </c>
      <c r="H22" s="76">
        <f>IF(ISERROR('[11]Récolte_N'!$F$8)=TRUE,"",'[11]Récolte_N'!$F$8)</f>
        <v>0</v>
      </c>
      <c r="I22" s="76">
        <f>IF(OR(H22="",H22=0),"",(J22/H22)*10)</f>
      </c>
      <c r="J22" s="77">
        <f>IF(ISERROR('[11]Récolte_N'!$H$8)=TRUE,"",'[11]Récolte_N'!$H$8)</f>
        <v>0</v>
      </c>
    </row>
    <row r="23" spans="1:10" ht="13.5" customHeight="1">
      <c r="A23" s="7" t="s">
        <v>13</v>
      </c>
      <c r="B23" s="79" t="s">
        <v>16</v>
      </c>
      <c r="C23" s="76">
        <f>IF(ISERROR('[12]Récolte_N+1'!$F$8)=TRUE,"",'[12]Récolte_N+1'!$F$8)</f>
        <v>0</v>
      </c>
      <c r="D23" s="76">
        <f t="shared" si="0"/>
      </c>
      <c r="E23" s="77">
        <f>IF(ISERROR('[12]Récolte_N+1'!$H$8)=TRUE,"",'[12]Récolte_N+1'!$H$8)</f>
        <v>0</v>
      </c>
      <c r="F23" s="78"/>
      <c r="G23" s="79" t="s">
        <v>16</v>
      </c>
      <c r="H23" s="76">
        <f>IF(ISERROR('[12]Récolte_N'!$F$8)=TRUE,"",'[12]Récolte_N'!$F$8)</f>
        <v>0</v>
      </c>
      <c r="I23" s="76">
        <f aca="true" t="shared" si="2" ref="I23:I30">IF(OR(H23="",H23=0),"",(J23/H23)*10)</f>
      </c>
      <c r="J23" s="77">
        <f>IF(ISERROR('[12]Récolte_N'!$H$8)=TRUE,"",'[12]Récolte_N'!$H$8)</f>
        <v>0</v>
      </c>
    </row>
    <row r="24" spans="1:10" ht="13.5" customHeight="1">
      <c r="A24" s="7" t="s">
        <v>13</v>
      </c>
      <c r="B24" s="79" t="s">
        <v>17</v>
      </c>
      <c r="C24" s="76">
        <f>IF(ISERROR('[13]Récolte_N+1'!$F$8)=TRUE,"",'[13]Récolte_N+1'!$F$8)</f>
        <v>23690</v>
      </c>
      <c r="D24" s="76">
        <f t="shared" si="0"/>
        <v>63.04769945124525</v>
      </c>
      <c r="E24" s="77">
        <f>IF(ISERROR('[13]Récolte_N+1'!$H$8)=TRUE,"",'[13]Récolte_N+1'!$H$8)</f>
        <v>149360</v>
      </c>
      <c r="F24" s="78"/>
      <c r="G24" s="79" t="s">
        <v>17</v>
      </c>
      <c r="H24" s="76">
        <f>IF(ISERROR('[13]Récolte_N'!$F$8)=TRUE,"",'[13]Récolte_N'!$F$8)</f>
        <v>32035</v>
      </c>
      <c r="I24" s="76">
        <f t="shared" si="2"/>
        <v>71.10035898236303</v>
      </c>
      <c r="J24" s="77">
        <f>IF(ISERROR('[13]Récolte_N'!$H$8)=TRUE,"",'[13]Récolte_N'!$H$8)</f>
        <v>227770</v>
      </c>
    </row>
    <row r="25" spans="1:10" ht="13.5" customHeight="1">
      <c r="A25" s="7" t="s">
        <v>13</v>
      </c>
      <c r="B25" s="79" t="s">
        <v>18</v>
      </c>
      <c r="C25" s="76">
        <f>IF(ISERROR('[14]Récolte_N+1'!$F$8)=TRUE,"",'[14]Récolte_N+1'!$F$8)</f>
        <v>85000</v>
      </c>
      <c r="D25" s="76">
        <f t="shared" si="0"/>
        <v>61.411764705882355</v>
      </c>
      <c r="E25" s="77">
        <f>IF(ISERROR('[14]Récolte_N+1'!$H$8)=TRUE,"",'[14]Récolte_N+1'!$H$8)</f>
        <v>522000</v>
      </c>
      <c r="F25" s="78"/>
      <c r="G25" s="79" t="s">
        <v>18</v>
      </c>
      <c r="H25" s="76">
        <f>IF(ISERROR('[14]Récolte_N'!$F$8)=TRUE,"",'[14]Récolte_N'!$F$8)</f>
        <v>103500</v>
      </c>
      <c r="I25" s="76">
        <f t="shared" si="2"/>
        <v>60.772946859903385</v>
      </c>
      <c r="J25" s="77">
        <f>IF(ISERROR('[14]Récolte_N'!$H$8)=TRUE,"",'[14]Récolte_N'!$H$8)</f>
        <v>629000</v>
      </c>
    </row>
    <row r="26" spans="1:10" ht="13.5" customHeight="1">
      <c r="A26" s="7" t="s">
        <v>13</v>
      </c>
      <c r="B26" s="79" t="s">
        <v>19</v>
      </c>
      <c r="C26" s="76">
        <f>IF(ISERROR('[15]Récolte_N+1'!$F$8)=TRUE,"",'[15]Récolte_N+1'!$F$8)</f>
        <v>3200</v>
      </c>
      <c r="D26" s="76">
        <f t="shared" si="0"/>
        <v>69</v>
      </c>
      <c r="E26" s="77">
        <f>IF(ISERROR('[15]Récolte_N+1'!$H$8)=TRUE,"",'[15]Récolte_N+1'!$H$8)</f>
        <v>22080</v>
      </c>
      <c r="F26" s="78"/>
      <c r="G26" s="79" t="s">
        <v>19</v>
      </c>
      <c r="H26" s="76">
        <f>IF(ISERROR('[15]Récolte_N'!$F$8)=TRUE,"",'[15]Récolte_N'!$F$8)</f>
        <v>5050</v>
      </c>
      <c r="I26" s="76">
        <f t="shared" si="2"/>
        <v>64</v>
      </c>
      <c r="J26" s="77">
        <f>IF(ISERROR('[15]Récolte_N'!$H$8)=TRUE,"",'[15]Récolte_N'!$H$8)</f>
        <v>32320</v>
      </c>
    </row>
    <row r="27" spans="1:10" ht="13.5" customHeight="1">
      <c r="A27" s="7" t="s">
        <v>13</v>
      </c>
      <c r="B27" s="79" t="s">
        <v>20</v>
      </c>
      <c r="C27" s="76">
        <f>IF(ISERROR('[16]Récolte_N+1'!$F$8)=TRUE,"",'[16]Récolte_N+1'!$F$8)</f>
        <v>34810</v>
      </c>
      <c r="D27" s="76">
        <f t="shared" si="0"/>
        <v>56.745188164320595</v>
      </c>
      <c r="E27" s="77">
        <f>IF(ISERROR('[16]Récolte_N+1'!$H$8)=TRUE,"",'[16]Récolte_N+1'!$H$8)</f>
        <v>197530</v>
      </c>
      <c r="F27" s="78"/>
      <c r="G27" s="79" t="s">
        <v>20</v>
      </c>
      <c r="H27" s="76">
        <f>IF(ISERROR('[16]Récolte_N'!$F$8)=TRUE,"",'[16]Récolte_N'!$F$8)</f>
        <v>51495</v>
      </c>
      <c r="I27" s="76">
        <f t="shared" si="2"/>
        <v>63.67666763763472</v>
      </c>
      <c r="J27" s="77">
        <f>IF(ISERROR('[16]Récolte_N'!$H$8)=TRUE,"",'[16]Récolte_N'!$H$8)</f>
        <v>327903</v>
      </c>
    </row>
    <row r="28" spans="1:10" ht="13.5" customHeight="1">
      <c r="A28" s="7" t="s">
        <v>13</v>
      </c>
      <c r="B28" s="79" t="s">
        <v>21</v>
      </c>
      <c r="C28" s="76">
        <f>IF(ISERROR('[17]Récolte_N+1'!$F$8)=TRUE,"",'[17]Récolte_N+1'!$F$8)</f>
        <v>600</v>
      </c>
      <c r="D28" s="76">
        <f t="shared" si="0"/>
        <v>43.3</v>
      </c>
      <c r="E28" s="77">
        <f>IF(ISERROR('[17]Récolte_N+1'!$H$8)=TRUE,"",'[17]Récolte_N+1'!$H$8)</f>
        <v>2598</v>
      </c>
      <c r="F28" s="78"/>
      <c r="G28" s="79" t="s">
        <v>21</v>
      </c>
      <c r="H28" s="76">
        <f>IF(ISERROR('[17]Récolte_N'!$F$8)=TRUE,"",'[17]Récolte_N'!$F$8)</f>
        <v>883</v>
      </c>
      <c r="I28" s="76">
        <f t="shared" si="2"/>
        <v>49.20000000000001</v>
      </c>
      <c r="J28" s="77">
        <f>IF(ISERROR('[17]Récolte_N'!$H$8)=TRUE,"",'[17]Récolte_N'!$H$8)</f>
        <v>4344.360000000001</v>
      </c>
    </row>
    <row r="29" spans="2:10" ht="12">
      <c r="B29" s="79" t="s">
        <v>30</v>
      </c>
      <c r="C29" s="76">
        <f>IF(ISERROR('[18]Récolte_N+1'!$F$8)=TRUE,"",'[18]Récolte_N+1'!$F$8)</f>
        <v>400</v>
      </c>
      <c r="D29" s="76">
        <f t="shared" si="0"/>
        <v>53</v>
      </c>
      <c r="E29" s="77">
        <f>IF(ISERROR('[18]Récolte_N+1'!$H$8)=TRUE,"",'[18]Récolte_N+1'!$H$8)</f>
        <v>2120</v>
      </c>
      <c r="F29" s="7"/>
      <c r="G29" s="79" t="s">
        <v>30</v>
      </c>
      <c r="H29" s="76">
        <f>IF(ISERROR('[18]Récolte_N'!$F$8)=TRUE,"",'[18]Récolte_N'!$F$8)</f>
        <v>1360</v>
      </c>
      <c r="I29" s="76">
        <f t="shared" si="2"/>
        <v>55</v>
      </c>
      <c r="J29" s="77">
        <f>IF(ISERROR('[18]Récolte_N'!$H$8)=TRUE,"",'[18]Récolte_N'!$H$8)</f>
        <v>7480</v>
      </c>
    </row>
    <row r="30" spans="2:10" ht="12">
      <c r="B30" s="79" t="s">
        <v>22</v>
      </c>
      <c r="C30" s="76">
        <f>IF(ISERROR('[19]Récolte_N+1'!$F$8)=TRUE,"",'[19]Récolte_N+1'!$F$8)</f>
        <v>82000</v>
      </c>
      <c r="D30" s="76">
        <f t="shared" si="0"/>
        <v>45</v>
      </c>
      <c r="E30" s="77">
        <f>IF(ISERROR('[19]Récolte_N+1'!$H$8)=TRUE,"",'[19]Récolte_N+1'!$H$8)</f>
        <v>369000</v>
      </c>
      <c r="F30" s="78"/>
      <c r="G30" s="79" t="s">
        <v>22</v>
      </c>
      <c r="H30" s="76">
        <f>IF(ISERROR('[19]Récolte_N'!$F$8)=TRUE,"",'[19]Récolte_N'!$F$8)</f>
        <v>110238</v>
      </c>
      <c r="I30" s="76">
        <f t="shared" si="2"/>
        <v>57.69852500952485</v>
      </c>
      <c r="J30" s="77">
        <f>IF(ISERROR('[19]Récolte_N'!$H$8)=TRUE,"",'[19]Récolte_N'!$H$8)</f>
        <v>636057</v>
      </c>
    </row>
    <row r="31" spans="2:10" ht="12">
      <c r="B31" s="79" t="s">
        <v>23</v>
      </c>
      <c r="C31" s="76">
        <f>IF(ISERROR('[20]Récolte_N+1'!$F$8)=TRUE,"",'[20]Récolte_N+1'!$F$8)</f>
        <v>70000</v>
      </c>
      <c r="D31" s="76">
        <f>IF(OR(C31="",C31=0),"",(E31/C31)*10)</f>
        <v>42</v>
      </c>
      <c r="E31" s="77">
        <f>IF(ISERROR('[20]Récolte_N+1'!$H$8)=TRUE,"",'[20]Récolte_N+1'!$H$8)</f>
        <v>294000</v>
      </c>
      <c r="F31" s="7"/>
      <c r="G31" s="79" t="s">
        <v>23</v>
      </c>
      <c r="H31" s="76">
        <f>IF(ISERROR('[20]Récolte_N'!$F$8)=TRUE,"",'[20]Récolte_N'!$F$8)</f>
        <v>71600</v>
      </c>
      <c r="I31" s="76">
        <f>IF(OR(H31="",H31=0),"",(J31/H31)*10)</f>
        <v>36.39664804469274</v>
      </c>
      <c r="J31" s="77">
        <f>IF(ISERROR('[20]Récolte_N'!$H$8)=TRUE,"",'[20]Récolte_N'!$H$8)</f>
        <v>260600</v>
      </c>
    </row>
    <row r="32" spans="2:10" ht="12">
      <c r="B32" s="59"/>
      <c r="C32" s="80"/>
      <c r="D32" s="80"/>
      <c r="E32" s="25"/>
      <c r="F32" s="7"/>
      <c r="G32" s="59"/>
      <c r="H32" s="80"/>
      <c r="I32" s="80"/>
      <c r="J32" s="25"/>
    </row>
    <row r="33" spans="2:10" ht="15.75" thickBot="1">
      <c r="B33" s="81" t="s">
        <v>24</v>
      </c>
      <c r="C33" s="82">
        <f>IF(SUM(C12:C31)=0,"",SUM(C12:C31))</f>
        <v>356365</v>
      </c>
      <c r="D33" s="82">
        <f>IF(OR(C33="",C33=0),"",(E33/C33)*10)</f>
        <v>50.233377295750145</v>
      </c>
      <c r="E33" s="82">
        <f>IF(SUM(E12:E31)=0,"",SUM(E12:E31))</f>
        <v>1790141.75</v>
      </c>
      <c r="F33" s="7"/>
      <c r="G33" s="81" t="s">
        <v>24</v>
      </c>
      <c r="H33" s="82">
        <f>IF(SUM(H12:H31)=0,"",SUM(H12:H31))</f>
        <v>436376</v>
      </c>
      <c r="I33" s="82">
        <f>IF(OR(H33="",H33=0),"",(J33/H33)*10)</f>
        <v>54.21045978697271</v>
      </c>
      <c r="J33" s="82">
        <f>IF(SUM(J12:J31)=0,"",SUM(J12:J31))</f>
        <v>2365614.3600000003</v>
      </c>
    </row>
    <row r="34" spans="2:8" ht="12.75" thickTop="1">
      <c r="B34" s="83"/>
      <c r="C34" s="84"/>
      <c r="D34" s="84"/>
      <c r="E34" s="84"/>
      <c r="F34" s="7"/>
      <c r="G34" s="7"/>
      <c r="H34" s="7"/>
    </row>
    <row r="35" spans="2:8" ht="12">
      <c r="B35" s="85" t="s">
        <v>48</v>
      </c>
      <c r="C35" s="86">
        <f>H33</f>
        <v>436376</v>
      </c>
      <c r="D35" s="86">
        <f>(E35/C35)*10</f>
        <v>54.21045978697271</v>
      </c>
      <c r="E35" s="86">
        <f>J33</f>
        <v>2365614.3600000003</v>
      </c>
      <c r="F35" s="7"/>
      <c r="G35" s="7"/>
      <c r="H35" s="7"/>
    </row>
    <row r="36" spans="2:8" ht="12">
      <c r="B36" s="85" t="s">
        <v>49</v>
      </c>
      <c r="C36" s="87"/>
      <c r="D36" s="88"/>
      <c r="E36" s="87"/>
      <c r="F36" s="7"/>
      <c r="G36" s="7"/>
      <c r="H36" s="7"/>
    </row>
    <row r="37" spans="2:8" ht="12">
      <c r="B37" s="85" t="s">
        <v>25</v>
      </c>
      <c r="C37" s="89">
        <f>IF(OR(C33="",C33=0),"",(C33/C35)-1)</f>
        <v>-0.1833533466551781</v>
      </c>
      <c r="D37" s="89">
        <f>IF(OR(D33="",D33=0),"",(D33/D35)-1)</f>
        <v>-0.07336374763931253</v>
      </c>
      <c r="E37" s="89">
        <f>IF(OR(E33="",E33=0),"",(E33/E35)-1)</f>
        <v>-0.24326560564165678</v>
      </c>
      <c r="F37" s="7"/>
      <c r="G37" s="7"/>
      <c r="H37" s="7"/>
    </row>
  </sheetData>
  <mergeCells count="2">
    <mergeCell ref="C8:E8"/>
    <mergeCell ref="H8:J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">
      <selection activeCell="A1" sqref="A1:IV16384"/>
    </sheetView>
  </sheetViews>
  <sheetFormatPr defaultColWidth="12" defaultRowHeight="11.25"/>
  <cols>
    <col min="1" max="1" width="5.66015625" style="7" hidden="1" customWidth="1"/>
    <col min="2" max="2" width="33.66015625" style="7" customWidth="1"/>
    <col min="3" max="3" width="14.66015625" style="41" customWidth="1"/>
    <col min="4" max="4" width="16.66015625" style="42" customWidth="1"/>
    <col min="5" max="5" width="16.66015625" style="41" customWidth="1"/>
    <col min="6" max="6" width="14.66015625" style="41" customWidth="1"/>
    <col min="7" max="7" width="14.66015625" style="45" customWidth="1"/>
    <col min="8" max="8" width="16.5" style="43" customWidth="1"/>
    <col min="9" max="9" width="14.66015625" style="7" customWidth="1"/>
    <col min="10" max="10" width="13.66015625" style="7" customWidth="1"/>
    <col min="11" max="11" width="20.16015625" style="7" bestFit="1" customWidth="1"/>
    <col min="12" max="13" width="10.66015625" style="7" customWidth="1"/>
    <col min="14" max="14" width="11.5" style="7" customWidth="1"/>
    <col min="15" max="16384" width="11.5" style="7" customWidth="1"/>
  </cols>
  <sheetData>
    <row r="1" spans="1:2" ht="12">
      <c r="A1" s="7">
        <v>10285</v>
      </c>
      <c r="B1" s="44"/>
    </row>
    <row r="2" spans="1:5" ht="10.5">
      <c r="A2" s="7">
        <v>18512</v>
      </c>
      <c r="B2" s="46"/>
      <c r="E2" s="47"/>
    </row>
    <row r="3" ht="15" customHeight="1" hidden="1">
      <c r="A3" s="7">
        <v>31465</v>
      </c>
    </row>
    <row r="4" spans="1:5" s="14" customFormat="1" ht="15" customHeight="1" thickBot="1">
      <c r="A4" s="14">
        <v>6356</v>
      </c>
      <c r="B4" s="48"/>
      <c r="D4" s="47"/>
      <c r="E4" s="49"/>
    </row>
    <row r="5" spans="1:9" ht="30">
      <c r="A5" s="7">
        <v>13608</v>
      </c>
      <c r="B5" s="115" t="s">
        <v>57</v>
      </c>
      <c r="C5" s="50"/>
      <c r="D5" s="51"/>
      <c r="E5" s="52"/>
      <c r="F5" s="52"/>
      <c r="G5" s="52"/>
      <c r="H5" s="53"/>
      <c r="I5" s="54"/>
    </row>
    <row r="6" spans="1:7" ht="15" customHeight="1">
      <c r="A6" s="7">
        <v>7877</v>
      </c>
      <c r="B6" s="55"/>
      <c r="C6" s="8"/>
      <c r="D6" s="8"/>
      <c r="E6" s="8"/>
      <c r="F6" s="8"/>
      <c r="G6" s="8"/>
    </row>
    <row r="7" ht="11.25" thickBot="1">
      <c r="A7" s="7">
        <v>1679</v>
      </c>
    </row>
    <row r="8" spans="1:10" ht="16.5" thickTop="1">
      <c r="A8" s="7">
        <v>16914</v>
      </c>
      <c r="B8" s="56" t="s">
        <v>0</v>
      </c>
      <c r="C8" s="134" t="s">
        <v>1</v>
      </c>
      <c r="D8" s="135"/>
      <c r="E8" s="136"/>
      <c r="F8" s="7"/>
      <c r="G8" s="56" t="s">
        <v>0</v>
      </c>
      <c r="H8" s="134" t="s">
        <v>1</v>
      </c>
      <c r="I8" s="135"/>
      <c r="J8" s="135"/>
    </row>
    <row r="9" spans="1:10" ht="12">
      <c r="A9" s="7">
        <v>7818</v>
      </c>
      <c r="B9" s="59"/>
      <c r="C9" s="60" t="s">
        <v>47</v>
      </c>
      <c r="D9" s="61" t="s">
        <v>47</v>
      </c>
      <c r="E9" s="116" t="s">
        <v>47</v>
      </c>
      <c r="F9" s="7"/>
      <c r="G9" s="59"/>
      <c r="H9" s="60" t="s">
        <v>44</v>
      </c>
      <c r="I9" s="61" t="s">
        <v>44</v>
      </c>
      <c r="J9" s="116" t="s">
        <v>44</v>
      </c>
    </row>
    <row r="10" spans="1:10" ht="12" customHeight="1">
      <c r="A10" s="7">
        <v>30702</v>
      </c>
      <c r="B10" s="59"/>
      <c r="C10" s="64" t="s">
        <v>2</v>
      </c>
      <c r="D10" s="65" t="s">
        <v>3</v>
      </c>
      <c r="E10" s="66" t="s">
        <v>4</v>
      </c>
      <c r="F10" s="67"/>
      <c r="G10" s="59"/>
      <c r="H10" s="64" t="s">
        <v>2</v>
      </c>
      <c r="I10" s="65" t="s">
        <v>3</v>
      </c>
      <c r="J10" s="66" t="s">
        <v>4</v>
      </c>
    </row>
    <row r="11" spans="1:10" ht="12">
      <c r="A11" s="7">
        <v>31458</v>
      </c>
      <c r="B11" s="70"/>
      <c r="C11" s="71" t="s">
        <v>5</v>
      </c>
      <c r="D11" s="72" t="s">
        <v>6</v>
      </c>
      <c r="E11" s="73" t="s">
        <v>7</v>
      </c>
      <c r="F11" s="7"/>
      <c r="G11" s="70"/>
      <c r="H11" s="71" t="s">
        <v>5</v>
      </c>
      <c r="I11" s="72" t="s">
        <v>6</v>
      </c>
      <c r="J11" s="73" t="s">
        <v>7</v>
      </c>
    </row>
    <row r="12" spans="1:10" ht="13.5" customHeight="1">
      <c r="A12" s="7">
        <v>60665</v>
      </c>
      <c r="B12" s="75" t="s">
        <v>8</v>
      </c>
      <c r="C12" s="76">
        <f>IF(ISERROR('[1]Récolte_N+1'!$F$14)=TRUE,"",'[1]Récolte_N+1'!$F$14)</f>
        <v>1450</v>
      </c>
      <c r="D12" s="76">
        <f aca="true" t="shared" si="0" ref="D12:D31">IF(OR(C12="",C12=0),"",(E12/C12)*10)</f>
        <v>43.758620689655174</v>
      </c>
      <c r="E12" s="77">
        <f>IF(ISERROR('[1]Récolte_N+1'!$H$14)=TRUE,"",'[1]Récolte_N+1'!$H$14)</f>
        <v>6345</v>
      </c>
      <c r="F12" s="78"/>
      <c r="G12" s="75" t="s">
        <v>8</v>
      </c>
      <c r="H12" s="76">
        <f>IF(ISERROR('[1]Récolte_N'!$F$14)=TRUE,"",'[1]Récolte_N'!$F$14)</f>
        <v>1800</v>
      </c>
      <c r="I12" s="76">
        <f aca="true" t="shared" si="1" ref="I12:I28">IF(OR(H12="",H12=0),"",(J12/H12)*10)</f>
        <v>44.94444444444444</v>
      </c>
      <c r="J12" s="77">
        <f>IF(ISERROR('[1]Récolte_N'!$H$14)=TRUE,"",'[1]Récolte_N'!$H$14)</f>
        <v>8090</v>
      </c>
    </row>
    <row r="13" spans="1:10" ht="13.5" customHeight="1">
      <c r="A13" s="7">
        <v>7280</v>
      </c>
      <c r="B13" s="79" t="s">
        <v>31</v>
      </c>
      <c r="C13" s="76">
        <f>IF(ISERROR('[2]Récolte_N+1'!$F$14)=TRUE,"",'[2]Récolte_N+1'!$F$14)</f>
        <v>4830</v>
      </c>
      <c r="D13" s="76">
        <f t="shared" si="0"/>
        <v>35.91718426501035</v>
      </c>
      <c r="E13" s="77">
        <f>IF(ISERROR('[2]Récolte_N+1'!$H$14)=TRUE,"",'[2]Récolte_N+1'!$H$14)</f>
        <v>17348</v>
      </c>
      <c r="F13" s="78"/>
      <c r="G13" s="117" t="s">
        <v>31</v>
      </c>
      <c r="H13" s="76">
        <f>IF(ISERROR('[2]Récolte_N'!$F$14)=TRUE,"",'[2]Récolte_N'!$F$14)</f>
        <v>4770</v>
      </c>
      <c r="I13" s="76">
        <f t="shared" si="1"/>
        <v>37.63312368972746</v>
      </c>
      <c r="J13" s="77">
        <f>IF(ISERROR('[2]Récolte_N'!$H$14)=TRUE,"",'[2]Récolte_N'!$H$14)</f>
        <v>17951</v>
      </c>
    </row>
    <row r="14" spans="1:10" ht="13.5" customHeight="1">
      <c r="A14" s="7">
        <v>17376</v>
      </c>
      <c r="B14" s="79" t="s">
        <v>9</v>
      </c>
      <c r="C14" s="76">
        <f>IF(ISERROR('[3]Récolte_N+1'!$F$14)=TRUE,"",'[3]Récolte_N+1'!$F$14)</f>
        <v>11500</v>
      </c>
      <c r="D14" s="76">
        <f t="shared" si="0"/>
        <v>39.03478260869565</v>
      </c>
      <c r="E14" s="77">
        <f>IF(ISERROR('[3]Récolte_N+1'!$H$14)=TRUE,"",'[3]Récolte_N+1'!$H$14)</f>
        <v>44890</v>
      </c>
      <c r="F14" s="78"/>
      <c r="G14" s="79" t="s">
        <v>9</v>
      </c>
      <c r="H14" s="76">
        <f>IF(ISERROR('[3]Récolte_N'!$F$14)=TRUE,"",'[3]Récolte_N'!$F$14)</f>
        <v>8500</v>
      </c>
      <c r="I14" s="76">
        <f t="shared" si="1"/>
        <v>39.27058823529412</v>
      </c>
      <c r="J14" s="77">
        <f>IF(ISERROR('[3]Récolte_N'!$H$14)=TRUE,"",'[3]Récolte_N'!$H$14)</f>
        <v>33380</v>
      </c>
    </row>
    <row r="15" spans="1:10" ht="13.5" customHeight="1">
      <c r="A15" s="7">
        <v>26391</v>
      </c>
      <c r="B15" s="79" t="s">
        <v>28</v>
      </c>
      <c r="C15" s="76">
        <f>IF(ISERROR('[4]Récolte_N+1'!$F$14)=TRUE,"",'[4]Récolte_N+1'!$F$14)</f>
        <v>1300</v>
      </c>
      <c r="D15" s="76">
        <f>IF(OR(C15="",C15=0),"",(E15/C15)*10)</f>
        <v>46.6</v>
      </c>
      <c r="E15" s="77">
        <f>IF(ISERROR('[4]Récolte_N+1'!$H$14)=TRUE,"",'[4]Récolte_N+1'!$H$14)</f>
        <v>6058</v>
      </c>
      <c r="F15" s="78"/>
      <c r="G15" s="79" t="s">
        <v>28</v>
      </c>
      <c r="H15" s="76">
        <f>IF(ISERROR('[4]Récolte_N'!$F$14)=TRUE,"",'[4]Récolte_N'!$F$14)</f>
        <v>1395</v>
      </c>
      <c r="I15" s="76">
        <f t="shared" si="1"/>
        <v>47</v>
      </c>
      <c r="J15" s="77">
        <f>IF(ISERROR('[4]Récolte_N'!$H$14)=TRUE,"",'[4]Récolte_N'!$H$14)</f>
        <v>6556.5</v>
      </c>
    </row>
    <row r="16" spans="1:10" ht="13.5" customHeight="1">
      <c r="A16" s="7">
        <v>19136</v>
      </c>
      <c r="B16" s="79" t="s">
        <v>10</v>
      </c>
      <c r="C16" s="76">
        <f>IF(ISERROR('[5]Récolte_N+1'!$F$14)=TRUE,"",'[5]Récolte_N+1'!$F$14)</f>
        <v>3900</v>
      </c>
      <c r="D16" s="76">
        <f t="shared" si="0"/>
        <v>62</v>
      </c>
      <c r="E16" s="77">
        <f>IF(ISERROR('[5]Récolte_N+1'!$H$14)=TRUE,"",'[5]Récolte_N+1'!$H$14)</f>
        <v>24180</v>
      </c>
      <c r="F16" s="78"/>
      <c r="G16" s="79" t="s">
        <v>10</v>
      </c>
      <c r="H16" s="76">
        <f>IF(ISERROR('[5]Récolte_N'!$F$14)=TRUE,"",'[5]Récolte_N'!$F$14)</f>
        <v>2560</v>
      </c>
      <c r="I16" s="76">
        <f t="shared" si="1"/>
        <v>60</v>
      </c>
      <c r="J16" s="77">
        <f>IF(ISERROR('[5]Récolte_N'!$H$14)=TRUE,"",'[5]Récolte_N'!$H$14)</f>
        <v>15360</v>
      </c>
    </row>
    <row r="17" spans="1:10" ht="13.5" customHeight="1">
      <c r="A17" s="7">
        <v>1790</v>
      </c>
      <c r="B17" s="79" t="s">
        <v>11</v>
      </c>
      <c r="C17" s="76">
        <f>IF(ISERROR('[6]Récolte_N+1'!$F$14)=TRUE,"",'[6]Récolte_N+1'!$F$14)</f>
        <v>4300</v>
      </c>
      <c r="D17" s="76">
        <f t="shared" si="0"/>
        <v>62.32558139534884</v>
      </c>
      <c r="E17" s="77">
        <f>IF(ISERROR('[6]Récolte_N+1'!$H$14)=TRUE,"",'[6]Récolte_N+1'!$H$14)</f>
        <v>26800</v>
      </c>
      <c r="F17" s="78"/>
      <c r="G17" s="79" t="s">
        <v>11</v>
      </c>
      <c r="H17" s="76">
        <f>IF(ISERROR('[6]Récolte_N'!$F$14)=TRUE,"",'[6]Récolte_N'!$F$14)</f>
        <v>2900</v>
      </c>
      <c r="I17" s="76">
        <f t="shared" si="1"/>
        <v>60</v>
      </c>
      <c r="J17" s="77">
        <f>IF(ISERROR('[6]Récolte_N'!$H$14)=TRUE,"",'[6]Récolte_N'!$H$14)</f>
        <v>17400</v>
      </c>
    </row>
    <row r="18" spans="1:10" ht="13.5" customHeight="1">
      <c r="A18" s="7" t="s">
        <v>13</v>
      </c>
      <c r="B18" s="79" t="s">
        <v>12</v>
      </c>
      <c r="C18" s="76">
        <f>IF(ISERROR('[7]Récolte_N+1'!$F$14)=TRUE,"",'[7]Récolte_N+1'!$F$14)</f>
        <v>2170</v>
      </c>
      <c r="D18" s="76">
        <f t="shared" si="0"/>
        <v>37.78801843317972</v>
      </c>
      <c r="E18" s="77">
        <f>IF(ISERROR('[7]Récolte_N+1'!$H$14)=TRUE,"",'[7]Récolte_N+1'!$H$14)</f>
        <v>8200</v>
      </c>
      <c r="F18" s="78"/>
      <c r="G18" s="79" t="s">
        <v>12</v>
      </c>
      <c r="H18" s="76">
        <f>IF(ISERROR('[7]Récolte_N'!$F$14)=TRUE,"",'[7]Récolte_N'!$F$14)</f>
        <v>1800</v>
      </c>
      <c r="I18" s="76">
        <f t="shared" si="1"/>
        <v>42.611111111111114</v>
      </c>
      <c r="J18" s="77">
        <f>IF(ISERROR('[7]Récolte_N'!$H$14)=TRUE,"",'[7]Récolte_N'!$H$14)</f>
        <v>7670</v>
      </c>
    </row>
    <row r="19" spans="1:10" ht="13.5" customHeight="1">
      <c r="A19" s="7" t="s">
        <v>13</v>
      </c>
      <c r="B19" s="79" t="s">
        <v>14</v>
      </c>
      <c r="C19" s="76">
        <f>IF(ISERROR('[8]Récolte_N+1'!$F$14)=TRUE,"",'[8]Récolte_N+1'!$F$14)</f>
        <v>1800</v>
      </c>
      <c r="D19" s="76">
        <f t="shared" si="0"/>
        <v>24.72222222222222</v>
      </c>
      <c r="E19" s="77">
        <f>IF(ISERROR('[8]Récolte_N+1'!$H$14)=TRUE,"",'[8]Récolte_N+1'!$H$14)</f>
        <v>4450</v>
      </c>
      <c r="F19" s="78"/>
      <c r="G19" s="79" t="s">
        <v>14</v>
      </c>
      <c r="H19" s="76">
        <f>IF(ISERROR('[8]Récolte_N'!$F$14)=TRUE,"",'[8]Récolte_N'!$F$14)</f>
        <v>1800</v>
      </c>
      <c r="I19" s="76">
        <f t="shared" si="1"/>
        <v>24.72222222222222</v>
      </c>
      <c r="J19" s="77">
        <f>IF(ISERROR('[8]Récolte_N'!$H$14)=TRUE,"",'[8]Récolte_N'!$H$14)</f>
        <v>4450</v>
      </c>
    </row>
    <row r="20" spans="1:10" ht="13.5" customHeight="1">
      <c r="A20" s="7" t="s">
        <v>13</v>
      </c>
      <c r="B20" s="79" t="s">
        <v>27</v>
      </c>
      <c r="C20" s="76">
        <f>IF(ISERROR('[9]Récolte_N+1'!$F$14)=TRUE,"",'[9]Récolte_N+1'!$F$14)</f>
        <v>5250</v>
      </c>
      <c r="D20" s="76">
        <f>IF(OR(C20="",C20=0),"",(E20/C20)*10)</f>
        <v>48</v>
      </c>
      <c r="E20" s="77">
        <f>IF(ISERROR('[9]Récolte_N+1'!$H$14)=TRUE,"",'[9]Récolte_N+1'!$H$14)</f>
        <v>25200</v>
      </c>
      <c r="F20" s="78"/>
      <c r="G20" s="117" t="s">
        <v>27</v>
      </c>
      <c r="H20" s="76">
        <f>IF(ISERROR('[9]Récolte_N'!$F$14)=TRUE,"",'[9]Récolte_N'!$F$14)</f>
        <v>3990</v>
      </c>
      <c r="I20" s="76">
        <f t="shared" si="1"/>
        <v>48.636591478696744</v>
      </c>
      <c r="J20" s="77">
        <f>IF(ISERROR('[9]Récolte_N'!$H$14)=TRUE,"",'[9]Récolte_N'!$H$14)</f>
        <v>19406</v>
      </c>
    </row>
    <row r="21" spans="1:10" ht="13.5" customHeight="1">
      <c r="A21" s="7" t="s">
        <v>13</v>
      </c>
      <c r="B21" s="79" t="s">
        <v>15</v>
      </c>
      <c r="C21" s="76">
        <f>IF(ISERROR('[10]Récolte_N+1'!$F$14)=TRUE,"",'[10]Récolte_N+1'!$F$14)</f>
        <v>4285</v>
      </c>
      <c r="D21" s="76">
        <f>IF(OR(C21="",C21=0),"",(E21/C21)*10)</f>
        <v>45.11085180863478</v>
      </c>
      <c r="E21" s="77">
        <f>IF(ISERROR('[10]Récolte_N+1'!$H$14)=TRUE,"",'[10]Récolte_N+1'!$H$14)</f>
        <v>19330</v>
      </c>
      <c r="F21" s="78"/>
      <c r="G21" s="79" t="s">
        <v>15</v>
      </c>
      <c r="H21" s="76">
        <f>IF(ISERROR('[10]Récolte_N'!$F$14)=TRUE,"",'[10]Récolte_N'!$F$14)</f>
        <v>4975</v>
      </c>
      <c r="I21" s="76">
        <f t="shared" si="1"/>
        <v>50.42814070351759</v>
      </c>
      <c r="J21" s="77">
        <f>IF(ISERROR('[10]Récolte_N'!$H$14)=TRUE,"",'[10]Récolte_N'!$H$14)</f>
        <v>25088</v>
      </c>
    </row>
    <row r="22" spans="1:10" ht="13.5" customHeight="1">
      <c r="A22" s="7" t="s">
        <v>13</v>
      </c>
      <c r="B22" s="79" t="s">
        <v>29</v>
      </c>
      <c r="C22" s="76">
        <f>IF(ISERROR('[11]Récolte_N+1'!$F$14)=TRUE,"",'[11]Récolte_N+1'!$F$14)</f>
        <v>600</v>
      </c>
      <c r="D22" s="76">
        <f>IF(OR(C22="",C22=0),"",(E22/C22)*10)</f>
        <v>45</v>
      </c>
      <c r="E22" s="77">
        <f>IF(ISERROR('[11]Récolte_N+1'!$H$14)=TRUE,"",'[11]Récolte_N+1'!$H$14)</f>
        <v>2700</v>
      </c>
      <c r="F22" s="78"/>
      <c r="G22" s="79" t="s">
        <v>29</v>
      </c>
      <c r="H22" s="76">
        <f>IF(ISERROR('[11]Récolte_N'!$F$14)=TRUE,"",'[11]Récolte_N'!$F$14)</f>
        <v>720</v>
      </c>
      <c r="I22" s="76">
        <f t="shared" si="1"/>
        <v>45.13888888888889</v>
      </c>
      <c r="J22" s="77">
        <f>IF(ISERROR('[11]Récolte_N'!$H$14)=TRUE,"",'[11]Récolte_N'!$H$14)</f>
        <v>3250</v>
      </c>
    </row>
    <row r="23" spans="1:10" ht="13.5" customHeight="1">
      <c r="A23" s="7" t="s">
        <v>13</v>
      </c>
      <c r="B23" s="79" t="s">
        <v>16</v>
      </c>
      <c r="C23" s="76">
        <f>IF(ISERROR('[12]Récolte_N+1'!$F$14)=TRUE,"",'[12]Récolte_N+1'!$F$14)</f>
        <v>10490</v>
      </c>
      <c r="D23" s="76">
        <f t="shared" si="0"/>
        <v>54.619637750238326</v>
      </c>
      <c r="E23" s="77">
        <f>IF(ISERROR('[12]Récolte_N+1'!$H$14)=TRUE,"",'[12]Récolte_N+1'!$H$14)</f>
        <v>57296</v>
      </c>
      <c r="F23" s="78"/>
      <c r="G23" s="79" t="s">
        <v>16</v>
      </c>
      <c r="H23" s="76">
        <f>IF(ISERROR('[12]Récolte_N'!$F$14)=TRUE,"",'[12]Récolte_N'!$F$14)</f>
        <v>10290</v>
      </c>
      <c r="I23" s="76">
        <f t="shared" si="1"/>
        <v>53</v>
      </c>
      <c r="J23" s="77">
        <f>IF(ISERROR('[12]Récolte_N'!$H$14)=TRUE,"",'[12]Récolte_N'!$H$14)</f>
        <v>54537</v>
      </c>
    </row>
    <row r="24" spans="1:10" ht="13.5" customHeight="1">
      <c r="A24" s="7" t="s">
        <v>13</v>
      </c>
      <c r="B24" s="79" t="s">
        <v>17</v>
      </c>
      <c r="C24" s="76">
        <f>IF(ISERROR('[13]Récolte_N+1'!$F$14)=TRUE,"",'[13]Récolte_N+1'!$F$14)</f>
        <v>5445</v>
      </c>
      <c r="D24" s="76">
        <f t="shared" si="0"/>
        <v>48.76951331496785</v>
      </c>
      <c r="E24" s="77">
        <f>IF(ISERROR('[13]Récolte_N+1'!$H$14)=TRUE,"",'[13]Récolte_N+1'!$H$14)</f>
        <v>26555</v>
      </c>
      <c r="F24" s="78"/>
      <c r="G24" s="79" t="s">
        <v>17</v>
      </c>
      <c r="H24" s="76">
        <f>IF(ISERROR('[13]Récolte_N'!$F$14)=TRUE,"",'[13]Récolte_N'!$F$14)</f>
        <v>5370</v>
      </c>
      <c r="I24" s="76">
        <f t="shared" si="1"/>
        <v>55.7635009310987</v>
      </c>
      <c r="J24" s="77">
        <f>IF(ISERROR('[13]Récolte_N'!$H$14)=TRUE,"",'[13]Récolte_N'!$H$14)</f>
        <v>29945</v>
      </c>
    </row>
    <row r="25" spans="1:10" ht="13.5" customHeight="1">
      <c r="A25" s="7" t="s">
        <v>13</v>
      </c>
      <c r="B25" s="79" t="s">
        <v>18</v>
      </c>
      <c r="C25" s="76">
        <f>IF(ISERROR('[14]Récolte_N+1'!$F$14)=TRUE,"",'[14]Récolte_N+1'!$F$14)</f>
        <v>11300</v>
      </c>
      <c r="D25" s="76">
        <f t="shared" si="0"/>
        <v>48.584070796460175</v>
      </c>
      <c r="E25" s="77">
        <f>IF(ISERROR('[14]Récolte_N+1'!$H$14)=TRUE,"",'[14]Récolte_N+1'!$H$14)</f>
        <v>54900</v>
      </c>
      <c r="F25" s="78"/>
      <c r="G25" s="79" t="s">
        <v>18</v>
      </c>
      <c r="H25" s="76">
        <f>IF(ISERROR('[14]Récolte_N'!$F$14)=TRUE,"",'[14]Récolte_N'!$F$14)</f>
        <v>8400</v>
      </c>
      <c r="I25" s="76">
        <f t="shared" si="1"/>
        <v>53.57142857142857</v>
      </c>
      <c r="J25" s="77">
        <f>IF(ISERROR('[14]Récolte_N'!$H$14)=TRUE,"",'[14]Récolte_N'!$H$14)</f>
        <v>45000</v>
      </c>
    </row>
    <row r="26" spans="1:10" ht="13.5" customHeight="1">
      <c r="A26" s="7" t="s">
        <v>13</v>
      </c>
      <c r="B26" s="79" t="s">
        <v>19</v>
      </c>
      <c r="C26" s="76">
        <f>IF(ISERROR('[15]Récolte_N+1'!$F$14)=TRUE,"",'[15]Récolte_N+1'!$F$14)</f>
        <v>2550</v>
      </c>
      <c r="D26" s="76">
        <f t="shared" si="0"/>
        <v>60</v>
      </c>
      <c r="E26" s="77">
        <f>IF(ISERROR('[15]Récolte_N+1'!$H$14)=TRUE,"",'[15]Récolte_N+1'!$H$14)</f>
        <v>15300</v>
      </c>
      <c r="F26" s="78"/>
      <c r="G26" s="79" t="s">
        <v>19</v>
      </c>
      <c r="H26" s="76">
        <f>IF(ISERROR('[15]Récolte_N'!$F$14)=TRUE,"",'[15]Récolte_N'!$F$14)</f>
        <v>2125</v>
      </c>
      <c r="I26" s="76">
        <f t="shared" si="1"/>
        <v>62</v>
      </c>
      <c r="J26" s="77">
        <f>IF(ISERROR('[15]Récolte_N'!$H$14)=TRUE,"",'[15]Récolte_N'!$H$14)</f>
        <v>13175</v>
      </c>
    </row>
    <row r="27" spans="1:10" ht="13.5" customHeight="1">
      <c r="A27" s="7" t="s">
        <v>13</v>
      </c>
      <c r="B27" s="79" t="s">
        <v>20</v>
      </c>
      <c r="C27" s="76">
        <f>IF(ISERROR('[16]Récolte_N+1'!$F$14)=TRUE,"",'[16]Récolte_N+1'!$F$14)</f>
        <v>4650</v>
      </c>
      <c r="D27" s="76">
        <f t="shared" si="0"/>
        <v>44</v>
      </c>
      <c r="E27" s="77">
        <f>IF(ISERROR('[16]Récolte_N+1'!$H$14)=TRUE,"",'[16]Récolte_N+1'!$H$14)</f>
        <v>20460</v>
      </c>
      <c r="F27" s="78"/>
      <c r="G27" s="79" t="s">
        <v>20</v>
      </c>
      <c r="H27" s="76">
        <f>IF(ISERROR('[16]Récolte_N'!$F$14)=TRUE,"",'[16]Récolte_N'!$F$14)</f>
        <v>4950</v>
      </c>
      <c r="I27" s="76">
        <f t="shared" si="1"/>
        <v>47</v>
      </c>
      <c r="J27" s="77">
        <f>IF(ISERROR('[16]Récolte_N'!$H$14)=TRUE,"",'[16]Récolte_N'!$H$14)</f>
        <v>23265</v>
      </c>
    </row>
    <row r="28" spans="1:10" ht="13.5" customHeight="1">
      <c r="A28" s="7" t="s">
        <v>13</v>
      </c>
      <c r="B28" s="79" t="s">
        <v>21</v>
      </c>
      <c r="C28" s="76">
        <f>IF(ISERROR('[17]Récolte_N+1'!$F$14)=TRUE,"",'[17]Récolte_N+1'!$F$14)</f>
        <v>2400</v>
      </c>
      <c r="D28" s="76">
        <f t="shared" si="0"/>
        <v>65</v>
      </c>
      <c r="E28" s="77">
        <f>IF(ISERROR('[17]Récolte_N+1'!$H$14)=TRUE,"",'[17]Récolte_N+1'!$H$14)</f>
        <v>15600</v>
      </c>
      <c r="F28" s="78"/>
      <c r="G28" s="79" t="s">
        <v>21</v>
      </c>
      <c r="H28" s="76">
        <f>IF(ISERROR('[17]Récolte_N'!$F$14)=TRUE,"",'[17]Récolte_N'!$F$14)</f>
        <v>1331</v>
      </c>
      <c r="I28" s="76">
        <f t="shared" si="1"/>
        <v>68.80000000000001</v>
      </c>
      <c r="J28" s="77">
        <f>IF(ISERROR('[17]Récolte_N'!$H$14)=TRUE,"",'[17]Récolte_N'!$H$14)</f>
        <v>9157.28</v>
      </c>
    </row>
    <row r="29" spans="2:10" ht="12">
      <c r="B29" s="79" t="s">
        <v>30</v>
      </c>
      <c r="C29" s="76">
        <f>IF(ISERROR('[18]Récolte_N+1'!$F$14)=TRUE,"",'[18]Récolte_N+1'!$F$14)</f>
        <v>7850</v>
      </c>
      <c r="D29" s="76">
        <f>IF(OR(C29="",C29=0),"",(E29/C29)*10)</f>
        <v>59.1</v>
      </c>
      <c r="E29" s="77">
        <f>IF(ISERROR('[18]Récolte_N+1'!$H$14)=TRUE,"",'[18]Récolte_N+1'!$H$14)</f>
        <v>46393.5</v>
      </c>
      <c r="F29" s="7"/>
      <c r="G29" s="79" t="s">
        <v>30</v>
      </c>
      <c r="H29" s="76">
        <f>IF(ISERROR('[18]Récolte_N'!$F$14)=TRUE,"",'[18]Récolte_N'!$F$14)</f>
        <v>5800</v>
      </c>
      <c r="I29" s="76">
        <f>IF(OR(H29="",H29=0),"",(J29/H29)*10)</f>
        <v>60.81896551724138</v>
      </c>
      <c r="J29" s="77">
        <f>IF(ISERROR('[18]Récolte_N'!$H$14)=TRUE,"",'[18]Récolte_N'!$H$14)</f>
        <v>35275</v>
      </c>
    </row>
    <row r="30" spans="2:10" ht="12">
      <c r="B30" s="79" t="s">
        <v>22</v>
      </c>
      <c r="C30" s="76">
        <f>IF(ISERROR('[19]Récolte_N+1'!$F$14)=TRUE,"",'[19]Récolte_N+1'!$F$14)</f>
        <v>6023</v>
      </c>
      <c r="D30" s="76">
        <f t="shared" si="0"/>
        <v>34.9991698489125</v>
      </c>
      <c r="E30" s="77">
        <f>IF(ISERROR('[19]Récolte_N+1'!$H$14)=TRUE,"",'[19]Récolte_N+1'!$H$14)</f>
        <v>21080</v>
      </c>
      <c r="F30" s="8"/>
      <c r="G30" s="79" t="s">
        <v>22</v>
      </c>
      <c r="H30" s="76">
        <f>IF(ISERROR('[19]Récolte_N'!$F$14)=TRUE,"",'[19]Récolte_N'!$F$14)</f>
        <v>6642</v>
      </c>
      <c r="I30" s="76">
        <f>IF(OR(H30="",H30=0),"",(J30/H30)*10)</f>
        <v>36.48900933453779</v>
      </c>
      <c r="J30" s="77">
        <f>IF(ISERROR('[19]Récolte_N'!$H$14)=TRUE,"",'[19]Récolte_N'!$H$14)</f>
        <v>24236</v>
      </c>
    </row>
    <row r="31" spans="2:10" ht="12">
      <c r="B31" s="79" t="s">
        <v>23</v>
      </c>
      <c r="C31" s="76">
        <f>IF(ISERROR('[20]Récolte_N+1'!$F$14)=TRUE,"",'[20]Récolte_N+1'!$F$14)</f>
        <v>2500</v>
      </c>
      <c r="D31" s="76">
        <f t="shared" si="0"/>
        <v>39</v>
      </c>
      <c r="E31" s="77">
        <f>IF(ISERROR('[20]Récolte_N+1'!$H$14)=TRUE,"",'[20]Récolte_N+1'!$H$14)</f>
        <v>9750</v>
      </c>
      <c r="F31" s="7"/>
      <c r="G31" s="79" t="s">
        <v>23</v>
      </c>
      <c r="H31" s="76">
        <f>IF(ISERROR('[20]Récolte_N'!$F$14)=TRUE,"",'[20]Récolte_N'!$F$14)</f>
        <v>2500</v>
      </c>
      <c r="I31" s="76">
        <f>IF(OR(H31="",H31=0),"",(J31/H31)*10)</f>
        <v>30.996000000000002</v>
      </c>
      <c r="J31" s="77">
        <f>IF(ISERROR('[20]Récolte_N'!$H$14)=TRUE,"",'[20]Récolte_N'!$H$14)</f>
        <v>7749</v>
      </c>
    </row>
    <row r="32" spans="2:10" ht="12">
      <c r="B32" s="59"/>
      <c r="C32" s="80"/>
      <c r="D32" s="80"/>
      <c r="E32" s="25"/>
      <c r="F32" s="7"/>
      <c r="G32" s="59"/>
      <c r="H32" s="80"/>
      <c r="I32" s="80"/>
      <c r="J32" s="25"/>
    </row>
    <row r="33" spans="2:10" ht="15.75" thickBot="1">
      <c r="B33" s="81" t="s">
        <v>24</v>
      </c>
      <c r="C33" s="82">
        <f>IF(SUM(C12:C31)=0,"",SUM(C12:C31))</f>
        <v>94593</v>
      </c>
      <c r="D33" s="82">
        <f>IF(OR(C33="",C33=0),"",(E33/C33)*10)</f>
        <v>47.87198841351896</v>
      </c>
      <c r="E33" s="82">
        <f>IF(SUM(E12:E31)=0,"",SUM(E12:E31))</f>
        <v>452835.5</v>
      </c>
      <c r="F33" s="7"/>
      <c r="G33" s="81" t="s">
        <v>24</v>
      </c>
      <c r="H33" s="82">
        <f>IF(SUM(H12:H31)=0,"",SUM(H12:H31))</f>
        <v>82618</v>
      </c>
      <c r="I33" s="82">
        <f>IF(OR(H33="",H33=0),"",(J33/H33)*10)</f>
        <v>48.5294705754194</v>
      </c>
      <c r="J33" s="82">
        <f>IF(SUM(J12:J31)=0,"",SUM(J12:J31))</f>
        <v>400940.78</v>
      </c>
    </row>
    <row r="34" spans="2:8" ht="12.75" thickTop="1">
      <c r="B34" s="83"/>
      <c r="C34" s="84"/>
      <c r="D34" s="90"/>
      <c r="E34" s="84"/>
      <c r="F34" s="7"/>
      <c r="G34" s="7"/>
      <c r="H34" s="7"/>
    </row>
    <row r="35" spans="2:8" ht="12">
      <c r="B35" s="85" t="s">
        <v>48</v>
      </c>
      <c r="C35" s="86">
        <f>H33</f>
        <v>82618</v>
      </c>
      <c r="D35" s="86">
        <f>(E35/C35)*10</f>
        <v>48.5294705754194</v>
      </c>
      <c r="E35" s="86">
        <f>J33</f>
        <v>400940.78</v>
      </c>
      <c r="F35" s="7"/>
      <c r="G35" s="7"/>
      <c r="H35" s="7"/>
    </row>
    <row r="36" spans="2:8" ht="12">
      <c r="B36" s="85" t="s">
        <v>49</v>
      </c>
      <c r="C36" s="87"/>
      <c r="D36" s="88"/>
      <c r="E36" s="87"/>
      <c r="F36" s="7"/>
      <c r="G36" s="7"/>
      <c r="H36" s="7"/>
    </row>
    <row r="37" spans="2:8" ht="12">
      <c r="B37" s="85" t="s">
        <v>25</v>
      </c>
      <c r="C37" s="89">
        <f>IF(OR(C33="",C33=0),"",(C33/C35)-1)</f>
        <v>0.14494420102156913</v>
      </c>
      <c r="D37" s="89">
        <f>IF(OR(D33="",D33=0),"",(D33/D35)-1)</f>
        <v>-0.013548100857161627</v>
      </c>
      <c r="E37" s="89">
        <f>IF(OR(E33="",E33=0),"",(E33/E35)-1)</f>
        <v>0.12943238151030667</v>
      </c>
      <c r="F37" s="7"/>
      <c r="G37" s="7"/>
      <c r="H37" s="7"/>
    </row>
  </sheetData>
  <mergeCells count="2">
    <mergeCell ref="C8:E8"/>
    <mergeCell ref="H8:J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">
      <selection activeCell="A1" sqref="A1:IV16384"/>
    </sheetView>
  </sheetViews>
  <sheetFormatPr defaultColWidth="12" defaultRowHeight="11.25"/>
  <cols>
    <col min="1" max="1" width="5.66015625" style="7" hidden="1" customWidth="1"/>
    <col min="2" max="2" width="33.66015625" style="7" customWidth="1"/>
    <col min="3" max="3" width="14.66015625" style="41" customWidth="1"/>
    <col min="4" max="4" width="14.66015625" style="42" customWidth="1"/>
    <col min="5" max="5" width="14.16015625" style="41" customWidth="1"/>
    <col min="6" max="6" width="14.66015625" style="41" customWidth="1"/>
    <col min="7" max="7" width="14.5" style="45" customWidth="1"/>
    <col min="8" max="8" width="16.5" style="43" customWidth="1"/>
    <col min="9" max="9" width="14.66015625" style="7" customWidth="1"/>
    <col min="10" max="10" width="13.66015625" style="7" customWidth="1"/>
    <col min="11" max="11" width="24" style="7" bestFit="1" customWidth="1"/>
    <col min="12" max="13" width="10.66015625" style="7" customWidth="1"/>
    <col min="14" max="14" width="11.5" style="7" customWidth="1"/>
    <col min="15" max="16384" width="11.5" style="7" customWidth="1"/>
  </cols>
  <sheetData>
    <row r="1" spans="1:2" ht="12">
      <c r="A1" s="7">
        <v>10285</v>
      </c>
      <c r="B1" s="44"/>
    </row>
    <row r="2" spans="1:5" ht="10.5">
      <c r="A2" s="7">
        <v>18512</v>
      </c>
      <c r="B2" s="46"/>
      <c r="E2" s="47"/>
    </row>
    <row r="3" ht="15" customHeight="1" hidden="1">
      <c r="A3" s="7">
        <v>31465</v>
      </c>
    </row>
    <row r="4" spans="1:5" s="14" customFormat="1" ht="15" customHeight="1" thickBot="1">
      <c r="A4" s="14">
        <v>6356</v>
      </c>
      <c r="B4" s="48"/>
      <c r="D4" s="47"/>
      <c r="E4" s="49"/>
    </row>
    <row r="5" spans="1:9" ht="30">
      <c r="A5" s="7">
        <v>13608</v>
      </c>
      <c r="B5" s="115" t="s">
        <v>46</v>
      </c>
      <c r="C5" s="50"/>
      <c r="D5" s="51"/>
      <c r="E5" s="52"/>
      <c r="F5" s="52"/>
      <c r="G5" s="52"/>
      <c r="H5" s="53"/>
      <c r="I5" s="54"/>
    </row>
    <row r="6" spans="1:7" ht="15" customHeight="1">
      <c r="A6" s="7">
        <v>7877</v>
      </c>
      <c r="B6" s="55"/>
      <c r="C6" s="8"/>
      <c r="D6" s="8"/>
      <c r="E6" s="8"/>
      <c r="F6" s="8"/>
      <c r="G6" s="8"/>
    </row>
    <row r="7" ht="11.25" thickBot="1">
      <c r="A7" s="7">
        <v>1679</v>
      </c>
    </row>
    <row r="8" spans="1:10" ht="16.5" thickTop="1">
      <c r="A8" s="7">
        <v>16914</v>
      </c>
      <c r="B8" s="56" t="s">
        <v>0</v>
      </c>
      <c r="C8" s="134" t="s">
        <v>1</v>
      </c>
      <c r="D8" s="135"/>
      <c r="E8" s="136"/>
      <c r="F8" s="7"/>
      <c r="G8" s="56" t="s">
        <v>0</v>
      </c>
      <c r="H8" s="134" t="s">
        <v>1</v>
      </c>
      <c r="I8" s="135"/>
      <c r="J8" s="135"/>
    </row>
    <row r="9" spans="1:10" ht="12">
      <c r="A9" s="7">
        <v>7818</v>
      </c>
      <c r="B9" s="59"/>
      <c r="C9" s="60" t="s">
        <v>47</v>
      </c>
      <c r="D9" s="61" t="s">
        <v>47</v>
      </c>
      <c r="E9" s="116" t="s">
        <v>47</v>
      </c>
      <c r="F9" s="7"/>
      <c r="G9" s="59"/>
      <c r="H9" s="60" t="s">
        <v>44</v>
      </c>
      <c r="I9" s="61" t="s">
        <v>44</v>
      </c>
      <c r="J9" s="116" t="s">
        <v>44</v>
      </c>
    </row>
    <row r="10" spans="1:10" ht="12" customHeight="1">
      <c r="A10" s="7">
        <v>30702</v>
      </c>
      <c r="B10" s="59"/>
      <c r="C10" s="64" t="s">
        <v>2</v>
      </c>
      <c r="D10" s="65" t="s">
        <v>3</v>
      </c>
      <c r="E10" s="66" t="s">
        <v>4</v>
      </c>
      <c r="F10" s="67"/>
      <c r="G10" s="59"/>
      <c r="H10" s="64" t="s">
        <v>2</v>
      </c>
      <c r="I10" s="65" t="s">
        <v>3</v>
      </c>
      <c r="J10" s="66" t="s">
        <v>4</v>
      </c>
    </row>
    <row r="11" spans="1:10" ht="12">
      <c r="A11" s="7">
        <v>31458</v>
      </c>
      <c r="B11" s="70"/>
      <c r="C11" s="71" t="s">
        <v>5</v>
      </c>
      <c r="D11" s="72" t="s">
        <v>6</v>
      </c>
      <c r="E11" s="73" t="s">
        <v>7</v>
      </c>
      <c r="F11" s="7"/>
      <c r="G11" s="70"/>
      <c r="H11" s="71" t="s">
        <v>5</v>
      </c>
      <c r="I11" s="72" t="s">
        <v>6</v>
      </c>
      <c r="J11" s="73" t="s">
        <v>7</v>
      </c>
    </row>
    <row r="12" spans="1:10" ht="13.5" customHeight="1">
      <c r="A12" s="7">
        <v>60665</v>
      </c>
      <c r="B12" s="75" t="s">
        <v>8</v>
      </c>
      <c r="C12" s="76">
        <f>IF(ISERROR('[1]Récolte_N+1'!$F$10)=TRUE,"",'[1]Récolte_N+1'!$F$10)</f>
        <v>425</v>
      </c>
      <c r="D12" s="76">
        <f aca="true" t="shared" si="0" ref="D12:D31">IF(OR(C12="",C12=0),"",(E12/C12)*10)</f>
        <v>45.17647058823529</v>
      </c>
      <c r="E12" s="77">
        <f>IF(ISERROR('[1]Récolte_N+1'!$H$10)=TRUE,"",'[1]Récolte_N+1'!$H$10)</f>
        <v>1920</v>
      </c>
      <c r="F12" s="78"/>
      <c r="G12" s="75" t="s">
        <v>8</v>
      </c>
      <c r="H12" s="76">
        <f>IF(ISERROR('[1]Récolte_N'!$F$10)=TRUE,"",'[1]Récolte_N'!$F$10)</f>
        <v>370</v>
      </c>
      <c r="I12" s="76">
        <f aca="true" t="shared" si="1" ref="I12:I19">IF(OR(H12="",H12=0),"",(J12/H12)*10)</f>
        <v>48.513513513513516</v>
      </c>
      <c r="J12" s="77">
        <f>IF(ISERROR('[1]Récolte_N'!$H$10)=TRUE,"",'[1]Récolte_N'!$H$10)</f>
        <v>1795</v>
      </c>
    </row>
    <row r="13" spans="1:10" ht="13.5" customHeight="1">
      <c r="A13" s="7">
        <v>7280</v>
      </c>
      <c r="B13" s="79" t="s">
        <v>31</v>
      </c>
      <c r="C13" s="76">
        <f>IF(ISERROR('[2]Récolte_N+1'!$F$10)=TRUE,"",'[2]Récolte_N+1'!$F$10)</f>
        <v>5900</v>
      </c>
      <c r="D13" s="76">
        <f t="shared" si="0"/>
        <v>44.57966101694915</v>
      </c>
      <c r="E13" s="77">
        <f>IF(ISERROR('[2]Récolte_N+1'!$H$10)=TRUE,"",'[2]Récolte_N+1'!$H$10)</f>
        <v>26302</v>
      </c>
      <c r="F13" s="78"/>
      <c r="G13" s="117" t="s">
        <v>31</v>
      </c>
      <c r="H13" s="76">
        <f>IF(ISERROR('[2]Récolte_N'!$F$10)=TRUE,"",'[2]Récolte_N'!$F$10)</f>
        <v>6140</v>
      </c>
      <c r="I13" s="76">
        <f t="shared" si="1"/>
        <v>44.78175895765473</v>
      </c>
      <c r="J13" s="77">
        <f>IF(ISERROR('[2]Récolte_N'!$H$10)=TRUE,"",'[2]Récolte_N'!$H$10)</f>
        <v>27496</v>
      </c>
    </row>
    <row r="14" spans="1:10" ht="13.5" customHeight="1">
      <c r="A14" s="7">
        <v>17376</v>
      </c>
      <c r="B14" s="79" t="s">
        <v>9</v>
      </c>
      <c r="C14" s="76">
        <f>IF(ISERROR('[3]Récolte_N+1'!$F$10)=TRUE,"",'[3]Récolte_N+1'!$F$10)</f>
        <v>2200</v>
      </c>
      <c r="D14" s="76">
        <f t="shared" si="0"/>
        <v>51.154545454545456</v>
      </c>
      <c r="E14" s="77">
        <f>IF(ISERROR('[3]Récolte_N+1'!$H$10)=TRUE,"",'[3]Récolte_N+1'!$H$10)</f>
        <v>11254</v>
      </c>
      <c r="F14" s="78"/>
      <c r="G14" s="79" t="s">
        <v>9</v>
      </c>
      <c r="H14" s="76">
        <f>IF(ISERROR('[3]Récolte_N'!$F$10)=TRUE,"",'[3]Récolte_N'!$F$10)</f>
        <v>2160</v>
      </c>
      <c r="I14" s="76">
        <f t="shared" si="1"/>
        <v>51.02777777777778</v>
      </c>
      <c r="J14" s="77">
        <f>IF(ISERROR('[3]Récolte_N'!$H$10)=TRUE,"",'[3]Récolte_N'!$H$10)</f>
        <v>11022</v>
      </c>
    </row>
    <row r="15" spans="1:10" ht="13.5" customHeight="1">
      <c r="A15" s="7">
        <v>26391</v>
      </c>
      <c r="B15" s="79" t="s">
        <v>28</v>
      </c>
      <c r="C15" s="76">
        <f>IF(ISERROR('[4]Récolte_N+1'!$F$10)=TRUE,"",'[4]Récolte_N+1'!$F$10)</f>
        <v>1500</v>
      </c>
      <c r="D15" s="76">
        <f t="shared" si="0"/>
        <v>53.2</v>
      </c>
      <c r="E15" s="77">
        <f>IF(ISERROR('[4]Récolte_N+1'!$H$10)=TRUE,"",'[4]Récolte_N+1'!$H$10)</f>
        <v>7980</v>
      </c>
      <c r="F15" s="78"/>
      <c r="G15" s="79" t="s">
        <v>28</v>
      </c>
      <c r="H15" s="76">
        <f>IF(ISERROR('[4]Récolte_N'!$F$10)=TRUE,"",'[4]Récolte_N'!$F$10)</f>
        <v>1600</v>
      </c>
      <c r="I15" s="76">
        <f t="shared" si="1"/>
        <v>53</v>
      </c>
      <c r="J15" s="77">
        <f>IF(ISERROR('[4]Récolte_N'!$H$10)=TRUE,"",'[4]Récolte_N'!$H$10)</f>
        <v>8480</v>
      </c>
    </row>
    <row r="16" spans="1:10" ht="13.5" customHeight="1">
      <c r="A16" s="7">
        <v>19136</v>
      </c>
      <c r="B16" s="79" t="s">
        <v>10</v>
      </c>
      <c r="C16" s="76">
        <f>IF(ISERROR('[5]Récolte_N+1'!$F$10)=TRUE,"",'[5]Récolte_N+1'!$F$10)</f>
        <v>200</v>
      </c>
      <c r="D16" s="76">
        <f t="shared" si="0"/>
        <v>70</v>
      </c>
      <c r="E16" s="77">
        <f>IF(ISERROR('[5]Récolte_N+1'!$H$10)=TRUE,"",'[5]Récolte_N+1'!$H$10)</f>
        <v>1400</v>
      </c>
      <c r="F16" s="78"/>
      <c r="G16" s="79" t="s">
        <v>10</v>
      </c>
      <c r="H16" s="76">
        <f>IF(ISERROR('[5]Récolte_N'!$F$10)=TRUE,"",'[5]Récolte_N'!$F$10)</f>
        <v>200</v>
      </c>
      <c r="I16" s="76">
        <f t="shared" si="1"/>
        <v>70</v>
      </c>
      <c r="J16" s="77">
        <f>IF(ISERROR('[5]Récolte_N'!$H$10)=TRUE,"",'[5]Récolte_N'!$H$10)</f>
        <v>1400</v>
      </c>
    </row>
    <row r="17" spans="1:10" ht="13.5" customHeight="1">
      <c r="A17" s="7">
        <v>1790</v>
      </c>
      <c r="B17" s="79" t="s">
        <v>11</v>
      </c>
      <c r="C17" s="76">
        <f>IF(ISERROR('[6]Récolte_N+1'!$F$10)=TRUE,"",'[6]Récolte_N+1'!$F$10)</f>
        <v>600</v>
      </c>
      <c r="D17" s="76">
        <f t="shared" si="0"/>
        <v>61.2</v>
      </c>
      <c r="E17" s="77">
        <f>IF(ISERROR('[6]Récolte_N+1'!$H$10)=TRUE,"",'[6]Récolte_N+1'!$H$10)</f>
        <v>3672</v>
      </c>
      <c r="F17" s="78"/>
      <c r="G17" s="79" t="s">
        <v>11</v>
      </c>
      <c r="H17" s="76">
        <f>IF(ISERROR('[6]Récolte_N'!$F$10)=TRUE,"",'[6]Récolte_N'!$F$10)</f>
        <v>930</v>
      </c>
      <c r="I17" s="76">
        <f t="shared" si="1"/>
        <v>61.29032258064516</v>
      </c>
      <c r="J17" s="77">
        <f>IF(ISERROR('[6]Récolte_N'!$H$10)=TRUE,"",'[6]Récolte_N'!$H$10)</f>
        <v>5700</v>
      </c>
    </row>
    <row r="18" spans="1:10" ht="13.5" customHeight="1">
      <c r="A18" s="7" t="s">
        <v>13</v>
      </c>
      <c r="B18" s="79" t="s">
        <v>12</v>
      </c>
      <c r="C18" s="76">
        <f>IF(ISERROR('[7]Récolte_N+1'!$F$10)=TRUE,"",'[7]Récolte_N+1'!$F$10)</f>
        <v>3370</v>
      </c>
      <c r="D18" s="76">
        <f t="shared" si="0"/>
        <v>44.80712166172107</v>
      </c>
      <c r="E18" s="77">
        <f>IF(ISERROR('[7]Récolte_N+1'!$H$10)=TRUE,"",'[7]Récolte_N+1'!$H$10)</f>
        <v>15100</v>
      </c>
      <c r="F18" s="78"/>
      <c r="G18" s="79" t="s">
        <v>12</v>
      </c>
      <c r="H18" s="76">
        <f>IF(ISERROR('[7]Récolte_N'!$F$10)=TRUE,"",'[7]Récolte_N'!$F$10)</f>
        <v>3535</v>
      </c>
      <c r="I18" s="76">
        <f t="shared" si="1"/>
        <v>46.16690240452617</v>
      </c>
      <c r="J18" s="77">
        <f>IF(ISERROR('[7]Récolte_N'!$H$10)=TRUE,"",'[7]Récolte_N'!$H$10)</f>
        <v>16320</v>
      </c>
    </row>
    <row r="19" spans="1:10" ht="13.5" customHeight="1">
      <c r="A19" s="7" t="s">
        <v>13</v>
      </c>
      <c r="B19" s="79" t="s">
        <v>14</v>
      </c>
      <c r="C19" s="76">
        <f>IF(ISERROR('[8]Récolte_N+1'!$F$10)=TRUE,"",'[8]Récolte_N+1'!$F$10)</f>
        <v>465</v>
      </c>
      <c r="D19" s="76">
        <f t="shared" si="0"/>
        <v>29.35483870967742</v>
      </c>
      <c r="E19" s="77">
        <f>IF(ISERROR('[8]Récolte_N+1'!$H$10)=TRUE,"",'[8]Récolte_N+1'!$H$10)</f>
        <v>1365</v>
      </c>
      <c r="F19" s="78"/>
      <c r="G19" s="79" t="s">
        <v>14</v>
      </c>
      <c r="H19" s="76">
        <f>IF(ISERROR('[8]Récolte_N'!$F$10)=TRUE,"",'[8]Récolte_N'!$F$10)</f>
        <v>500</v>
      </c>
      <c r="I19" s="76">
        <f t="shared" si="1"/>
        <v>29.5</v>
      </c>
      <c r="J19" s="77">
        <f>IF(ISERROR('[8]Récolte_N'!$H$10)=TRUE,"",'[8]Récolte_N'!$H$10)</f>
        <v>1475</v>
      </c>
    </row>
    <row r="20" spans="1:10" ht="13.5" customHeight="1">
      <c r="A20" s="7" t="s">
        <v>13</v>
      </c>
      <c r="B20" s="79" t="s">
        <v>27</v>
      </c>
      <c r="C20" s="76">
        <f>IF(ISERROR('[9]Récolte_N+1'!$F$10)=TRUE,"",'[9]Récolte_N+1'!$F$10)</f>
        <v>240</v>
      </c>
      <c r="D20" s="76">
        <f>IF(OR(C20="",C20=0),"",(E20/C20)*10)</f>
        <v>45</v>
      </c>
      <c r="E20" s="77">
        <f>IF(ISERROR('[9]Récolte_N+1'!$H$10)=TRUE,"",'[9]Récolte_N+1'!$H$10)</f>
        <v>1080</v>
      </c>
      <c r="F20" s="78"/>
      <c r="G20" s="117" t="s">
        <v>27</v>
      </c>
      <c r="H20" s="76">
        <f>IF(ISERROR('[9]Récolte_N'!$F$10)=TRUE,"",'[9]Récolte_N'!$F$10)</f>
        <v>310</v>
      </c>
      <c r="I20" s="76">
        <f>IF(OR(H20="",H20=0),"",(J20/H20)*10)</f>
        <v>45</v>
      </c>
      <c r="J20" s="77">
        <f>IF(ISERROR('[9]Récolte_N'!$H$10)=TRUE,"",'[9]Récolte_N'!$H$10)</f>
        <v>1395</v>
      </c>
    </row>
    <row r="21" spans="1:10" ht="13.5" customHeight="1">
      <c r="A21" s="7" t="s">
        <v>13</v>
      </c>
      <c r="B21" s="79" t="s">
        <v>15</v>
      </c>
      <c r="C21" s="76">
        <f>IF(ISERROR('[10]Récolte_N+1'!$F$10)=TRUE,"",'[10]Récolte_N+1'!$F$10)</f>
        <v>850</v>
      </c>
      <c r="D21" s="76">
        <f>IF(OR(C21="",C21=0),"",(E21/C21)*10)</f>
        <v>50</v>
      </c>
      <c r="E21" s="77">
        <f>IF(ISERROR('[10]Récolte_N+1'!$H$10)=TRUE,"",'[10]Récolte_N+1'!$H$10)</f>
        <v>4250</v>
      </c>
      <c r="F21" s="78"/>
      <c r="G21" s="79" t="s">
        <v>15</v>
      </c>
      <c r="H21" s="76">
        <f>IF(ISERROR('[10]Récolte_N'!$F$10)=TRUE,"",'[10]Récolte_N'!$F$10)</f>
        <v>885</v>
      </c>
      <c r="I21" s="76">
        <f>IF(OR(H21="",H21=0),"",(J21/H21)*10)</f>
        <v>45.98870056497175</v>
      </c>
      <c r="J21" s="77">
        <f>IF(ISERROR('[10]Récolte_N'!$H$10)=TRUE,"",'[10]Récolte_N'!$H$10)</f>
        <v>4070</v>
      </c>
    </row>
    <row r="22" spans="1:10" ht="13.5" customHeight="1">
      <c r="A22" s="7" t="s">
        <v>13</v>
      </c>
      <c r="B22" s="79" t="s">
        <v>29</v>
      </c>
      <c r="C22" s="76">
        <f>IF(ISERROR('[11]Récolte_N+1'!$F$10)=TRUE,"",'[11]Récolte_N+1'!$F$10)</f>
        <v>200</v>
      </c>
      <c r="D22" s="76">
        <f>IF(OR(C22="",C22=0),"",(E22/C22)*10)</f>
        <v>50</v>
      </c>
      <c r="E22" s="77">
        <f>IF(ISERROR('[11]Récolte_N+1'!$H$10)=TRUE,"",'[11]Récolte_N+1'!$H$10)</f>
        <v>1000</v>
      </c>
      <c r="F22" s="78"/>
      <c r="G22" s="79" t="s">
        <v>29</v>
      </c>
      <c r="H22" s="76">
        <f>IF(ISERROR('[11]Récolte_N'!$F$10)=TRUE,"",'[11]Récolte_N'!$F$10)</f>
        <v>190</v>
      </c>
      <c r="I22" s="76">
        <f>IF(OR(H22="",H22=0),"",(J22/H22)*10)</f>
        <v>44.73684210526316</v>
      </c>
      <c r="J22" s="77">
        <f>IF(ISERROR('[11]Récolte_N'!$H$10)=TRUE,"",'[11]Récolte_N'!$H$10)</f>
        <v>850</v>
      </c>
    </row>
    <row r="23" spans="1:10" ht="13.5" customHeight="1">
      <c r="A23" s="7" t="s">
        <v>13</v>
      </c>
      <c r="B23" s="79" t="s">
        <v>16</v>
      </c>
      <c r="C23" s="76">
        <f>IF(ISERROR('[12]Récolte_N+1'!$F$10)=TRUE,"",'[12]Récolte_N+1'!$F$10)</f>
        <v>219</v>
      </c>
      <c r="D23" s="76">
        <f t="shared" si="0"/>
        <v>42.557077625570784</v>
      </c>
      <c r="E23" s="77">
        <f>IF(ISERROR('[12]Récolte_N+1'!$H$10)=TRUE,"",'[12]Récolte_N+1'!$H$10)</f>
        <v>932</v>
      </c>
      <c r="F23" s="78"/>
      <c r="G23" s="79" t="s">
        <v>16</v>
      </c>
      <c r="H23" s="76">
        <f>IF(ISERROR('[12]Récolte_N'!$F$10)=TRUE,"",'[12]Récolte_N'!$F$10)</f>
        <v>458</v>
      </c>
      <c r="I23" s="76">
        <f aca="true" t="shared" si="2" ref="I23:I31">IF(OR(H23="",H23=0),"",(J23/H23)*10)</f>
        <v>41.31004366812227</v>
      </c>
      <c r="J23" s="77">
        <f>IF(ISERROR('[12]Récolte_N'!$H$10)=TRUE,"",'[12]Récolte_N'!$H$10)</f>
        <v>1892</v>
      </c>
    </row>
    <row r="24" spans="1:10" ht="13.5" customHeight="1">
      <c r="A24" s="7" t="s">
        <v>13</v>
      </c>
      <c r="B24" s="79" t="s">
        <v>17</v>
      </c>
      <c r="C24" s="76">
        <f>IF(ISERROR('[13]Récolte_N+1'!$F$10)=TRUE,"",'[13]Récolte_N+1'!$F$10)</f>
        <v>770</v>
      </c>
      <c r="D24" s="76">
        <f t="shared" si="0"/>
        <v>52.72727272727273</v>
      </c>
      <c r="E24" s="77">
        <f>IF(ISERROR('[13]Récolte_N+1'!$H$10)=TRUE,"",'[13]Récolte_N+1'!$H$10)</f>
        <v>4060</v>
      </c>
      <c r="F24" s="78"/>
      <c r="G24" s="79" t="s">
        <v>17</v>
      </c>
      <c r="H24" s="76">
        <f>IF(ISERROR('[13]Récolte_N'!$F$10)=TRUE,"",'[13]Récolte_N'!$F$10)</f>
        <v>1665</v>
      </c>
      <c r="I24" s="76">
        <f t="shared" si="2"/>
        <v>61.08108108108108</v>
      </c>
      <c r="J24" s="77">
        <f>IF(ISERROR('[13]Récolte_N'!$H$10)=TRUE,"",'[13]Récolte_N'!$H$10)</f>
        <v>10170</v>
      </c>
    </row>
    <row r="25" spans="1:10" ht="13.5" customHeight="1">
      <c r="A25" s="7" t="s">
        <v>13</v>
      </c>
      <c r="B25" s="79" t="s">
        <v>18</v>
      </c>
      <c r="C25" s="76">
        <f>IF(ISERROR('[14]Récolte_N+1'!$F$10)=TRUE,"",'[14]Récolte_N+1'!$F$10)</f>
        <v>9200</v>
      </c>
      <c r="D25" s="76">
        <f t="shared" si="0"/>
        <v>57.608695652173914</v>
      </c>
      <c r="E25" s="77">
        <f>IF(ISERROR('[14]Récolte_N+1'!$H$10)=TRUE,"",'[14]Récolte_N+1'!$H$10)</f>
        <v>53000</v>
      </c>
      <c r="F25" s="78"/>
      <c r="G25" s="79" t="s">
        <v>18</v>
      </c>
      <c r="H25" s="76">
        <f>IF(ISERROR('[14]Récolte_N'!$F$10)=TRUE,"",'[14]Récolte_N'!$F$10)</f>
        <v>7700</v>
      </c>
      <c r="I25" s="76">
        <f t="shared" si="2"/>
        <v>61.03896103896104</v>
      </c>
      <c r="J25" s="77">
        <f>IF(ISERROR('[14]Récolte_N'!$H$10)=TRUE,"",'[14]Récolte_N'!$H$10)</f>
        <v>47000</v>
      </c>
    </row>
    <row r="26" spans="1:10" ht="13.5" customHeight="1">
      <c r="A26" s="7" t="s">
        <v>13</v>
      </c>
      <c r="B26" s="79" t="s">
        <v>19</v>
      </c>
      <c r="C26" s="76">
        <f>IF(ISERROR('[15]Récolte_N+1'!$F$10)=TRUE,"",'[15]Récolte_N+1'!$F$10)</f>
        <v>350</v>
      </c>
      <c r="D26" s="76">
        <f t="shared" si="0"/>
        <v>65</v>
      </c>
      <c r="E26" s="77">
        <f>IF(ISERROR('[15]Récolte_N+1'!$H$10)=TRUE,"",'[15]Récolte_N+1'!$H$10)</f>
        <v>2275</v>
      </c>
      <c r="F26" s="78"/>
      <c r="G26" s="79" t="s">
        <v>19</v>
      </c>
      <c r="H26" s="76">
        <f>IF(ISERROR('[15]Récolte_N'!$F$10)=TRUE,"",'[15]Récolte_N'!$F$10)</f>
        <v>720</v>
      </c>
      <c r="I26" s="76">
        <f t="shared" si="2"/>
        <v>62</v>
      </c>
      <c r="J26" s="77">
        <f>IF(ISERROR('[15]Récolte_N'!$H$10)=TRUE,"",'[15]Récolte_N'!$H$10)</f>
        <v>4464</v>
      </c>
    </row>
    <row r="27" spans="1:10" ht="13.5" customHeight="1">
      <c r="A27" s="7" t="s">
        <v>13</v>
      </c>
      <c r="B27" s="79" t="s">
        <v>20</v>
      </c>
      <c r="C27" s="76">
        <f>IF(ISERROR('[16]Récolte_N+1'!$F$10)=TRUE,"",'[16]Récolte_N+1'!$F$10)</f>
        <v>635</v>
      </c>
      <c r="D27" s="76">
        <f t="shared" si="0"/>
        <v>48</v>
      </c>
      <c r="E27" s="77">
        <f>IF(ISERROR('[16]Récolte_N+1'!$H$10)=TRUE,"",'[16]Récolte_N+1'!$H$10)</f>
        <v>3048</v>
      </c>
      <c r="F27" s="78"/>
      <c r="G27" s="79" t="s">
        <v>20</v>
      </c>
      <c r="H27" s="76">
        <f>IF(ISERROR('[16]Récolte_N'!$F$10)=TRUE,"",'[16]Récolte_N'!$F$10)</f>
        <v>680</v>
      </c>
      <c r="I27" s="76">
        <f t="shared" si="2"/>
        <v>50.3235294117647</v>
      </c>
      <c r="J27" s="77">
        <f>IF(ISERROR('[16]Récolte_N'!$H$10)=TRUE,"",'[16]Récolte_N'!$H$10)</f>
        <v>3422</v>
      </c>
    </row>
    <row r="28" spans="1:10" ht="13.5" customHeight="1">
      <c r="A28" s="7" t="s">
        <v>13</v>
      </c>
      <c r="B28" s="79" t="s">
        <v>21</v>
      </c>
      <c r="C28" s="76">
        <f>IF(ISERROR('[17]Récolte_N+1'!$F$10)=TRUE,"",'[17]Récolte_N+1'!$F$10)</f>
        <v>85</v>
      </c>
      <c r="D28" s="76">
        <f t="shared" si="0"/>
        <v>50</v>
      </c>
      <c r="E28" s="77">
        <f>IF(ISERROR('[17]Récolte_N+1'!$H$10)=TRUE,"",'[17]Récolte_N+1'!$H$10)</f>
        <v>425</v>
      </c>
      <c r="F28" s="78"/>
      <c r="G28" s="79" t="s">
        <v>21</v>
      </c>
      <c r="H28" s="76">
        <f>IF(ISERROR('[17]Récolte_N'!$F$10)=TRUE,"",'[17]Récolte_N'!$F$10)</f>
        <v>62</v>
      </c>
      <c r="I28" s="76">
        <f t="shared" si="2"/>
        <v>50</v>
      </c>
      <c r="J28" s="77">
        <f>IF(ISERROR('[17]Récolte_N'!$H$10)=TRUE,"",'[17]Récolte_N'!$H$10)</f>
        <v>310</v>
      </c>
    </row>
    <row r="29" spans="2:10" ht="12">
      <c r="B29" s="79" t="s">
        <v>30</v>
      </c>
      <c r="C29" s="76">
        <f>IF(ISERROR('[18]Récolte_N+1'!$F$10)=TRUE,"",'[18]Récolte_N+1'!$F$10)</f>
        <v>300</v>
      </c>
      <c r="D29" s="76">
        <f t="shared" si="0"/>
        <v>50.8</v>
      </c>
      <c r="E29" s="77">
        <f>IF(ISERROR('[18]Récolte_N+1'!$H$10)=TRUE,"",'[18]Récolte_N+1'!$H$10)</f>
        <v>1524</v>
      </c>
      <c r="F29" s="7"/>
      <c r="G29" s="79" t="s">
        <v>30</v>
      </c>
      <c r="H29" s="76">
        <f>IF(ISERROR('[18]Récolte_N'!$F$10)=TRUE,"",'[18]Récolte_N'!$F$10)</f>
        <v>420</v>
      </c>
      <c r="I29" s="76">
        <f t="shared" si="2"/>
        <v>55</v>
      </c>
      <c r="J29" s="77">
        <f>IF(ISERROR('[18]Récolte_N'!$H$10)=TRUE,"",'[18]Récolte_N'!$H$10)</f>
        <v>2310</v>
      </c>
    </row>
    <row r="30" spans="2:10" ht="12">
      <c r="B30" s="79" t="s">
        <v>22</v>
      </c>
      <c r="C30" s="76">
        <f>IF(ISERROR('[19]Récolte_N+1'!$F$10)=TRUE,"",'[19]Récolte_N+1'!$F$10)</f>
        <v>1365</v>
      </c>
      <c r="D30" s="76">
        <f t="shared" si="0"/>
        <v>40</v>
      </c>
      <c r="E30" s="77">
        <f>IF(ISERROR('[19]Récolte_N+1'!$H$10)=TRUE,"",'[19]Récolte_N+1'!$H$10)</f>
        <v>5460</v>
      </c>
      <c r="F30" s="8"/>
      <c r="G30" s="79" t="s">
        <v>22</v>
      </c>
      <c r="H30" s="76">
        <f>IF(ISERROR('[19]Récolte_N'!$F$10)=TRUE,"",'[19]Récolte_N'!$F$10)</f>
        <v>1346</v>
      </c>
      <c r="I30" s="76">
        <f t="shared" si="2"/>
        <v>40.28974739970282</v>
      </c>
      <c r="J30" s="77">
        <f>IF(ISERROR('[19]Récolte_N'!$H$10)=TRUE,"",'[19]Récolte_N'!$H$10)</f>
        <v>5423</v>
      </c>
    </row>
    <row r="31" spans="2:10" ht="12">
      <c r="B31" s="79" t="s">
        <v>23</v>
      </c>
      <c r="C31" s="76">
        <f>IF(ISERROR('[20]Récolte_N+1'!$F$10)=TRUE,"",'[20]Récolte_N+1'!$F$10)</f>
        <v>1700</v>
      </c>
      <c r="D31" s="76">
        <f t="shared" si="0"/>
        <v>35.294117647058826</v>
      </c>
      <c r="E31" s="77">
        <f>IF(ISERROR('[20]Récolte_N+1'!$H$10)=TRUE,"",'[20]Récolte_N+1'!$H$10)</f>
        <v>6000</v>
      </c>
      <c r="F31" s="7"/>
      <c r="G31" s="79" t="s">
        <v>23</v>
      </c>
      <c r="H31" s="76">
        <f>IF(ISERROR('[20]Récolte_N'!$F$10)=TRUE,"",'[20]Récolte_N'!$F$10)</f>
        <v>1700</v>
      </c>
      <c r="I31" s="76">
        <f t="shared" si="2"/>
        <v>35.18235294117647</v>
      </c>
      <c r="J31" s="77">
        <f>IF(ISERROR('[20]Récolte_N'!$H$10)=TRUE,"",'[20]Récolte_N'!$H$10)</f>
        <v>5981</v>
      </c>
    </row>
    <row r="32" spans="2:10" ht="12">
      <c r="B32" s="59"/>
      <c r="C32" s="80"/>
      <c r="D32" s="80"/>
      <c r="E32" s="25"/>
      <c r="F32" s="7"/>
      <c r="G32" s="59"/>
      <c r="H32" s="80"/>
      <c r="I32" s="80"/>
      <c r="J32" s="25"/>
    </row>
    <row r="33" spans="2:10" ht="15.75" thickBot="1">
      <c r="B33" s="81" t="s">
        <v>24</v>
      </c>
      <c r="C33" s="82">
        <f>IF(SUM(C12:C31)=0,"",SUM(C12:C31))</f>
        <v>30574</v>
      </c>
      <c r="D33" s="82">
        <f>IF(OR(C33="",C33=0),"",(E33/C33)*10)</f>
        <v>49.73081703408124</v>
      </c>
      <c r="E33" s="82">
        <f>IF(SUM(E12:E31)=0,"",SUM(E12:E31))</f>
        <v>152047</v>
      </c>
      <c r="F33" s="7"/>
      <c r="G33" s="81" t="s">
        <v>24</v>
      </c>
      <c r="H33" s="82">
        <f>IF(SUM(H12:H31)=0,"",SUM(H12:H31))</f>
        <v>31571</v>
      </c>
      <c r="I33" s="82">
        <f>IF(OR(H33="",H33=0),"",(J33/H33)*10)</f>
        <v>50.98824870925849</v>
      </c>
      <c r="J33" s="82">
        <f>IF(SUM(J12:J31)=0,"",SUM(J12:J31))</f>
        <v>160975</v>
      </c>
    </row>
    <row r="34" spans="2:8" ht="12.75" thickTop="1">
      <c r="B34" s="83"/>
      <c r="C34" s="84"/>
      <c r="D34" s="84"/>
      <c r="E34" s="84"/>
      <c r="F34" s="7"/>
      <c r="G34" s="7"/>
      <c r="H34" s="7"/>
    </row>
    <row r="35" spans="2:8" ht="12">
      <c r="B35" s="85" t="s">
        <v>48</v>
      </c>
      <c r="C35" s="86">
        <f>H33</f>
        <v>31571</v>
      </c>
      <c r="D35" s="86">
        <f>(E35/C35)*10</f>
        <v>50.98824870925849</v>
      </c>
      <c r="E35" s="86">
        <f>J33</f>
        <v>160975</v>
      </c>
      <c r="F35" s="7"/>
      <c r="G35" s="7"/>
      <c r="H35" s="7"/>
    </row>
    <row r="36" spans="2:8" ht="12">
      <c r="B36" s="85" t="s">
        <v>49</v>
      </c>
      <c r="C36" s="87"/>
      <c r="D36" s="88"/>
      <c r="E36" s="87"/>
      <c r="F36" s="7"/>
      <c r="G36" s="7"/>
      <c r="H36" s="7"/>
    </row>
    <row r="37" spans="2:8" ht="12">
      <c r="B37" s="85" t="s">
        <v>25</v>
      </c>
      <c r="C37" s="89">
        <f>IF(OR(C33="",C33=0),"",(C33/C35)-1)</f>
        <v>-0.03157961420290778</v>
      </c>
      <c r="D37" s="89">
        <f>IF(OR(D33="",D33=0),"",(D33/D35)-1)</f>
        <v>-0.02466120541513961</v>
      </c>
      <c r="E37" s="89">
        <f>IF(OR(E33="",E33=0),"",(E33/E35)-1)</f>
        <v>-0.05546202826525859</v>
      </c>
      <c r="F37" s="7"/>
      <c r="G37" s="7"/>
      <c r="H37" s="7"/>
    </row>
  </sheetData>
  <mergeCells count="2">
    <mergeCell ref="C8:E8"/>
    <mergeCell ref="H8:J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">
      <selection activeCell="B7" sqref="B7"/>
    </sheetView>
  </sheetViews>
  <sheetFormatPr defaultColWidth="12" defaultRowHeight="11.25"/>
  <cols>
    <col min="1" max="1" width="5.66015625" style="7" hidden="1" customWidth="1"/>
    <col min="2" max="2" width="40.66015625" style="7" customWidth="1"/>
    <col min="3" max="3" width="16.66015625" style="41" customWidth="1"/>
    <col min="4" max="4" width="16.66015625" style="42" customWidth="1"/>
    <col min="5" max="5" width="16.66015625" style="41" customWidth="1"/>
    <col min="6" max="6" width="14.66015625" style="41" customWidth="1"/>
    <col min="7" max="7" width="14.5" style="45" customWidth="1"/>
    <col min="8" max="8" width="16.5" style="43" customWidth="1"/>
    <col min="9" max="9" width="14.66015625" style="7" customWidth="1"/>
    <col min="10" max="10" width="13.66015625" style="7" customWidth="1"/>
    <col min="11" max="11" width="24" style="7" bestFit="1" customWidth="1"/>
    <col min="12" max="13" width="10.66015625" style="7" customWidth="1"/>
    <col min="14" max="14" width="11.5" style="7" customWidth="1"/>
    <col min="15" max="16384" width="11.5" style="7" customWidth="1"/>
  </cols>
  <sheetData>
    <row r="1" spans="1:2" ht="12">
      <c r="A1" s="7">
        <v>10285</v>
      </c>
      <c r="B1" s="44"/>
    </row>
    <row r="2" spans="1:5" ht="10.5">
      <c r="A2" s="7">
        <v>18512</v>
      </c>
      <c r="B2" s="46"/>
      <c r="E2" s="47"/>
    </row>
    <row r="3" ht="15" customHeight="1" hidden="1">
      <c r="A3" s="7">
        <v>31465</v>
      </c>
    </row>
    <row r="4" spans="1:5" s="14" customFormat="1" ht="15" customHeight="1" thickBot="1">
      <c r="A4" s="14">
        <v>6356</v>
      </c>
      <c r="B4" s="48"/>
      <c r="D4" s="47"/>
      <c r="E4" s="49"/>
    </row>
    <row r="5" spans="1:9" ht="30">
      <c r="A5" s="7">
        <v>13608</v>
      </c>
      <c r="B5" s="115" t="s">
        <v>53</v>
      </c>
      <c r="C5" s="50"/>
      <c r="D5" s="51"/>
      <c r="E5" s="52"/>
      <c r="F5" s="52"/>
      <c r="G5" s="52"/>
      <c r="H5" s="53"/>
      <c r="I5" s="54"/>
    </row>
    <row r="6" spans="1:7" ht="15" customHeight="1">
      <c r="A6" s="7">
        <v>7877</v>
      </c>
      <c r="B6" s="55"/>
      <c r="C6" s="8"/>
      <c r="D6" s="8"/>
      <c r="E6" s="8"/>
      <c r="F6" s="8"/>
      <c r="G6" s="8"/>
    </row>
    <row r="7" ht="11.25" thickBot="1">
      <c r="A7" s="7">
        <v>1679</v>
      </c>
    </row>
    <row r="8" spans="1:10" ht="16.5" thickTop="1">
      <c r="A8" s="7">
        <v>16914</v>
      </c>
      <c r="B8" s="56" t="s">
        <v>0</v>
      </c>
      <c r="C8" s="134" t="s">
        <v>1</v>
      </c>
      <c r="D8" s="135"/>
      <c r="E8" s="136"/>
      <c r="F8" s="7"/>
      <c r="G8" s="56" t="s">
        <v>0</v>
      </c>
      <c r="H8" s="134" t="s">
        <v>1</v>
      </c>
      <c r="I8" s="135"/>
      <c r="J8" s="135"/>
    </row>
    <row r="9" spans="1:10" ht="12">
      <c r="A9" s="7">
        <v>7818</v>
      </c>
      <c r="B9" s="59"/>
      <c r="C9" s="60" t="s">
        <v>47</v>
      </c>
      <c r="D9" s="61" t="s">
        <v>47</v>
      </c>
      <c r="E9" s="116" t="s">
        <v>47</v>
      </c>
      <c r="F9" s="7"/>
      <c r="G9" s="59"/>
      <c r="H9" s="60" t="s">
        <v>44</v>
      </c>
      <c r="I9" s="61" t="s">
        <v>44</v>
      </c>
      <c r="J9" s="116" t="s">
        <v>44</v>
      </c>
    </row>
    <row r="10" spans="1:10" ht="12" customHeight="1">
      <c r="A10" s="7">
        <v>30702</v>
      </c>
      <c r="B10" s="59"/>
      <c r="C10" s="64" t="s">
        <v>2</v>
      </c>
      <c r="D10" s="65" t="s">
        <v>3</v>
      </c>
      <c r="E10" s="66" t="s">
        <v>4</v>
      </c>
      <c r="F10" s="67"/>
      <c r="G10" s="59"/>
      <c r="H10" s="64" t="s">
        <v>2</v>
      </c>
      <c r="I10" s="65" t="s">
        <v>3</v>
      </c>
      <c r="J10" s="66" t="s">
        <v>4</v>
      </c>
    </row>
    <row r="11" spans="1:10" ht="12">
      <c r="A11" s="7">
        <v>31458</v>
      </c>
      <c r="B11" s="70"/>
      <c r="C11" s="71" t="s">
        <v>5</v>
      </c>
      <c r="D11" s="72" t="s">
        <v>6</v>
      </c>
      <c r="E11" s="73" t="s">
        <v>7</v>
      </c>
      <c r="F11" s="7"/>
      <c r="G11" s="70"/>
      <c r="H11" s="71" t="s">
        <v>5</v>
      </c>
      <c r="I11" s="72" t="s">
        <v>6</v>
      </c>
      <c r="J11" s="73" t="s">
        <v>7</v>
      </c>
    </row>
    <row r="12" spans="1:10" ht="13.5" customHeight="1">
      <c r="A12" s="7">
        <v>60665</v>
      </c>
      <c r="B12" s="75" t="s">
        <v>8</v>
      </c>
      <c r="C12" s="76">
        <f>IF(ISERROR('[1]Récolte_N+1'!$F$15)=TRUE,"",'[1]Récolte_N+1'!$F$15)</f>
        <v>17550</v>
      </c>
      <c r="D12" s="76">
        <f aca="true" t="shared" si="0" ref="D12:D31">IF(OR(C12="",C12=0),"",(E12/C12)*10)</f>
        <v>52.07977207977208</v>
      </c>
      <c r="E12" s="77">
        <f>IF(ISERROR('[1]Récolte_N+1'!$H$15)=TRUE,"",'[1]Récolte_N+1'!$H$15)</f>
        <v>91400</v>
      </c>
      <c r="F12" s="78"/>
      <c r="G12" s="75" t="s">
        <v>8</v>
      </c>
      <c r="H12" s="76">
        <f>IF(ISERROR('[1]Récolte_N'!$F$15)=TRUE,"",'[1]Récolte_N'!$F$15)</f>
        <v>17300</v>
      </c>
      <c r="I12" s="76">
        <f aca="true" t="shared" si="1" ref="I12:I19">IF(OR(H12="",H12=0),"",(J12/H12)*10)</f>
        <v>54.190751445086704</v>
      </c>
      <c r="J12" s="77">
        <f>IF(ISERROR('[1]Récolte_N'!$H$15)=TRUE,"",'[1]Récolte_N'!$H$15)</f>
        <v>93750</v>
      </c>
    </row>
    <row r="13" spans="1:10" ht="13.5" customHeight="1">
      <c r="A13" s="7">
        <v>7280</v>
      </c>
      <c r="B13" s="79" t="s">
        <v>31</v>
      </c>
      <c r="C13" s="76">
        <f>IF(ISERROR('[2]Récolte_N+1'!$F$15)=TRUE,"",'[2]Récolte_N+1'!$F$15)</f>
        <v>74000</v>
      </c>
      <c r="D13" s="76">
        <f t="shared" si="0"/>
        <v>49.945945945945944</v>
      </c>
      <c r="E13" s="77">
        <f>IF(ISERROR('[2]Récolte_N+1'!$H$15)=TRUE,"",'[2]Récolte_N+1'!$H$15)</f>
        <v>369600</v>
      </c>
      <c r="F13" s="78"/>
      <c r="G13" s="117" t="s">
        <v>31</v>
      </c>
      <c r="H13" s="76">
        <f>IF(ISERROR('[2]Récolte_N'!$F$15)=TRUE,"",'[2]Récolte_N'!$F$15)</f>
        <v>71100</v>
      </c>
      <c r="I13" s="76">
        <f t="shared" si="1"/>
        <v>51.158931082981724</v>
      </c>
      <c r="J13" s="77">
        <f>IF(ISERROR('[2]Récolte_N'!$H$15)=TRUE,"",'[2]Récolte_N'!$H$15)</f>
        <v>363740</v>
      </c>
    </row>
    <row r="14" spans="1:10" ht="13.5" customHeight="1">
      <c r="A14" s="7">
        <v>17376</v>
      </c>
      <c r="B14" s="79" t="s">
        <v>9</v>
      </c>
      <c r="C14" s="76">
        <f>IF(ISERROR('[3]Récolte_N+1'!$F$15)=TRUE,"",'[3]Récolte_N+1'!$F$15)</f>
        <v>27600</v>
      </c>
      <c r="D14" s="118">
        <f t="shared" si="0"/>
        <v>47.48550724637681</v>
      </c>
      <c r="E14" s="77">
        <f>IF(ISERROR('[3]Récolte_N+1'!$H$15)=TRUE,"",'[3]Récolte_N+1'!$H$15)</f>
        <v>131060</v>
      </c>
      <c r="F14" s="78"/>
      <c r="G14" s="79" t="s">
        <v>9</v>
      </c>
      <c r="H14" s="76">
        <f>IF(ISERROR('[3]Récolte_N'!$F$15)=TRUE,"",'[3]Récolte_N'!$F$15)</f>
        <v>27200</v>
      </c>
      <c r="I14" s="118">
        <f t="shared" si="1"/>
        <v>45.49264705882352</v>
      </c>
      <c r="J14" s="77">
        <f>IF(ISERROR('[3]Récolte_N'!$H$15)=TRUE,"",'[3]Récolte_N'!$H$15)</f>
        <v>123740</v>
      </c>
    </row>
    <row r="15" spans="1:10" ht="13.5" customHeight="1">
      <c r="A15" s="7">
        <v>26391</v>
      </c>
      <c r="B15" s="79" t="s">
        <v>28</v>
      </c>
      <c r="C15" s="76">
        <f>IF(ISERROR('[4]Récolte_N+1'!$F$15)=TRUE,"",'[4]Récolte_N+1'!$F$15)</f>
        <v>7000</v>
      </c>
      <c r="D15" s="118">
        <f t="shared" si="0"/>
        <v>47</v>
      </c>
      <c r="E15" s="77">
        <f>IF(ISERROR('[4]Récolte_N+1'!$H$15)=TRUE,"",'[4]Récolte_N+1'!$H$15)</f>
        <v>32900</v>
      </c>
      <c r="F15" s="78"/>
      <c r="G15" s="79" t="s">
        <v>28</v>
      </c>
      <c r="H15" s="76">
        <f>IF(ISERROR('[4]Récolte_N'!$F$15)=TRUE,"",'[4]Récolte_N'!$F$15)</f>
        <v>7040</v>
      </c>
      <c r="I15" s="118">
        <f t="shared" si="1"/>
        <v>45</v>
      </c>
      <c r="J15" s="77">
        <f>IF(ISERROR('[4]Récolte_N'!$H$15)=TRUE,"",'[4]Récolte_N'!$H$15)</f>
        <v>31680</v>
      </c>
    </row>
    <row r="16" spans="1:10" ht="13.5" customHeight="1">
      <c r="A16" s="7">
        <v>19136</v>
      </c>
      <c r="B16" s="79" t="s">
        <v>10</v>
      </c>
      <c r="C16" s="76">
        <f>IF(ISERROR('[5]Récolte_N+1'!$F$15)=TRUE,"",'[5]Récolte_N+1'!$F$15)</f>
        <v>1150</v>
      </c>
      <c r="D16" s="76">
        <f t="shared" si="0"/>
        <v>73.04347826086956</v>
      </c>
      <c r="E16" s="77">
        <f>IF(ISERROR('[5]Récolte_N+1'!$H$15)=TRUE,"",'[5]Récolte_N+1'!$H$15)</f>
        <v>8400</v>
      </c>
      <c r="F16" s="78"/>
      <c r="G16" s="79" t="s">
        <v>10</v>
      </c>
      <c r="H16" s="76">
        <f>IF(ISERROR('[5]Récolte_N'!$F$15)=TRUE,"",'[5]Récolte_N'!$F$15)</f>
        <v>1860</v>
      </c>
      <c r="I16" s="76">
        <f t="shared" si="1"/>
        <v>70</v>
      </c>
      <c r="J16" s="77">
        <f>IF(ISERROR('[5]Récolte_N'!$H$15)=TRUE,"",'[5]Récolte_N'!$H$15)</f>
        <v>13020</v>
      </c>
    </row>
    <row r="17" spans="1:10" ht="13.5" customHeight="1">
      <c r="A17" s="7">
        <v>1790</v>
      </c>
      <c r="B17" s="79" t="s">
        <v>11</v>
      </c>
      <c r="C17" s="76">
        <f>IF(ISERROR('[6]Récolte_N+1'!$F$15)=TRUE,"",'[6]Récolte_N+1'!$F$15)</f>
        <v>1800</v>
      </c>
      <c r="D17" s="76">
        <f t="shared" si="0"/>
        <v>63.33333333333333</v>
      </c>
      <c r="E17" s="77">
        <f>IF(ISERROR('[6]Récolte_N+1'!$H$15)=TRUE,"",'[6]Récolte_N+1'!$H$15)</f>
        <v>11400</v>
      </c>
      <c r="F17" s="78"/>
      <c r="G17" s="79" t="s">
        <v>11</v>
      </c>
      <c r="H17" s="76">
        <f>IF(ISERROR('[6]Récolte_N'!$F$15)=TRUE,"",'[6]Récolte_N'!$F$15)</f>
        <v>2200</v>
      </c>
      <c r="I17" s="76">
        <f t="shared" si="1"/>
        <v>65.9090909090909</v>
      </c>
      <c r="J17" s="77">
        <f>IF(ISERROR('[6]Récolte_N'!$H$15)=TRUE,"",'[6]Récolte_N'!$H$15)</f>
        <v>14500</v>
      </c>
    </row>
    <row r="18" spans="1:10" ht="13.5" customHeight="1">
      <c r="A18" s="7" t="s">
        <v>13</v>
      </c>
      <c r="B18" s="79" t="s">
        <v>12</v>
      </c>
      <c r="C18" s="76">
        <f>IF(ISERROR('[7]Récolte_N+1'!$F$15)=TRUE,"",'[7]Récolte_N+1'!$F$15)</f>
        <v>21410</v>
      </c>
      <c r="D18" s="76">
        <f t="shared" si="0"/>
        <v>54.92760392340028</v>
      </c>
      <c r="E18" s="77">
        <f>IF(ISERROR('[7]Récolte_N+1'!$H$15)=TRUE,"",'[7]Récolte_N+1'!$H$15)</f>
        <v>117600</v>
      </c>
      <c r="F18" s="78"/>
      <c r="G18" s="79" t="s">
        <v>12</v>
      </c>
      <c r="H18" s="76">
        <f>IF(ISERROR('[7]Récolte_N'!$F$15)=TRUE,"",'[7]Récolte_N'!$F$15)</f>
        <v>22380</v>
      </c>
      <c r="I18" s="76">
        <f t="shared" si="1"/>
        <v>57.14924039320822</v>
      </c>
      <c r="J18" s="77">
        <f>IF(ISERROR('[7]Récolte_N'!$H$15)=TRUE,"",'[7]Récolte_N'!$H$15)</f>
        <v>127900</v>
      </c>
    </row>
    <row r="19" spans="1:10" ht="13.5" customHeight="1">
      <c r="A19" s="7" t="s">
        <v>13</v>
      </c>
      <c r="B19" s="79" t="s">
        <v>14</v>
      </c>
      <c r="C19" s="76">
        <f>IF(ISERROR('[8]Récolte_N+1'!$F$15)=TRUE,"",'[8]Récolte_N+1'!$F$15)</f>
        <v>3450</v>
      </c>
      <c r="D19" s="76">
        <f t="shared" si="0"/>
        <v>38.98550724637681</v>
      </c>
      <c r="E19" s="77">
        <f>IF(ISERROR('[8]Récolte_N+1'!$H$15)=TRUE,"",'[8]Récolte_N+1'!$H$15)</f>
        <v>13450</v>
      </c>
      <c r="F19" s="78"/>
      <c r="G19" s="79" t="s">
        <v>14</v>
      </c>
      <c r="H19" s="76">
        <f>IF(ISERROR('[8]Récolte_N'!$F$15)=TRUE,"",'[8]Récolte_N'!$F$15)</f>
        <v>3480</v>
      </c>
      <c r="I19" s="76">
        <f t="shared" si="1"/>
        <v>39.008620689655174</v>
      </c>
      <c r="J19" s="77">
        <f>IF(ISERROR('[8]Récolte_N'!$H$15)=TRUE,"",'[8]Récolte_N'!$H$15)</f>
        <v>13575</v>
      </c>
    </row>
    <row r="20" spans="1:10" ht="13.5" customHeight="1">
      <c r="A20" s="7" t="s">
        <v>13</v>
      </c>
      <c r="B20" s="79" t="s">
        <v>27</v>
      </c>
      <c r="C20" s="76">
        <f>IF(ISERROR('[9]Récolte_N+1'!$F$15)=TRUE,"",'[9]Récolte_N+1'!$F$15)</f>
        <v>5280</v>
      </c>
      <c r="D20" s="76">
        <f>IF(OR(C20="",C20=0),"",(E20/C20)*10)</f>
        <v>60</v>
      </c>
      <c r="E20" s="77">
        <f>IF(ISERROR('[9]Récolte_N+1'!$H$15)=TRUE,"",'[9]Récolte_N+1'!$H$15)</f>
        <v>31680</v>
      </c>
      <c r="F20" s="78"/>
      <c r="G20" s="117" t="s">
        <v>27</v>
      </c>
      <c r="H20" s="76">
        <f>IF(ISERROR('[9]Récolte_N'!$F$15)=TRUE,"",'[9]Récolte_N'!$F$15)</f>
        <v>5270</v>
      </c>
      <c r="I20" s="76">
        <f>IF(OR(H20="",H20=0),"",(J20/H20)*10)</f>
        <v>50.76850094876661</v>
      </c>
      <c r="J20" s="77">
        <f>IF(ISERROR('[9]Récolte_N'!$H$15)=TRUE,"",'[9]Récolte_N'!$H$15)</f>
        <v>26755</v>
      </c>
    </row>
    <row r="21" spans="1:10" ht="13.5" customHeight="1">
      <c r="A21" s="7" t="s">
        <v>13</v>
      </c>
      <c r="B21" s="79" t="s">
        <v>15</v>
      </c>
      <c r="C21" s="76">
        <f>IF(ISERROR('[10]Récolte_N+1'!$F$15)=TRUE,"",'[10]Récolte_N+1'!$F$15)</f>
        <v>13400</v>
      </c>
      <c r="D21" s="76">
        <f>IF(OR(C21="",C21=0),"",(E21/C21)*10)</f>
        <v>55</v>
      </c>
      <c r="E21" s="77">
        <f>IF(ISERROR('[10]Récolte_N+1'!$H$15)=TRUE,"",'[10]Récolte_N+1'!$H$15)</f>
        <v>73700</v>
      </c>
      <c r="F21" s="78"/>
      <c r="G21" s="79" t="s">
        <v>15</v>
      </c>
      <c r="H21" s="76">
        <f>IF(ISERROR('[10]Récolte_N'!$F$15)=TRUE,"",'[10]Récolte_N'!$F$15)</f>
        <v>11300</v>
      </c>
      <c r="I21" s="76">
        <f>IF(OR(H21="",H21=0),"",(J21/H21)*10)</f>
        <v>50.442477876106196</v>
      </c>
      <c r="J21" s="77">
        <f>IF(ISERROR('[10]Récolte_N'!$H$15)=TRUE,"",'[10]Récolte_N'!$H$15)</f>
        <v>57000</v>
      </c>
    </row>
    <row r="22" spans="1:10" ht="13.5" customHeight="1">
      <c r="A22" s="7" t="s">
        <v>13</v>
      </c>
      <c r="B22" s="79" t="s">
        <v>29</v>
      </c>
      <c r="C22" s="76">
        <f>IF(ISERROR('[11]Récolte_N+1'!$F$15)=TRUE,"",'[11]Récolte_N+1'!$F$15)</f>
        <v>1900</v>
      </c>
      <c r="D22" s="76">
        <f>IF(OR(C22="",C22=0),"",(E22/C22)*10)</f>
        <v>65.26315789473684</v>
      </c>
      <c r="E22" s="77">
        <f>IF(ISERROR('[11]Récolte_N+1'!$H$15)=TRUE,"",'[11]Récolte_N+1'!$H$15)</f>
        <v>12400</v>
      </c>
      <c r="F22" s="78"/>
      <c r="G22" s="79" t="s">
        <v>29</v>
      </c>
      <c r="H22" s="76">
        <f>IF(ISERROR('[11]Récolte_N'!$F$15)=TRUE,"",'[11]Récolte_N'!$F$15)</f>
        <v>1900</v>
      </c>
      <c r="I22" s="76">
        <f>IF(OR(H22="",H22=0),"",(J22/H22)*10)</f>
        <v>58.421052631578945</v>
      </c>
      <c r="J22" s="77">
        <f>IF(ISERROR('[11]Récolte_N'!$H$15)=TRUE,"",'[11]Récolte_N'!$H$15)</f>
        <v>11100</v>
      </c>
    </row>
    <row r="23" spans="1:10" ht="13.5" customHeight="1">
      <c r="A23" s="7" t="s">
        <v>13</v>
      </c>
      <c r="B23" s="79" t="s">
        <v>16</v>
      </c>
      <c r="C23" s="76">
        <f>IF(ISERROR('[12]Récolte_N+1'!$F$15)=TRUE,"",'[12]Récolte_N+1'!$F$15)</f>
        <v>43290</v>
      </c>
      <c r="D23" s="76">
        <f t="shared" si="0"/>
        <v>64.22060522060522</v>
      </c>
      <c r="E23" s="77">
        <f>IF(ISERROR('[12]Récolte_N+1'!$H$15)=TRUE,"",'[12]Récolte_N+1'!$H$15)</f>
        <v>278011</v>
      </c>
      <c r="F23" s="78"/>
      <c r="G23" s="79" t="s">
        <v>16</v>
      </c>
      <c r="H23" s="76">
        <f>IF(ISERROR('[12]Récolte_N'!$F$15)=TRUE,"",'[12]Récolte_N'!$F$15)</f>
        <v>58065</v>
      </c>
      <c r="I23" s="76">
        <f aca="true" t="shared" si="2" ref="I23:I31">IF(OR(H23="",H23=0),"",(J23/H23)*10)</f>
        <v>64.80000000000001</v>
      </c>
      <c r="J23" s="77">
        <f>IF(ISERROR('[12]Récolte_N'!$H$15)=TRUE,"",'[12]Récolte_N'!$H$15)</f>
        <v>376261.2</v>
      </c>
    </row>
    <row r="24" spans="1:10" ht="13.5" customHeight="1">
      <c r="A24" s="7" t="s">
        <v>13</v>
      </c>
      <c r="B24" s="79" t="s">
        <v>17</v>
      </c>
      <c r="C24" s="76">
        <f>IF(ISERROR('[13]Récolte_N+1'!$F$15)=TRUE,"",'[13]Récolte_N+1'!$F$15)</f>
        <v>44720</v>
      </c>
      <c r="D24" s="76">
        <f t="shared" si="0"/>
        <v>57.71802325581396</v>
      </c>
      <c r="E24" s="77">
        <f>IF(ISERROR('[13]Récolte_N+1'!$H$15)=TRUE,"",'[13]Récolte_N+1'!$H$15)</f>
        <v>258115</v>
      </c>
      <c r="F24" s="78"/>
      <c r="G24" s="79" t="s">
        <v>17</v>
      </c>
      <c r="H24" s="76">
        <f>IF(ISERROR('[13]Récolte_N'!$F$15)=TRUE,"",'[13]Récolte_N'!$F$15)</f>
        <v>63590</v>
      </c>
      <c r="I24" s="76">
        <f t="shared" si="2"/>
        <v>62.54128007548356</v>
      </c>
      <c r="J24" s="77">
        <f>IF(ISERROR('[13]Récolte_N'!$H$15)=TRUE,"",'[13]Récolte_N'!$H$15)</f>
        <v>397700</v>
      </c>
    </row>
    <row r="25" spans="1:10" ht="13.5" customHeight="1">
      <c r="A25" s="7" t="s">
        <v>13</v>
      </c>
      <c r="B25" s="79" t="s">
        <v>18</v>
      </c>
      <c r="C25" s="76">
        <f>IF(ISERROR('[14]Récolte_N+1'!$F$15)=TRUE,"",'[14]Récolte_N+1'!$F$15)</f>
        <v>30200</v>
      </c>
      <c r="D25" s="76">
        <f t="shared" si="0"/>
        <v>52.08609271523179</v>
      </c>
      <c r="E25" s="77">
        <f>IF(ISERROR('[14]Récolte_N+1'!$H$15)=TRUE,"",'[14]Récolte_N+1'!$H$15)</f>
        <v>157300</v>
      </c>
      <c r="F25" s="78"/>
      <c r="G25" s="79" t="s">
        <v>18</v>
      </c>
      <c r="H25" s="76">
        <f>IF(ISERROR('[14]Récolte_N'!$F$15)=TRUE,"",'[14]Récolte_N'!$F$15)</f>
        <v>29000</v>
      </c>
      <c r="I25" s="76">
        <f t="shared" si="2"/>
        <v>56.37931034482759</v>
      </c>
      <c r="J25" s="77">
        <f>IF(ISERROR('[14]Récolte_N'!$H$15)=TRUE,"",'[14]Récolte_N'!$H$15)</f>
        <v>163500</v>
      </c>
    </row>
    <row r="26" spans="1:10" ht="13.5" customHeight="1">
      <c r="A26" s="7" t="s">
        <v>13</v>
      </c>
      <c r="B26" s="79" t="s">
        <v>19</v>
      </c>
      <c r="C26" s="76">
        <f>IF(ISERROR('[15]Récolte_N+1'!$F$15)=TRUE,"",'[15]Récolte_N+1'!$F$15)</f>
        <v>1300</v>
      </c>
      <c r="D26" s="76">
        <f t="shared" si="0"/>
        <v>65</v>
      </c>
      <c r="E26" s="77">
        <f>IF(ISERROR('[15]Récolte_N+1'!$H$15)=TRUE,"",'[15]Récolte_N+1'!$H$15)</f>
        <v>8450</v>
      </c>
      <c r="F26" s="78"/>
      <c r="G26" s="79" t="s">
        <v>19</v>
      </c>
      <c r="H26" s="76">
        <f>IF(ISERROR('[15]Récolte_N'!$F$15)=TRUE,"",'[15]Récolte_N'!$F$15)</f>
        <v>1445</v>
      </c>
      <c r="I26" s="76">
        <f t="shared" si="2"/>
        <v>62</v>
      </c>
      <c r="J26" s="77">
        <f>IF(ISERROR('[15]Récolte_N'!$H$15)=TRUE,"",'[15]Récolte_N'!$H$15)</f>
        <v>8959</v>
      </c>
    </row>
    <row r="27" spans="1:10" ht="13.5" customHeight="1">
      <c r="A27" s="7" t="s">
        <v>13</v>
      </c>
      <c r="B27" s="79" t="s">
        <v>20</v>
      </c>
      <c r="C27" s="76">
        <f>IF(ISERROR('[16]Récolte_N+1'!$F$15)=TRUE,"",'[16]Récolte_N+1'!$F$15)</f>
        <v>22200</v>
      </c>
      <c r="D27" s="76">
        <f t="shared" si="0"/>
        <v>50.57207207207207</v>
      </c>
      <c r="E27" s="77">
        <f>IF(ISERROR('[16]Récolte_N+1'!$H$15)=TRUE,"",'[16]Récolte_N+1'!$H$15)</f>
        <v>112270</v>
      </c>
      <c r="F27" s="78"/>
      <c r="G27" s="79" t="s">
        <v>20</v>
      </c>
      <c r="H27" s="76">
        <f>IF(ISERROR('[16]Récolte_N'!$F$15)=TRUE,"",'[16]Récolte_N'!$F$15)</f>
        <v>27300</v>
      </c>
      <c r="I27" s="76">
        <f t="shared" si="2"/>
        <v>56</v>
      </c>
      <c r="J27" s="77">
        <f>IF(ISERROR('[16]Récolte_N'!$H$15)=TRUE,"",'[16]Récolte_N'!$H$15)</f>
        <v>152880</v>
      </c>
    </row>
    <row r="28" spans="1:10" ht="13.5" customHeight="1">
      <c r="A28" s="7" t="s">
        <v>13</v>
      </c>
      <c r="B28" s="79" t="s">
        <v>21</v>
      </c>
      <c r="C28" s="76">
        <f>IF(ISERROR('[17]Récolte_N+1'!$F$15)=TRUE,"",'[17]Récolte_N+1'!$F$15)</f>
        <v>1000</v>
      </c>
      <c r="D28" s="76">
        <f t="shared" si="0"/>
        <v>64</v>
      </c>
      <c r="E28" s="77">
        <f>IF(ISERROR('[17]Récolte_N+1'!$H$15)=TRUE,"",'[17]Récolte_N+1'!$H$15)</f>
        <v>6400</v>
      </c>
      <c r="F28" s="78"/>
      <c r="G28" s="79" t="s">
        <v>21</v>
      </c>
      <c r="H28" s="76">
        <f>IF(ISERROR('[17]Récolte_N'!$F$15)=TRUE,"",'[17]Récolte_N'!$F$15)</f>
        <v>1384</v>
      </c>
      <c r="I28" s="76">
        <f t="shared" si="2"/>
        <v>60</v>
      </c>
      <c r="J28" s="77">
        <f>IF(ISERROR('[17]Récolte_N'!$H$15)=TRUE,"",'[17]Récolte_N'!$H$15)</f>
        <v>8304</v>
      </c>
    </row>
    <row r="29" spans="2:10" ht="12">
      <c r="B29" s="79" t="s">
        <v>30</v>
      </c>
      <c r="C29" s="76">
        <f>IF(ISERROR('[18]Récolte_N+1'!$F$15)=TRUE,"",'[18]Récolte_N+1'!$F$15)</f>
        <v>8350</v>
      </c>
      <c r="D29" s="76">
        <f t="shared" si="0"/>
        <v>58.4</v>
      </c>
      <c r="E29" s="77">
        <f>IF(ISERROR('[18]Récolte_N+1'!$H$15)=TRUE,"",'[18]Récolte_N+1'!$H$15)</f>
        <v>48764</v>
      </c>
      <c r="F29" s="7"/>
      <c r="G29" s="79" t="s">
        <v>30</v>
      </c>
      <c r="H29" s="76">
        <f>IF(ISERROR('[18]Récolte_N'!$F$15)=TRUE,"",'[18]Récolte_N'!$F$15)</f>
        <v>9800</v>
      </c>
      <c r="I29" s="76">
        <f t="shared" si="2"/>
        <v>58.285714285714285</v>
      </c>
      <c r="J29" s="77">
        <f>IF(ISERROR('[18]Récolte_N'!$H$15)=TRUE,"",'[18]Récolte_N'!$H$15)</f>
        <v>57120</v>
      </c>
    </row>
    <row r="30" spans="2:10" ht="12">
      <c r="B30" s="79" t="s">
        <v>22</v>
      </c>
      <c r="C30" s="76">
        <f>IF(ISERROR('[19]Récolte_N+1'!$F$15)=TRUE,"",'[19]Récolte_N+1'!$F$15)</f>
        <v>46900</v>
      </c>
      <c r="D30" s="76">
        <f t="shared" si="0"/>
        <v>47</v>
      </c>
      <c r="E30" s="77">
        <f>IF(ISERROR('[19]Récolte_N+1'!$H$15)=TRUE,"",'[19]Récolte_N+1'!$H$15)</f>
        <v>220430</v>
      </c>
      <c r="F30" s="8"/>
      <c r="G30" s="79" t="s">
        <v>22</v>
      </c>
      <c r="H30" s="76">
        <f>IF(ISERROR('[19]Récolte_N'!$F$15)=TRUE,"",'[19]Récolte_N'!$F$15)</f>
        <v>45504</v>
      </c>
      <c r="I30" s="76">
        <f t="shared" si="2"/>
        <v>48.73241912798875</v>
      </c>
      <c r="J30" s="77">
        <f>IF(ISERROR('[19]Récolte_N'!$H$15)=TRUE,"",'[19]Récolte_N'!$H$15)</f>
        <v>221752</v>
      </c>
    </row>
    <row r="31" spans="2:10" ht="12">
      <c r="B31" s="79" t="s">
        <v>23</v>
      </c>
      <c r="C31" s="76">
        <f>IF(ISERROR('[20]Récolte_N+1'!$F$15)=TRUE,"",'[20]Récolte_N+1'!$F$15)</f>
        <v>6400</v>
      </c>
      <c r="D31" s="76">
        <f t="shared" si="0"/>
        <v>44.0625</v>
      </c>
      <c r="E31" s="77">
        <f>IF(ISERROR('[20]Récolte_N+1'!$H$15)=TRUE,"",'[20]Récolte_N+1'!$H$15)</f>
        <v>28200</v>
      </c>
      <c r="F31" s="7"/>
      <c r="G31" s="79" t="s">
        <v>23</v>
      </c>
      <c r="H31" s="76">
        <f>IF(ISERROR('[20]Récolte_N'!$F$15)=TRUE,"",'[20]Récolte_N'!$F$15)</f>
        <v>6400</v>
      </c>
      <c r="I31" s="76">
        <f t="shared" si="2"/>
        <v>41.1484375</v>
      </c>
      <c r="J31" s="77">
        <f>IF(ISERROR('[20]Récolte_N'!$H$15)=TRUE,"",'[20]Récolte_N'!$H$15)</f>
        <v>26335</v>
      </c>
    </row>
    <row r="32" spans="2:10" ht="12">
      <c r="B32" s="59"/>
      <c r="C32" s="80"/>
      <c r="D32" s="80"/>
      <c r="E32" s="25"/>
      <c r="F32" s="7"/>
      <c r="G32" s="59"/>
      <c r="H32" s="80"/>
      <c r="I32" s="80"/>
      <c r="J32" s="25"/>
    </row>
    <row r="33" spans="2:10" ht="15.75" thickBot="1">
      <c r="B33" s="81" t="s">
        <v>24</v>
      </c>
      <c r="C33" s="82">
        <f>IF(SUM(C12:C31)=0,"",SUM(C12:C31))</f>
        <v>378900</v>
      </c>
      <c r="D33" s="82">
        <f>IF(OR(C33="",C33=0),"",(E33/C33)*10)</f>
        <v>53.08867775138559</v>
      </c>
      <c r="E33" s="82">
        <f>IF(SUM(E12:E31)=0,"",SUM(E12:E31))</f>
        <v>2011530</v>
      </c>
      <c r="F33" s="7"/>
      <c r="G33" s="81" t="s">
        <v>24</v>
      </c>
      <c r="H33" s="82">
        <f>IF(SUM(H12:H31)=0,"",SUM(H12:H31))</f>
        <v>413518</v>
      </c>
      <c r="I33" s="82">
        <f>IF(OR(H33="",H33=0),"",(J33/H33)*10)</f>
        <v>55.36811456816874</v>
      </c>
      <c r="J33" s="82">
        <f>IF(SUM(J12:J31)=0,"",SUM(J12:J31))</f>
        <v>2289571.2</v>
      </c>
    </row>
    <row r="34" spans="2:8" ht="12.75" thickTop="1">
      <c r="B34" s="83"/>
      <c r="C34" s="84"/>
      <c r="D34" s="90"/>
      <c r="E34" s="84"/>
      <c r="F34" s="7"/>
      <c r="G34" s="7"/>
      <c r="H34" s="7"/>
    </row>
    <row r="35" spans="2:8" ht="12">
      <c r="B35" s="85" t="s">
        <v>48</v>
      </c>
      <c r="C35" s="86">
        <f>H33</f>
        <v>413518</v>
      </c>
      <c r="D35" s="86">
        <f>(E35/C35)*10</f>
        <v>55.36811456816874</v>
      </c>
      <c r="E35" s="86">
        <f>J33</f>
        <v>2289571.2</v>
      </c>
      <c r="F35" s="7"/>
      <c r="G35" s="7"/>
      <c r="H35" s="7"/>
    </row>
    <row r="36" spans="2:8" ht="12">
      <c r="B36" s="85" t="s">
        <v>49</v>
      </c>
      <c r="C36" s="87"/>
      <c r="D36" s="88"/>
      <c r="E36" s="87"/>
      <c r="F36" s="7"/>
      <c r="G36" s="7"/>
      <c r="H36" s="7"/>
    </row>
    <row r="37" spans="2:8" ht="12">
      <c r="B37" s="85" t="s">
        <v>25</v>
      </c>
      <c r="C37" s="89">
        <f>IF(OR(C33="",C33=0),"",(C33/C35)-1)</f>
        <v>-0.08371582373681441</v>
      </c>
      <c r="D37" s="89">
        <f>IF(OR(D33="",D33=0),"",(D33/D35)-1)</f>
        <v>-0.04116876354849919</v>
      </c>
      <c r="E37" s="89">
        <f>IF(OR(E33="",E33=0),"",(E33/E35)-1)</f>
        <v>-0.12143811033262475</v>
      </c>
      <c r="F37" s="7"/>
      <c r="G37" s="7"/>
      <c r="H37" s="7"/>
    </row>
  </sheetData>
  <mergeCells count="2">
    <mergeCell ref="C8:E8"/>
    <mergeCell ref="H8:J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2013-07-08T07:23:40Z</cp:lastPrinted>
  <dcterms:created xsi:type="dcterms:W3CDTF">2000-06-21T07:48:18Z</dcterms:created>
  <dcterms:modified xsi:type="dcterms:W3CDTF">2013-07-08T13:48:18Z</dcterms:modified>
  <cp:category/>
  <cp:version/>
  <cp:contentType/>
  <cp:contentStatus/>
</cp:coreProperties>
</file>