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RANCEAGRIMER\ENTITE\SERVICES\AIDES NATIONALES\API_GECRI\GECRI\2021-betterave néonécotinoide\travaux préalables\Simulateur\"/>
    </mc:Choice>
  </mc:AlternateContent>
  <bookViews>
    <workbookView xWindow="0" yWindow="120" windowWidth="25200" windowHeight="11850"/>
  </bookViews>
  <sheets>
    <sheet name="simulateur d'aide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E21" i="1" l="1"/>
  <c r="D39" i="1"/>
  <c r="E23" i="1"/>
  <c r="E20" i="1"/>
  <c r="E30" i="1" l="1"/>
  <c r="E17" i="1" l="1"/>
  <c r="E16" i="1"/>
  <c r="E18" i="1" l="1"/>
  <c r="E19" i="1"/>
  <c r="E11" i="1" l="1"/>
  <c r="E31" i="1" l="1"/>
  <c r="D41" i="1" s="1"/>
  <c r="E41" i="1" s="1"/>
  <c r="E39" i="1"/>
  <c r="D40" i="1"/>
  <c r="E40" i="1" s="1"/>
</calcChain>
</file>

<file path=xl/sharedStrings.xml><?xml version="1.0" encoding="utf-8"?>
<sst xmlns="http://schemas.openxmlformats.org/spreadsheetml/2006/main" count="38" uniqueCount="34">
  <si>
    <t>si assuré</t>
  </si>
  <si>
    <t>Campagne</t>
  </si>
  <si>
    <t>Surface (ha)</t>
  </si>
  <si>
    <t>Rendement calculé (T/ha)</t>
  </si>
  <si>
    <t>2015/2016</t>
  </si>
  <si>
    <t>2016/2017</t>
  </si>
  <si>
    <t>2017/2018</t>
  </si>
  <si>
    <t>2018/2019</t>
  </si>
  <si>
    <t>2020/2021</t>
  </si>
  <si>
    <t>2019/2020</t>
  </si>
  <si>
    <t>Quantité (T)</t>
  </si>
  <si>
    <t xml:space="preserve">Rendement moyen de référence </t>
  </si>
  <si>
    <t>Franchise appliquée à la référence</t>
  </si>
  <si>
    <t>si non assuré</t>
  </si>
  <si>
    <t>Rendement moyen de référence abattu</t>
  </si>
  <si>
    <t>Si assuré</t>
  </si>
  <si>
    <t>le montant versé par mon assurance est de :</t>
  </si>
  <si>
    <t>je ne connais pas le montant versé par mon assurance, je mets un "X"</t>
  </si>
  <si>
    <t>X</t>
  </si>
  <si>
    <t>si assuré et montant versé inconnu</t>
  </si>
  <si>
    <t>Total des aides de minimis</t>
  </si>
  <si>
    <t>1. Déclaration des aides et plafond du Règlement de minimis</t>
  </si>
  <si>
    <t>2. Déclaration des données utiles au calcul de l'aide</t>
  </si>
  <si>
    <t>3. Déclaration des assurances</t>
  </si>
  <si>
    <t>4. Calcul de l'aide</t>
  </si>
  <si>
    <t xml:space="preserve">SIMULATEUR D'AIDE 2021 - BETTERAVE SUCRIERE </t>
  </si>
  <si>
    <t>Montant d'aide demandé*</t>
  </si>
  <si>
    <t>*Ne peut être supérieur au montant d'aide maximum calculé ni inférieur au seuil d'aide.</t>
  </si>
  <si>
    <t>Montant d'aide max</t>
  </si>
  <si>
    <t>Si je n'ai pas perçu d'aide de minimis depuis 2019, je saisis un montant  à 0 €</t>
  </si>
  <si>
    <t>Indiquez le nombre d'associés dans le cas d'un GAEC, sinon 1</t>
  </si>
  <si>
    <r>
      <t>Le cas écheant, j'indique le montant d'aide de minimis perçu</t>
    </r>
    <r>
      <rPr>
        <sz val="11"/>
        <rFont val="Calibri"/>
        <family val="2"/>
        <scheme val="minor"/>
      </rPr>
      <t>e/demandée</t>
    </r>
    <r>
      <rPr>
        <sz val="11"/>
        <color theme="1"/>
        <rFont val="Calibri"/>
        <family val="2"/>
        <scheme val="minor"/>
      </rPr>
      <t xml:space="preserve"> en :</t>
    </r>
  </si>
  <si>
    <t>Montant d'aide calculé</t>
  </si>
  <si>
    <t>Le seuil d'aide éligible est supérieur à 100 et inférieur à 20 000 € par associé, si GAEC.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</si>
</sst>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164" fontId="0" fillId="3" borderId="1" xfId="0" applyNumberFormat="1" applyFill="1" applyBorder="1" applyAlignment="1">
      <alignment horizontal="left" vertical="top"/>
    </xf>
    <xf numFmtId="164" fontId="2" fillId="3" borderId="1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9" fontId="0" fillId="0" borderId="1" xfId="0" applyNumberFormat="1" applyFill="1" applyBorder="1" applyAlignment="1">
      <alignment horizontal="right" vertical="top"/>
    </xf>
    <xf numFmtId="164" fontId="0" fillId="3" borderId="1" xfId="0" applyNumberFormat="1" applyFill="1" applyBorder="1" applyAlignment="1">
      <alignment horizontal="right" vertical="top"/>
    </xf>
    <xf numFmtId="2" fontId="0" fillId="0" borderId="0" xfId="0" applyNumberFormat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164" fontId="0" fillId="0" borderId="1" xfId="1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5"/>
  <sheetViews>
    <sheetView tabSelected="1" topLeftCell="A13" zoomScale="110" zoomScaleNormal="110" workbookViewId="0">
      <selection activeCell="D30" sqref="D30"/>
    </sheetView>
  </sheetViews>
  <sheetFormatPr baseColWidth="10" defaultRowHeight="15" x14ac:dyDescent="0.25"/>
  <cols>
    <col min="1" max="1" width="7.42578125" style="2" customWidth="1"/>
    <col min="2" max="2" width="11.42578125" style="2"/>
    <col min="3" max="3" width="15.28515625" style="2" customWidth="1"/>
    <col min="4" max="4" width="27" style="2" customWidth="1"/>
    <col min="5" max="5" width="22.85546875" style="2" customWidth="1"/>
    <col min="6" max="6" width="11" style="6" customWidth="1"/>
    <col min="7" max="7" width="21.42578125" style="6" bestFit="1" customWidth="1"/>
    <col min="8" max="8" width="18.7109375" style="2" bestFit="1" customWidth="1"/>
    <col min="9" max="16384" width="11.42578125" style="2"/>
  </cols>
  <sheetData>
    <row r="1" spans="2:6" ht="21.75" customHeight="1" x14ac:dyDescent="0.25">
      <c r="B1" s="3" t="s">
        <v>25</v>
      </c>
    </row>
    <row r="2" spans="2:6" x14ac:dyDescent="0.25">
      <c r="B2" s="3"/>
    </row>
    <row r="3" spans="2:6" x14ac:dyDescent="0.25">
      <c r="B3" s="43" t="s">
        <v>30</v>
      </c>
      <c r="C3" s="44"/>
      <c r="D3" s="45"/>
      <c r="E3" s="24">
        <v>1</v>
      </c>
    </row>
    <row r="5" spans="2:6" x14ac:dyDescent="0.25">
      <c r="B5" s="8" t="s">
        <v>21</v>
      </c>
      <c r="C5" s="9"/>
      <c r="D5" s="9"/>
      <c r="E5" s="9"/>
    </row>
    <row r="6" spans="2:6" x14ac:dyDescent="0.25">
      <c r="B6" s="7"/>
      <c r="C6" s="6"/>
      <c r="D6" s="6"/>
      <c r="E6" s="6"/>
    </row>
    <row r="7" spans="2:6" ht="34.5" customHeight="1" x14ac:dyDescent="0.25">
      <c r="B7" s="32" t="s">
        <v>29</v>
      </c>
      <c r="C7" s="33"/>
      <c r="D7" s="34"/>
      <c r="E7" s="23">
        <v>0</v>
      </c>
    </row>
    <row r="8" spans="2:6" ht="15" customHeight="1" x14ac:dyDescent="0.25">
      <c r="B8" s="36" t="s">
        <v>31</v>
      </c>
      <c r="C8" s="37"/>
      <c r="D8" s="10">
        <v>2019</v>
      </c>
      <c r="E8" s="12">
        <v>0</v>
      </c>
    </row>
    <row r="9" spans="2:6" x14ac:dyDescent="0.25">
      <c r="B9" s="38"/>
      <c r="C9" s="39"/>
      <c r="D9" s="1">
        <v>2020</v>
      </c>
      <c r="E9" s="12">
        <v>0</v>
      </c>
    </row>
    <row r="10" spans="2:6" ht="20.25" customHeight="1" x14ac:dyDescent="0.25">
      <c r="B10" s="38"/>
      <c r="C10" s="39"/>
      <c r="D10" s="1">
        <v>2021</v>
      </c>
      <c r="E10" s="12"/>
    </row>
    <row r="11" spans="2:6" ht="18" customHeight="1" x14ac:dyDescent="0.25">
      <c r="B11" s="40" t="s">
        <v>20</v>
      </c>
      <c r="C11" s="41"/>
      <c r="D11" s="42"/>
      <c r="E11" s="13">
        <f>SUM(E8:E10)</f>
        <v>0</v>
      </c>
    </row>
    <row r="12" spans="2:6" x14ac:dyDescent="0.25">
      <c r="E12" s="5"/>
      <c r="F12" s="4"/>
    </row>
    <row r="13" spans="2:6" x14ac:dyDescent="0.25">
      <c r="B13" s="8" t="s">
        <v>22</v>
      </c>
      <c r="C13" s="9"/>
      <c r="D13" s="9"/>
      <c r="E13" s="9"/>
    </row>
    <row r="14" spans="2:6" ht="18" customHeight="1" x14ac:dyDescent="0.25"/>
    <row r="15" spans="2:6" ht="30" x14ac:dyDescent="0.25">
      <c r="B15" s="16" t="s">
        <v>1</v>
      </c>
      <c r="C15" s="16" t="s">
        <v>10</v>
      </c>
      <c r="D15" s="16" t="s">
        <v>2</v>
      </c>
      <c r="E15" s="15" t="s">
        <v>3</v>
      </c>
    </row>
    <row r="16" spans="2:6" x14ac:dyDescent="0.25">
      <c r="B16" s="16" t="s">
        <v>4</v>
      </c>
      <c r="C16" s="11">
        <v>10000</v>
      </c>
      <c r="D16" s="11">
        <v>5</v>
      </c>
      <c r="E16" s="23">
        <f>ROUND(C16/D16,1)</f>
        <v>2000</v>
      </c>
    </row>
    <row r="17" spans="2:10" x14ac:dyDescent="0.25">
      <c r="B17" s="16" t="s">
        <v>5</v>
      </c>
      <c r="C17" s="11">
        <v>10000</v>
      </c>
      <c r="D17" s="11">
        <v>5</v>
      </c>
      <c r="E17" s="23">
        <f>ROUND(C17/D17,1)</f>
        <v>2000</v>
      </c>
    </row>
    <row r="18" spans="2:10" x14ac:dyDescent="0.25">
      <c r="B18" s="16" t="s">
        <v>6</v>
      </c>
      <c r="C18" s="11">
        <v>15000</v>
      </c>
      <c r="D18" s="11">
        <v>5</v>
      </c>
      <c r="E18" s="23">
        <f t="shared" ref="E18:E21" si="0">ROUND(C18/D18,1)</f>
        <v>3000</v>
      </c>
    </row>
    <row r="19" spans="2:10" x14ac:dyDescent="0.25">
      <c r="B19" s="16" t="s">
        <v>7</v>
      </c>
      <c r="C19" s="11">
        <v>12000</v>
      </c>
      <c r="D19" s="11">
        <v>5</v>
      </c>
      <c r="E19" s="23">
        <f t="shared" si="0"/>
        <v>2400</v>
      </c>
    </row>
    <row r="20" spans="2:10" x14ac:dyDescent="0.25">
      <c r="B20" s="16" t="s">
        <v>9</v>
      </c>
      <c r="C20" s="11">
        <v>10000</v>
      </c>
      <c r="D20" s="11">
        <v>5</v>
      </c>
      <c r="E20" s="23">
        <f>ROUND(C20/D20,1)</f>
        <v>2000</v>
      </c>
      <c r="H20" s="29"/>
    </row>
    <row r="21" spans="2:10" x14ac:dyDescent="0.25">
      <c r="B21" s="16" t="s">
        <v>8</v>
      </c>
      <c r="C21" s="11">
        <v>0.1</v>
      </c>
      <c r="D21" s="11">
        <v>5</v>
      </c>
      <c r="E21" s="23">
        <f>ROUND(C21/D21,1)</f>
        <v>0</v>
      </c>
    </row>
    <row r="22" spans="2:10" x14ac:dyDescent="0.25">
      <c r="B22" s="6"/>
      <c r="C22" s="6"/>
      <c r="D22" s="6"/>
      <c r="E22" s="25"/>
      <c r="J22" s="29"/>
    </row>
    <row r="23" spans="2:10" x14ac:dyDescent="0.25">
      <c r="B23" s="16" t="s">
        <v>11</v>
      </c>
      <c r="C23" s="16"/>
      <c r="D23" s="16"/>
      <c r="E23" s="26">
        <f>ROUND(AVERAGE(LARGE(E16:E20, {1;2;3})),1)</f>
        <v>2466.6999999999998</v>
      </c>
    </row>
    <row r="24" spans="2:10" ht="12" customHeight="1" x14ac:dyDescent="0.25"/>
    <row r="25" spans="2:10" x14ac:dyDescent="0.25">
      <c r="B25" s="8" t="s">
        <v>23</v>
      </c>
      <c r="C25" s="9"/>
      <c r="D25" s="9"/>
      <c r="E25" s="9"/>
    </row>
    <row r="27" spans="2:10" x14ac:dyDescent="0.25">
      <c r="B27" s="46" t="s">
        <v>12</v>
      </c>
      <c r="C27" s="47"/>
      <c r="D27" s="16" t="s">
        <v>0</v>
      </c>
      <c r="E27" s="27">
        <v>0.3</v>
      </c>
    </row>
    <row r="28" spans="2:10" x14ac:dyDescent="0.25">
      <c r="B28" s="48"/>
      <c r="C28" s="49"/>
      <c r="D28" s="16" t="s">
        <v>13</v>
      </c>
      <c r="E28" s="27">
        <v>0.35</v>
      </c>
    </row>
    <row r="29" spans="2:10" x14ac:dyDescent="0.25">
      <c r="B29" s="6"/>
      <c r="C29" s="6"/>
      <c r="D29" s="6"/>
      <c r="E29" s="25"/>
    </row>
    <row r="30" spans="2:10" x14ac:dyDescent="0.25">
      <c r="B30" s="46" t="s">
        <v>14</v>
      </c>
      <c r="C30" s="47"/>
      <c r="D30" s="16" t="s">
        <v>0</v>
      </c>
      <c r="E30" s="26">
        <f>ROUND(E23*(100%-E27),1)</f>
        <v>1726.7</v>
      </c>
    </row>
    <row r="31" spans="2:10" x14ac:dyDescent="0.25">
      <c r="B31" s="48"/>
      <c r="C31" s="49"/>
      <c r="D31" s="16" t="s">
        <v>13</v>
      </c>
      <c r="E31" s="26">
        <f>ROUND(E23*(100%-E28),1)</f>
        <v>1603.4</v>
      </c>
    </row>
    <row r="32" spans="2:10" x14ac:dyDescent="0.25">
      <c r="B32" s="6"/>
      <c r="C32" s="6"/>
      <c r="D32" s="6"/>
      <c r="E32" s="25"/>
    </row>
    <row r="33" spans="2:8" ht="24" customHeight="1" x14ac:dyDescent="0.25">
      <c r="B33" s="51" t="s">
        <v>15</v>
      </c>
      <c r="C33" s="53" t="s">
        <v>16</v>
      </c>
      <c r="D33" s="54"/>
      <c r="E33" s="28"/>
    </row>
    <row r="34" spans="2:8" ht="30" customHeight="1" x14ac:dyDescent="0.25">
      <c r="B34" s="52"/>
      <c r="C34" s="53" t="s">
        <v>17</v>
      </c>
      <c r="D34" s="54"/>
      <c r="E34" s="23" t="s">
        <v>18</v>
      </c>
    </row>
    <row r="36" spans="2:8" x14ac:dyDescent="0.25">
      <c r="B36" s="8" t="s">
        <v>24</v>
      </c>
      <c r="C36" s="9"/>
      <c r="D36" s="9"/>
      <c r="E36" s="9"/>
    </row>
    <row r="38" spans="2:8" ht="15.75" customHeight="1" x14ac:dyDescent="0.25">
      <c r="D38" s="10" t="s">
        <v>32</v>
      </c>
      <c r="E38" s="1" t="s">
        <v>28</v>
      </c>
      <c r="F38" s="19"/>
    </row>
    <row r="39" spans="2:8" x14ac:dyDescent="0.25">
      <c r="B39" s="35" t="s">
        <v>0</v>
      </c>
      <c r="C39" s="35"/>
      <c r="D39" s="31">
        <f>MIN(((20000*E3)-E11),(((E30-E21)*26*D21)-E33))</f>
        <v>20000</v>
      </c>
      <c r="E39" s="30">
        <f>IF(D39&lt;(100*E3),0,D39)</f>
        <v>20000</v>
      </c>
    </row>
    <row r="40" spans="2:8" ht="60" customHeight="1" x14ac:dyDescent="0.25">
      <c r="B40" s="50" t="s">
        <v>19</v>
      </c>
      <c r="C40" s="50"/>
      <c r="D40" s="31">
        <f>IF(E34="X",MIN(((20000*E3)-E11),((E30-E21)*26*D21)/2))</f>
        <v>20000</v>
      </c>
      <c r="E40" s="30">
        <f>IF(D40&lt;(100*E3),0,D40)</f>
        <v>20000</v>
      </c>
    </row>
    <row r="41" spans="2:8" x14ac:dyDescent="0.25">
      <c r="B41" s="35" t="s">
        <v>13</v>
      </c>
      <c r="C41" s="35"/>
      <c r="D41" s="31">
        <f>MIN(((20000*E3)-E11),((E31-E21)*26*D21))</f>
        <v>20000</v>
      </c>
      <c r="E41" s="30">
        <f>IF(D41&lt;(100*E3),0,D41)</f>
        <v>20000</v>
      </c>
    </row>
    <row r="43" spans="2:8" x14ac:dyDescent="0.25">
      <c r="B43" s="8" t="s">
        <v>26</v>
      </c>
      <c r="C43" s="8"/>
      <c r="D43" s="22"/>
      <c r="E43" s="18"/>
      <c r="F43" s="19"/>
    </row>
    <row r="44" spans="2:8" x14ac:dyDescent="0.25">
      <c r="B44" s="14" t="s">
        <v>27</v>
      </c>
      <c r="C44" s="14"/>
      <c r="D44" s="20"/>
      <c r="E44" s="20"/>
      <c r="F44" s="21"/>
      <c r="G44" s="17"/>
      <c r="H44" s="14"/>
    </row>
    <row r="45" spans="2:8" x14ac:dyDescent="0.25">
      <c r="B45" s="14" t="s">
        <v>33</v>
      </c>
      <c r="D45" s="18"/>
      <c r="E45" s="18"/>
      <c r="F45" s="19"/>
    </row>
    <row r="55" ht="27.75" customHeight="1" x14ac:dyDescent="0.25"/>
  </sheetData>
  <mergeCells count="12">
    <mergeCell ref="B40:C40"/>
    <mergeCell ref="B41:C41"/>
    <mergeCell ref="B33:B34"/>
    <mergeCell ref="C34:D34"/>
    <mergeCell ref="C33:D33"/>
    <mergeCell ref="B7:D7"/>
    <mergeCell ref="B39:C39"/>
    <mergeCell ref="B8:C10"/>
    <mergeCell ref="B11:D11"/>
    <mergeCell ref="B3:D3"/>
    <mergeCell ref="B27:C28"/>
    <mergeCell ref="B30:C31"/>
  </mergeCells>
  <conditionalFormatting sqref="D39:E41">
    <cfRule type="cellIs" dxfId="0" priority="1" operator="lessThan">
      <formula>100</formula>
    </cfRule>
  </conditionalFormatting>
  <pageMargins left="0.24" right="0.70866141732283472" top="0.33" bottom="0.23" header="0.31496062992125984" footer="0.31496062992125984"/>
  <pageSetup paperSize="9" scale="80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simulateur d'aide</vt:lpstr>
      <vt:lpstr>Feuil2</vt:lpstr>
      <vt:lpstr>Feuil3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LAUGE Vanessa</dc:creator>
  <cp:lastModifiedBy>HATMANU Aliss-Alexandra</cp:lastModifiedBy>
  <cp:lastPrinted>2017-01-04T13:38:25Z</cp:lastPrinted>
  <dcterms:created xsi:type="dcterms:W3CDTF">2017-01-04T09:55:43Z</dcterms:created>
  <dcterms:modified xsi:type="dcterms:W3CDTF">2021-03-05T10:59:51Z</dcterms:modified>
</cp:coreProperties>
</file>