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FRANCEAGRIMER\ENTITE\INTV\SMCQ\U_IME\Programme LFE\Communication\Site Internet\Pièces jointes - Documents du site\2021 2022\"/>
    </mc:Choice>
  </mc:AlternateContent>
  <bookViews>
    <workbookView xWindow="0" yWindow="0" windowWidth="25200" windowHeight="11325" tabRatio="712"/>
  </bookViews>
  <sheets>
    <sheet name="ACCUEIL" sheetId="4" r:id="rId1"/>
    <sheet name="MIDI Métropole" sheetId="1" r:id="rId2"/>
    <sheet name="MIDI Outre-Mer" sheetId="2" r:id="rId3"/>
    <sheet name="GOUTER &amp; MATIN Métropole" sheetId="5" r:id="rId4"/>
    <sheet name="GOUTER &amp; MATIN Outre-Mer" sheetId="6" r:id="rId5"/>
    <sheet name="REFENRENTIEL 1 MIDI" sheetId="10" r:id="rId6"/>
    <sheet name="REFERENTIEL 2 MATIN&amp;GOUTER " sheetId="8" r:id="rId7"/>
    <sheet name="Référentiel" sheetId="3" r:id="rId8"/>
    <sheet name="Référentiel (2)" sheetId="7" r:id="rId9"/>
  </sheets>
  <externalReferences>
    <externalReference r:id="rId10"/>
    <externalReference r:id="rId11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6" l="1"/>
  <c r="D18" i="5" l="1"/>
  <c r="D16" i="1"/>
  <c r="D16" i="2"/>
  <c r="A16" i="10" l="1"/>
  <c r="A14" i="10"/>
  <c r="A16" i="8" l="1"/>
  <c r="A14" i="8"/>
  <c r="H20" i="2" l="1"/>
  <c r="F26" i="6" l="1"/>
  <c r="O24" i="6"/>
  <c r="F25" i="5"/>
  <c r="N25" i="2"/>
  <c r="F24" i="2"/>
  <c r="N25" i="1"/>
  <c r="F24" i="1"/>
  <c r="A16" i="7" l="1"/>
  <c r="R23" i="6"/>
  <c r="R24" i="6" s="1"/>
  <c r="R22" i="5"/>
  <c r="R23" i="5" s="1"/>
  <c r="I25" i="6" l="1"/>
  <c r="I24" i="6"/>
  <c r="I23" i="6"/>
  <c r="I24" i="5"/>
  <c r="O23" i="5"/>
  <c r="A14" i="7" s="1"/>
  <c r="I23" i="5"/>
  <c r="I22" i="5"/>
  <c r="I26" i="6" l="1"/>
  <c r="I25" i="5"/>
  <c r="M28" i="5" s="1"/>
  <c r="N18" i="5"/>
  <c r="N19" i="6"/>
  <c r="A17" i="3" l="1"/>
  <c r="M29" i="6"/>
  <c r="D31" i="6" s="1"/>
  <c r="Q4" i="2"/>
  <c r="P24" i="2"/>
  <c r="P23" i="2"/>
  <c r="H23" i="2"/>
  <c r="P22" i="2"/>
  <c r="H22" i="2"/>
  <c r="P21" i="2"/>
  <c r="H21" i="2"/>
  <c r="P20" i="2"/>
  <c r="H24" i="2" l="1"/>
  <c r="A14" i="3"/>
  <c r="D30" i="5"/>
  <c r="P25" i="2"/>
  <c r="L30" i="2" s="1"/>
  <c r="M16" i="2"/>
  <c r="M16" i="1"/>
  <c r="H20" i="1"/>
  <c r="P20" i="1" l="1"/>
  <c r="P24" i="1"/>
  <c r="P23" i="1"/>
  <c r="P22" i="1"/>
  <c r="P21" i="1"/>
  <c r="H21" i="1"/>
  <c r="H22" i="1"/>
  <c r="H23" i="1"/>
  <c r="H24" i="1" l="1"/>
  <c r="P25" i="1"/>
  <c r="D32" i="2"/>
  <c r="L31" i="1" l="1"/>
  <c r="D33" i="1" l="1"/>
</calcChain>
</file>

<file path=xl/sharedStrings.xml><?xml version="1.0" encoding="utf-8"?>
<sst xmlns="http://schemas.openxmlformats.org/spreadsheetml/2006/main" count="442" uniqueCount="108">
  <si>
    <t>Académie</t>
  </si>
  <si>
    <t>Période</t>
  </si>
  <si>
    <t>Forfaits</t>
  </si>
  <si>
    <t xml:space="preserve">Portion </t>
  </si>
  <si>
    <t>METROPOLE</t>
  </si>
  <si>
    <t>DOM</t>
  </si>
  <si>
    <t>Nb jours 2</t>
  </si>
  <si>
    <t>Nb jours 4</t>
  </si>
  <si>
    <t>Taux d'aide</t>
  </si>
  <si>
    <t>Code</t>
  </si>
  <si>
    <t>N°</t>
  </si>
  <si>
    <t>Midi</t>
  </si>
  <si>
    <t>A</t>
  </si>
  <si>
    <t>FRUITS</t>
  </si>
  <si>
    <t>Légume frais</t>
  </si>
  <si>
    <t>B</t>
  </si>
  <si>
    <t>Pomme-Banane-Agrume</t>
  </si>
  <si>
    <t>C</t>
  </si>
  <si>
    <t>Autres Fruits (autres que pomme, banane,
agrumes)</t>
  </si>
  <si>
    <t>Fruit frais découpé et emballé</t>
  </si>
  <si>
    <t>LAIT</t>
  </si>
  <si>
    <t>Lait liquide nature</t>
  </si>
  <si>
    <t>Yaourt nature</t>
  </si>
  <si>
    <t>Fromage blanc ou petit-suisse nature</t>
  </si>
  <si>
    <t>Autres fromages au lait de vache</t>
  </si>
  <si>
    <t>Fromages au lait de brebis et de chèvre</t>
  </si>
  <si>
    <t>CORSE</t>
  </si>
  <si>
    <t>MARTINIQUE</t>
  </si>
  <si>
    <t>GUYANE</t>
  </si>
  <si>
    <t>REUNION</t>
  </si>
  <si>
    <t>GUADELOUPE</t>
  </si>
  <si>
    <t>Période :</t>
  </si>
  <si>
    <t>Zone de  vacances scolaires:</t>
  </si>
  <si>
    <t>Nombre de distributions attendues :</t>
  </si>
  <si>
    <t>Option de distribution choisie :</t>
  </si>
  <si>
    <t>Distributions</t>
  </si>
  <si>
    <t>2 par semaine</t>
  </si>
  <si>
    <t>4 par semaine</t>
  </si>
  <si>
    <t>Nombre d'élèves bénéficiaires :</t>
  </si>
  <si>
    <t>Fruits</t>
  </si>
  <si>
    <t>Libellé</t>
  </si>
  <si>
    <t>(P) : Portion (en kg)</t>
  </si>
  <si>
    <t>Nombre de distributions</t>
  </si>
  <si>
    <t>TOTAL</t>
  </si>
  <si>
    <t>Forfait par portion (€/portion)</t>
  </si>
  <si>
    <t>Montant aide potentielle (€)</t>
  </si>
  <si>
    <t>Lait</t>
  </si>
  <si>
    <t>Montant total de l'aide potentielle</t>
  </si>
  <si>
    <t>Si distributions de fruits et légumes</t>
  </si>
  <si>
    <t>Simulateur pour le calcul du montant de l'aide Déclinaison MIDI
Lait &amp; Fruits à l'école</t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</si>
  <si>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 xml:space="preserve">de </t>
    </r>
    <r>
      <rPr>
        <b/>
        <sz val="9"/>
        <color rgb="FFFF0000"/>
        <rFont val="Arial"/>
        <family val="2"/>
      </rPr>
      <t>France Metropolitaine</t>
    </r>
  </si>
  <si>
    <r>
      <t xml:space="preserve">Tableau pour </t>
    </r>
    <r>
      <rPr>
        <b/>
        <sz val="9"/>
        <color rgb="FFFF0000"/>
        <rFont val="Arial"/>
        <family val="2"/>
      </rPr>
      <t>tous les demandeurs</t>
    </r>
    <r>
      <rPr>
        <sz val="9"/>
        <color rgb="FFFF0000"/>
        <rFont val="Arial"/>
        <family val="2"/>
      </rPr>
      <t xml:space="preserve"> d'aide</t>
    </r>
    <r>
      <rPr>
        <i/>
        <sz val="9"/>
        <color rgb="FFFF0000"/>
        <rFont val="Arial"/>
        <family val="2"/>
      </rPr>
      <t xml:space="preserve"> </t>
    </r>
    <r>
      <rPr>
        <sz val="9"/>
        <color rgb="FFFF0000"/>
        <rFont val="Arial"/>
        <family val="2"/>
      </rPr>
      <t>d'</t>
    </r>
    <r>
      <rPr>
        <b/>
        <sz val="9"/>
        <color rgb="FFFF0000"/>
        <rFont val="Arial"/>
        <family val="2"/>
      </rPr>
      <t>Outre-Mer</t>
    </r>
  </si>
  <si>
    <t>Si distributions de lait et produits laitiers</t>
  </si>
  <si>
    <t>Déclinaison MIDI - Métropole</t>
  </si>
  <si>
    <t>Déclinaison MIDI - 
Outre-Mer</t>
  </si>
  <si>
    <t xml:space="preserve">Cliquez sur la case correspondant à la simulation souhaitée : </t>
  </si>
  <si>
    <t>Qualité des produits distribués :</t>
  </si>
  <si>
    <t>Forfait par portion hors SIQO (€/portion)</t>
  </si>
  <si>
    <t>Forfait par portion SIQO (€/portion)</t>
  </si>
  <si>
    <r>
      <t>Tableau pour</t>
    </r>
    <r>
      <rPr>
        <b/>
        <sz val="9"/>
        <color rgb="FFFF0000"/>
        <rFont val="Arial"/>
        <family val="2"/>
      </rPr>
      <t xml:space="preserve"> tous les demandeurs</t>
    </r>
    <r>
      <rPr>
        <sz val="9"/>
        <color rgb="FFFF0000"/>
        <rFont val="Arial"/>
        <family val="2"/>
      </rPr>
      <t xml:space="preserve"> d'aide d'</t>
    </r>
    <r>
      <rPr>
        <b/>
        <sz val="9"/>
        <color rgb="FFFF0000"/>
        <rFont val="Arial"/>
        <family val="2"/>
      </rPr>
      <t>Outre-Mer</t>
    </r>
  </si>
  <si>
    <t>Modalités</t>
  </si>
  <si>
    <t>Hors SIQO</t>
  </si>
  <si>
    <t>Matin conv</t>
  </si>
  <si>
    <t>Matin SIQO</t>
  </si>
  <si>
    <t>SIQO</t>
  </si>
  <si>
    <t/>
  </si>
  <si>
    <t>Dépenses minimum metro</t>
  </si>
  <si>
    <t>Dépenses minimum OM</t>
  </si>
  <si>
    <t>Déclinaison MATINALE
Déclinaison GOUTER- Métropole</t>
  </si>
  <si>
    <t>Simulateur pour le calcul du montant de l'aide Déclinaison MATINALE et la Déclinaison GOUTER
Lait &amp; Fruits à l'école</t>
  </si>
  <si>
    <r>
      <t xml:space="preserve">Simulateur pour le calcul du montant de l'aide Déclinaison MATINALE et la Déclinaison GOUTER
</t>
    </r>
    <r>
      <rPr>
        <b/>
        <sz val="11"/>
        <rFont val="Arial"/>
        <family val="2"/>
      </rPr>
      <t>Lait &amp; Fruits à l'école</t>
    </r>
  </si>
  <si>
    <t>MAYOTTE</t>
  </si>
  <si>
    <t>Déclinaison MATINALE
Déclinaison GOUTER - 
Outre-Mer</t>
  </si>
  <si>
    <t>Veuillez remplir l'ensemble des champs encadrés en rouge pour connaitre le montant d'aide potentielle</t>
  </si>
  <si>
    <r>
      <rPr>
        <b/>
        <sz val="20"/>
        <color theme="5" tint="-0.499984740745262"/>
        <rFont val="Calibri"/>
        <family val="2"/>
        <scheme val="minor"/>
      </rPr>
      <t>Simulateur de calcul du montant d'aide potentiel</t>
    </r>
    <r>
      <rPr>
        <b/>
        <sz val="16"/>
        <color theme="1"/>
        <rFont val="Calibri"/>
        <family val="2"/>
        <scheme val="minor"/>
      </rPr>
      <t xml:space="preserve">
Programme Lait et Fruits à l'école</t>
    </r>
    <r>
      <rPr>
        <sz val="16"/>
        <color theme="1"/>
        <rFont val="Calibri"/>
        <family val="2"/>
        <scheme val="minor"/>
      </rPr>
      <t xml:space="preserve">
</t>
    </r>
    <r>
      <rPr>
        <i/>
        <sz val="14"/>
        <color theme="1"/>
        <rFont val="Calibri"/>
        <family val="2"/>
        <scheme val="minor"/>
      </rPr>
      <t>Année scolaire 2021/2022</t>
    </r>
  </si>
  <si>
    <t>Année scolaire : 2021/2022</t>
  </si>
  <si>
    <t>2021-1</t>
  </si>
  <si>
    <t>2021-2</t>
  </si>
  <si>
    <t>2021-3</t>
  </si>
  <si>
    <t>2021-1-A</t>
  </si>
  <si>
    <t>2021-1-B</t>
  </si>
  <si>
    <t>2021-1-C</t>
  </si>
  <si>
    <t>2021-1-CO</t>
  </si>
  <si>
    <t>2021-1-GA</t>
  </si>
  <si>
    <t>2021-1-MA</t>
  </si>
  <si>
    <t>2021-1-GU</t>
  </si>
  <si>
    <t>2021-1-RE</t>
  </si>
  <si>
    <t>2021-1-MY</t>
  </si>
  <si>
    <t>2021-2-A</t>
  </si>
  <si>
    <t>2021-2-B</t>
  </si>
  <si>
    <t>2021-2-C</t>
  </si>
  <si>
    <t>2021-2-CO</t>
  </si>
  <si>
    <t>2021-2-GA</t>
  </si>
  <si>
    <t>2021-2-GU</t>
  </si>
  <si>
    <t>2021-2-MA</t>
  </si>
  <si>
    <t>2021-2-RE</t>
  </si>
  <si>
    <t>2021-2-MY</t>
  </si>
  <si>
    <t>2021-3-A</t>
  </si>
  <si>
    <t>2021-3-B</t>
  </si>
  <si>
    <t>2021-3-MY</t>
  </si>
  <si>
    <t>2021-3-RE</t>
  </si>
  <si>
    <t>2021-3-GU</t>
  </si>
  <si>
    <t>2021-3-MA</t>
  </si>
  <si>
    <t>2021-3-GA</t>
  </si>
  <si>
    <t>2021-3-CO</t>
  </si>
  <si>
    <t>2021-3-C</t>
  </si>
  <si>
    <t>Autres Fruits (autres que pomme, banane, agrumes)</t>
  </si>
  <si>
    <t>Dépenses minimum  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</si>
</sst>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#,##0.00\ &quot;€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9"/>
      <color rgb="FFFF0000"/>
      <name val="Arial"/>
      <family val="2"/>
    </font>
    <font>
      <sz val="9"/>
      <color rgb="FFFF0000"/>
      <name val="Arial"/>
      <family val="2"/>
    </font>
    <font>
      <b/>
      <sz val="9"/>
      <color rgb="FFFF0000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14"/>
      <color rgb="FFC00000"/>
      <name val="Calibri"/>
      <family val="2"/>
      <scheme val="minor"/>
    </font>
    <font>
      <b/>
      <sz val="14"/>
      <color rgb="FFC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Arial"/>
      <family val="2"/>
    </font>
    <font>
      <b/>
      <sz val="12"/>
      <color rgb="FFC00000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EFFE7"/>
        <bgColor indexed="64"/>
      </patternFill>
    </fill>
    <fill>
      <patternFill patternType="solid">
        <fgColor theme="9" tint="0.7999816888943144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3" fillId="0" borderId="0"/>
    <xf numFmtId="0" fontId="5" fillId="0" borderId="0"/>
    <xf numFmtId="44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9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1" xfId="0" applyFill="1" applyBorder="1"/>
    <xf numFmtId="0" fontId="0" fillId="0" borderId="1" xfId="0" applyBorder="1" applyAlignment="1">
      <alignment horizontal="center" wrapText="1"/>
    </xf>
    <xf numFmtId="0" fontId="2" fillId="0" borderId="0" xfId="0" applyFont="1" applyAlignment="1">
      <alignment horizontal="center"/>
    </xf>
    <xf numFmtId="0" fontId="0" fillId="0" borderId="0" xfId="0" applyFont="1"/>
    <xf numFmtId="0" fontId="2" fillId="0" borderId="1" xfId="0" applyFont="1" applyBorder="1" applyAlignment="1"/>
    <xf numFmtId="0" fontId="0" fillId="2" borderId="1" xfId="0" applyFill="1" applyBorder="1" applyAlignment="1">
      <alignment horizontal="left" wrapText="1"/>
    </xf>
    <xf numFmtId="0" fontId="0" fillId="4" borderId="0" xfId="0" applyFill="1"/>
    <xf numFmtId="0" fontId="11" fillId="4" borderId="1" xfId="0" applyFont="1" applyFill="1" applyBorder="1" applyAlignment="1" applyProtection="1">
      <alignment wrapText="1"/>
      <protection locked="0"/>
    </xf>
    <xf numFmtId="0" fontId="14" fillId="4" borderId="0" xfId="0" applyFont="1" applyFill="1"/>
    <xf numFmtId="0" fontId="0" fillId="5" borderId="1" xfId="0" applyFill="1" applyBorder="1" applyAlignment="1">
      <alignment horizontal="left" wrapText="1"/>
    </xf>
    <xf numFmtId="0" fontId="0" fillId="5" borderId="3" xfId="0" applyFill="1" applyBorder="1" applyAlignment="1">
      <alignment horizontal="left" wrapText="1"/>
    </xf>
    <xf numFmtId="0" fontId="13" fillId="5" borderId="1" xfId="0" applyFont="1" applyFill="1" applyBorder="1" applyAlignment="1" applyProtection="1">
      <alignment horizontal="center" wrapText="1"/>
      <protection locked="0"/>
    </xf>
    <xf numFmtId="0" fontId="0" fillId="7" borderId="1" xfId="0" applyFill="1" applyBorder="1" applyAlignment="1">
      <alignment horizontal="center"/>
    </xf>
    <xf numFmtId="0" fontId="13" fillId="2" borderId="1" xfId="0" applyFont="1" applyFill="1" applyBorder="1" applyAlignment="1" applyProtection="1">
      <alignment horizontal="center" wrapText="1"/>
      <protection locked="0"/>
    </xf>
    <xf numFmtId="0" fontId="17" fillId="4" borderId="0" xfId="0" applyFont="1" applyFill="1"/>
    <xf numFmtId="0" fontId="18" fillId="4" borderId="0" xfId="0" applyFont="1" applyFill="1"/>
    <xf numFmtId="0" fontId="0" fillId="3" borderId="1" xfId="0" applyFill="1" applyBorder="1" applyAlignment="1">
      <alignment horizontal="center" wrapText="1"/>
    </xf>
    <xf numFmtId="0" fontId="0" fillId="4" borderId="0" xfId="0" applyFill="1" applyAlignment="1">
      <alignment wrapText="1"/>
    </xf>
    <xf numFmtId="0" fontId="0" fillId="7" borderId="1" xfId="0" applyFill="1" applyBorder="1" applyAlignment="1">
      <alignment horizontal="center" wrapText="1"/>
    </xf>
    <xf numFmtId="0" fontId="11" fillId="4" borderId="0" xfId="0" applyFont="1" applyFill="1" applyBorder="1" applyAlignment="1" applyProtection="1">
      <alignment wrapText="1"/>
      <protection locked="0"/>
    </xf>
    <xf numFmtId="0" fontId="16" fillId="4" borderId="0" xfId="0" applyFont="1" applyFill="1" applyAlignment="1">
      <alignment horizontal="center" vertical="top"/>
    </xf>
    <xf numFmtId="0" fontId="4" fillId="4" borderId="0" xfId="1" applyFont="1" applyFill="1" applyBorder="1" applyAlignment="1">
      <alignment horizontal="center" vertical="center"/>
    </xf>
    <xf numFmtId="0" fontId="14" fillId="4" borderId="0" xfId="0" applyFont="1" applyFill="1" applyAlignment="1">
      <alignment horizontal="right"/>
    </xf>
    <xf numFmtId="0" fontId="11" fillId="7" borderId="7" xfId="0" applyFont="1" applyFill="1" applyBorder="1" applyAlignment="1">
      <alignment horizontal="center"/>
    </xf>
    <xf numFmtId="0" fontId="17" fillId="4" borderId="0" xfId="0" applyFont="1" applyFill="1" applyAlignment="1">
      <alignment horizontal="center"/>
    </xf>
    <xf numFmtId="0" fontId="15" fillId="7" borderId="5" xfId="0" applyFont="1" applyFill="1" applyBorder="1" applyAlignment="1">
      <alignment horizontal="center" wrapText="1"/>
    </xf>
    <xf numFmtId="0" fontId="11" fillId="3" borderId="6" xfId="0" applyFont="1" applyFill="1" applyBorder="1" applyAlignment="1">
      <alignment horizontal="center"/>
    </xf>
    <xf numFmtId="0" fontId="15" fillId="3" borderId="5" xfId="0" applyFont="1" applyFill="1" applyBorder="1" applyAlignment="1">
      <alignment horizontal="center" wrapText="1"/>
    </xf>
    <xf numFmtId="0" fontId="0" fillId="4" borderId="0" xfId="0" applyFill="1" applyBorder="1" applyAlignment="1"/>
    <xf numFmtId="0" fontId="0" fillId="6" borderId="9" xfId="0" applyFill="1" applyBorder="1" applyAlignment="1"/>
    <xf numFmtId="0" fontId="19" fillId="6" borderId="10" xfId="0" applyFont="1" applyFill="1" applyBorder="1" applyAlignment="1">
      <alignment vertical="center"/>
    </xf>
    <xf numFmtId="0" fontId="20" fillId="6" borderId="10" xfId="0" applyFont="1" applyFill="1" applyBorder="1" applyAlignment="1">
      <alignment vertical="center"/>
    </xf>
    <xf numFmtId="0" fontId="16" fillId="4" borderId="0" xfId="0" applyFont="1" applyFill="1" applyAlignment="1">
      <alignment horizontal="center" vertical="top"/>
    </xf>
    <xf numFmtId="0" fontId="0" fillId="5" borderId="19" xfId="0" applyFill="1" applyBorder="1" applyAlignment="1">
      <alignment wrapText="1"/>
    </xf>
    <xf numFmtId="0" fontId="0" fillId="2" borderId="2" xfId="0" applyFill="1" applyBorder="1" applyAlignment="1">
      <alignment horizontal="left" wrapText="1"/>
    </xf>
    <xf numFmtId="0" fontId="0" fillId="2" borderId="19" xfId="0" applyFill="1" applyBorder="1"/>
    <xf numFmtId="0" fontId="0" fillId="2" borderId="19" xfId="0" applyFill="1" applyBorder="1" applyAlignment="1">
      <alignment wrapText="1"/>
    </xf>
    <xf numFmtId="2" fontId="13" fillId="5" borderId="1" xfId="0" applyNumberFormat="1" applyFont="1" applyFill="1" applyBorder="1" applyAlignment="1" applyProtection="1">
      <alignment horizontal="center" wrapText="1"/>
      <protection locked="0"/>
    </xf>
    <xf numFmtId="2" fontId="15" fillId="3" borderId="5" xfId="0" applyNumberFormat="1" applyFont="1" applyFill="1" applyBorder="1" applyAlignment="1">
      <alignment horizontal="center" wrapText="1"/>
    </xf>
    <xf numFmtId="2" fontId="13" fillId="2" borderId="1" xfId="0" applyNumberFormat="1" applyFont="1" applyFill="1" applyBorder="1" applyAlignment="1" applyProtection="1">
      <alignment horizontal="center" wrapText="1"/>
      <protection locked="0"/>
    </xf>
    <xf numFmtId="2" fontId="15" fillId="7" borderId="5" xfId="0" applyNumberFormat="1" applyFont="1" applyFill="1" applyBorder="1" applyAlignment="1">
      <alignment horizontal="center" wrapText="1"/>
    </xf>
    <xf numFmtId="0" fontId="16" fillId="4" borderId="0" xfId="0" applyFont="1" applyFill="1" applyAlignment="1">
      <alignment horizontal="center" vertical="top"/>
    </xf>
    <xf numFmtId="0" fontId="14" fillId="4" borderId="0" xfId="0" applyFont="1" applyFill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24" fillId="0" borderId="6" xfId="4" applyFont="1" applyBorder="1" applyAlignment="1">
      <alignment horizontal="center" vertical="center" wrapText="1"/>
    </xf>
    <xf numFmtId="0" fontId="0" fillId="8" borderId="0" xfId="0" applyFill="1"/>
    <xf numFmtId="0" fontId="24" fillId="9" borderId="6" xfId="4" applyFont="1" applyFill="1" applyBorder="1" applyAlignment="1">
      <alignment horizontal="center" vertical="center" wrapText="1"/>
    </xf>
    <xf numFmtId="0" fontId="29" fillId="8" borderId="0" xfId="0" applyFont="1" applyFill="1"/>
    <xf numFmtId="0" fontId="15" fillId="7" borderId="0" xfId="0" applyFont="1" applyFill="1" applyBorder="1" applyAlignment="1">
      <alignment horizontal="center" wrapText="1"/>
    </xf>
    <xf numFmtId="0" fontId="15" fillId="3" borderId="0" xfId="0" applyFont="1" applyFill="1" applyBorder="1" applyAlignment="1">
      <alignment horizontal="center" wrapText="1"/>
    </xf>
    <xf numFmtId="0" fontId="0" fillId="6" borderId="10" xfId="0" applyFill="1" applyBorder="1" applyAlignment="1"/>
    <xf numFmtId="0" fontId="2" fillId="0" borderId="0" xfId="0" applyFont="1" applyBorder="1" applyAlignment="1"/>
    <xf numFmtId="0" fontId="14" fillId="4" borderId="0" xfId="0" applyFont="1" applyFill="1" applyAlignment="1">
      <alignment horizontal="center" wrapText="1"/>
    </xf>
    <xf numFmtId="0" fontId="30" fillId="4" borderId="0" xfId="0" applyFont="1" applyFill="1"/>
    <xf numFmtId="0" fontId="31" fillId="4" borderId="0" xfId="0" applyFont="1" applyFill="1"/>
    <xf numFmtId="0" fontId="2" fillId="0" borderId="1" xfId="0" applyFont="1" applyBorder="1" applyAlignment="1">
      <alignment horizontal="center"/>
    </xf>
    <xf numFmtId="2" fontId="0" fillId="0" borderId="1" xfId="0" applyNumberFormat="1" applyBorder="1"/>
    <xf numFmtId="0" fontId="32" fillId="4" borderId="0" xfId="0" applyFont="1" applyFill="1"/>
    <xf numFmtId="0" fontId="0" fillId="4" borderId="0" xfId="0" applyFill="1" applyBorder="1"/>
    <xf numFmtId="0" fontId="0" fillId="0" borderId="22" xfId="0" applyFill="1" applyBorder="1" applyAlignment="1" applyProtection="1">
      <alignment wrapText="1"/>
      <protection locked="0"/>
    </xf>
    <xf numFmtId="0" fontId="0" fillId="4" borderId="20" xfId="0" applyFill="1" applyBorder="1" applyAlignment="1">
      <alignment wrapText="1"/>
    </xf>
    <xf numFmtId="0" fontId="13" fillId="0" borderId="23" xfId="0" applyFont="1" applyFill="1" applyBorder="1" applyAlignment="1" applyProtection="1">
      <alignment horizontal="center" wrapText="1"/>
      <protection locked="0"/>
    </xf>
    <xf numFmtId="0" fontId="13" fillId="0" borderId="24" xfId="0" applyFont="1" applyFill="1" applyBorder="1" applyAlignment="1" applyProtection="1">
      <alignment horizontal="center" wrapText="1"/>
      <protection locked="0"/>
    </xf>
    <xf numFmtId="0" fontId="13" fillId="0" borderId="25" xfId="0" applyFont="1" applyFill="1" applyBorder="1" applyAlignment="1" applyProtection="1">
      <alignment horizontal="center" wrapText="1"/>
      <protection locked="0"/>
    </xf>
    <xf numFmtId="0" fontId="22" fillId="5" borderId="19" xfId="0" applyFont="1" applyFill="1" applyBorder="1" applyAlignment="1" applyProtection="1">
      <alignment horizontal="center" wrapText="1"/>
      <protection locked="0"/>
    </xf>
    <xf numFmtId="0" fontId="22" fillId="2" borderId="19" xfId="0" applyFont="1" applyFill="1" applyBorder="1" applyAlignment="1" applyProtection="1">
      <alignment horizontal="center" wrapText="1"/>
      <protection locked="0"/>
    </xf>
    <xf numFmtId="2" fontId="13" fillId="5" borderId="19" xfId="0" applyNumberFormat="1" applyFont="1" applyFill="1" applyBorder="1" applyAlignment="1" applyProtection="1">
      <alignment horizontal="center" wrapText="1"/>
      <protection locked="0"/>
    </xf>
    <xf numFmtId="0" fontId="13" fillId="0" borderId="22" xfId="0" applyFont="1" applyFill="1" applyBorder="1" applyAlignment="1" applyProtection="1">
      <alignment horizontal="center" wrapText="1"/>
      <protection locked="0"/>
    </xf>
    <xf numFmtId="0" fontId="16" fillId="4" borderId="0" xfId="0" applyFont="1" applyFill="1" applyAlignment="1">
      <alignment vertical="top"/>
    </xf>
    <xf numFmtId="2" fontId="13" fillId="2" borderId="19" xfId="0" applyNumberFormat="1" applyFont="1" applyFill="1" applyBorder="1" applyAlignment="1" applyProtection="1">
      <alignment horizontal="center" wrapText="1"/>
      <protection locked="0"/>
    </xf>
    <xf numFmtId="0" fontId="0" fillId="0" borderId="26" xfId="0" applyFill="1" applyBorder="1" applyAlignment="1" applyProtection="1">
      <alignment wrapText="1"/>
      <protection locked="0"/>
    </xf>
    <xf numFmtId="164" fontId="34" fillId="6" borderId="6" xfId="0" applyNumberFormat="1" applyFont="1" applyFill="1" applyBorder="1" applyAlignment="1">
      <alignment horizontal="center" vertical="center" wrapText="1"/>
    </xf>
    <xf numFmtId="164" fontId="21" fillId="6" borderId="6" xfId="0" applyNumberFormat="1" applyFont="1" applyFill="1" applyBorder="1" applyAlignment="1">
      <alignment horizontal="center" vertical="center" wrapText="1"/>
    </xf>
    <xf numFmtId="2" fontId="0" fillId="5" borderId="19" xfId="0" applyNumberFormat="1" applyFill="1" applyBorder="1" applyAlignment="1">
      <alignment wrapText="1"/>
    </xf>
    <xf numFmtId="2" fontId="0" fillId="2" borderId="19" xfId="0" applyNumberFormat="1" applyFill="1" applyBorder="1" applyAlignment="1">
      <alignment wrapText="1"/>
    </xf>
    <xf numFmtId="2" fontId="22" fillId="5" borderId="19" xfId="0" applyNumberFormat="1" applyFont="1" applyFill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/>
    </xf>
    <xf numFmtId="0" fontId="0" fillId="6" borderId="1" xfId="0" applyFill="1" applyBorder="1"/>
    <xf numFmtId="0" fontId="0" fillId="11" borderId="1" xfId="0" applyFill="1" applyBorder="1"/>
    <xf numFmtId="0" fontId="0" fillId="12" borderId="1" xfId="0" applyFill="1" applyBorder="1"/>
    <xf numFmtId="0" fontId="0" fillId="0" borderId="0" xfId="0" applyBorder="1"/>
    <xf numFmtId="0" fontId="0" fillId="6" borderId="27" xfId="0" applyFill="1" applyBorder="1"/>
    <xf numFmtId="0" fontId="0" fillId="12" borderId="28" xfId="0" applyFill="1" applyBorder="1"/>
    <xf numFmtId="0" fontId="0" fillId="11" borderId="28" xfId="0" applyFill="1" applyBorder="1"/>
    <xf numFmtId="0" fontId="0" fillId="11" borderId="29" xfId="0" applyFill="1" applyBorder="1"/>
    <xf numFmtId="0" fontId="0" fillId="11" borderId="30" xfId="0" applyFill="1" applyBorder="1"/>
    <xf numFmtId="0" fontId="0" fillId="6" borderId="29" xfId="0" applyFill="1" applyBorder="1"/>
    <xf numFmtId="0" fontId="0" fillId="11" borderId="31" xfId="0" applyFill="1" applyBorder="1"/>
    <xf numFmtId="0" fontId="0" fillId="11" borderId="19" xfId="0" applyFill="1" applyBorder="1"/>
    <xf numFmtId="0" fontId="0" fillId="11" borderId="33" xfId="0" applyFill="1" applyBorder="1"/>
    <xf numFmtId="0" fontId="0" fillId="11" borderId="34" xfId="0" applyFill="1" applyBorder="1"/>
    <xf numFmtId="0" fontId="0" fillId="11" borderId="35" xfId="0" applyFill="1" applyBorder="1"/>
    <xf numFmtId="0" fontId="0" fillId="11" borderId="36" xfId="0" applyFill="1" applyBorder="1"/>
    <xf numFmtId="0" fontId="0" fillId="12" borderId="37" xfId="0" applyFill="1" applyBorder="1"/>
    <xf numFmtId="0" fontId="0" fillId="12" borderId="38" xfId="0" applyFill="1" applyBorder="1"/>
    <xf numFmtId="0" fontId="0" fillId="12" borderId="39" xfId="0" applyFill="1" applyBorder="1"/>
    <xf numFmtId="0" fontId="0" fillId="11" borderId="40" xfId="0" applyFill="1" applyBorder="1"/>
    <xf numFmtId="0" fontId="0" fillId="11" borderId="5" xfId="0" applyFill="1" applyBorder="1"/>
    <xf numFmtId="0" fontId="0" fillId="11" borderId="41" xfId="0" applyFill="1" applyBorder="1"/>
    <xf numFmtId="0" fontId="0" fillId="12" borderId="43" xfId="0" applyFill="1" applyBorder="1"/>
    <xf numFmtId="0" fontId="0" fillId="12" borderId="44" xfId="0" applyFill="1" applyBorder="1"/>
    <xf numFmtId="0" fontId="0" fillId="12" borderId="29" xfId="0" applyFill="1" applyBorder="1"/>
    <xf numFmtId="0" fontId="0" fillId="12" borderId="30" xfId="0" applyFill="1" applyBorder="1"/>
    <xf numFmtId="0" fontId="0" fillId="6" borderId="37" xfId="0" applyFill="1" applyBorder="1"/>
    <xf numFmtId="0" fontId="0" fillId="6" borderId="38" xfId="0" applyFill="1" applyBorder="1"/>
    <xf numFmtId="0" fontId="0" fillId="6" borderId="45" xfId="0" applyFill="1" applyBorder="1"/>
    <xf numFmtId="0" fontId="0" fillId="12" borderId="46" xfId="0" applyFill="1" applyBorder="1"/>
    <xf numFmtId="0" fontId="0" fillId="12" borderId="5" xfId="0" applyFill="1" applyBorder="1"/>
    <xf numFmtId="0" fontId="0" fillId="12" borderId="41" xfId="0" applyFill="1" applyBorder="1"/>
    <xf numFmtId="0" fontId="0" fillId="6" borderId="42" xfId="0" applyFill="1" applyBorder="1"/>
    <xf numFmtId="0" fontId="0" fillId="6" borderId="31" xfId="0" applyFill="1" applyBorder="1"/>
    <xf numFmtId="0" fontId="0" fillId="6" borderId="43" xfId="0" applyFill="1" applyBorder="1"/>
    <xf numFmtId="0" fontId="0" fillId="6" borderId="28" xfId="0" applyFill="1" applyBorder="1"/>
    <xf numFmtId="0" fontId="0" fillId="6" borderId="44" xfId="0" applyFill="1" applyBorder="1"/>
    <xf numFmtId="0" fontId="0" fillId="6" borderId="30" xfId="0" applyFill="1" applyBorder="1"/>
    <xf numFmtId="0" fontId="0" fillId="8" borderId="31" xfId="0" applyFill="1" applyBorder="1"/>
    <xf numFmtId="2" fontId="0" fillId="8" borderId="28" xfId="0" applyNumberFormat="1" applyFill="1" applyBorder="1"/>
    <xf numFmtId="2" fontId="0" fillId="8" borderId="30" xfId="0" applyNumberFormat="1" applyFill="1" applyBorder="1"/>
    <xf numFmtId="0" fontId="0" fillId="8" borderId="28" xfId="0" applyFill="1" applyBorder="1"/>
    <xf numFmtId="0" fontId="0" fillId="8" borderId="30" xfId="0" applyFill="1" applyBorder="1"/>
    <xf numFmtId="0" fontId="0" fillId="8" borderId="32" xfId="0" applyFill="1" applyBorder="1"/>
    <xf numFmtId="2" fontId="0" fillId="8" borderId="19" xfId="0" applyNumberFormat="1" applyFill="1" applyBorder="1"/>
    <xf numFmtId="2" fontId="0" fillId="8" borderId="33" xfId="0" applyNumberFormat="1" applyFill="1" applyBorder="1"/>
    <xf numFmtId="2" fontId="0" fillId="8" borderId="32" xfId="0" applyNumberFormat="1" applyFill="1" applyBorder="1"/>
    <xf numFmtId="0" fontId="0" fillId="8" borderId="19" xfId="0" applyFill="1" applyBorder="1"/>
    <xf numFmtId="0" fontId="0" fillId="8" borderId="33" xfId="0" applyFill="1" applyBorder="1"/>
    <xf numFmtId="0" fontId="0" fillId="11" borderId="42" xfId="0" applyFill="1" applyBorder="1"/>
    <xf numFmtId="2" fontId="0" fillId="11" borderId="43" xfId="0" applyNumberFormat="1" applyFill="1" applyBorder="1"/>
    <xf numFmtId="2" fontId="0" fillId="11" borderId="28" xfId="0" applyNumberFormat="1" applyFill="1" applyBorder="1"/>
    <xf numFmtId="2" fontId="0" fillId="11" borderId="44" xfId="0" applyNumberFormat="1" applyFill="1" applyBorder="1"/>
    <xf numFmtId="2" fontId="0" fillId="11" borderId="30" xfId="0" applyNumberFormat="1" applyFill="1" applyBorder="1"/>
    <xf numFmtId="2" fontId="0" fillId="11" borderId="42" xfId="0" applyNumberFormat="1" applyFill="1" applyBorder="1"/>
    <xf numFmtId="0" fontId="0" fillId="11" borderId="43" xfId="0" applyFill="1" applyBorder="1"/>
    <xf numFmtId="0" fontId="0" fillId="11" borderId="44" xfId="0" applyFill="1" applyBorder="1"/>
    <xf numFmtId="0" fontId="0" fillId="11" borderId="44" xfId="0" applyFill="1" applyBorder="1" applyAlignment="1">
      <alignment horizontal="center"/>
    </xf>
    <xf numFmtId="0" fontId="0" fillId="11" borderId="30" xfId="0" applyFill="1" applyBorder="1" applyAlignment="1">
      <alignment horizontal="center"/>
    </xf>
    <xf numFmtId="0" fontId="0" fillId="8" borderId="33" xfId="0" applyFill="1" applyBorder="1" applyAlignment="1">
      <alignment horizontal="center"/>
    </xf>
    <xf numFmtId="0" fontId="0" fillId="8" borderId="30" xfId="0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0" fontId="2" fillId="0" borderId="1" xfId="0" applyFont="1" applyBorder="1"/>
    <xf numFmtId="0" fontId="0" fillId="0" borderId="1" xfId="0" applyFont="1" applyBorder="1"/>
    <xf numFmtId="0" fontId="0" fillId="0" borderId="1" xfId="0" applyBorder="1" applyAlignment="1">
      <alignment horizontal="left"/>
    </xf>
    <xf numFmtId="0" fontId="2" fillId="0" borderId="5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27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13" borderId="32" xfId="0" applyFill="1" applyBorder="1" applyAlignment="1">
      <alignment vertical="center"/>
    </xf>
    <xf numFmtId="0" fontId="0" fillId="13" borderId="27" xfId="0" applyFill="1" applyBorder="1" applyAlignment="1">
      <alignment horizontal="left" vertical="center" wrapText="1"/>
    </xf>
    <xf numFmtId="0" fontId="0" fillId="13" borderId="47" xfId="0" applyFill="1" applyBorder="1" applyAlignment="1">
      <alignment vertical="center"/>
    </xf>
    <xf numFmtId="2" fontId="0" fillId="13" borderId="27" xfId="0" applyNumberFormat="1" applyFill="1" applyBorder="1" applyAlignment="1">
      <alignment vertical="center"/>
    </xf>
    <xf numFmtId="0" fontId="0" fillId="13" borderId="31" xfId="0" applyFill="1" applyBorder="1" applyAlignment="1">
      <alignment vertical="center"/>
    </xf>
    <xf numFmtId="0" fontId="0" fillId="13" borderId="19" xfId="0" applyFill="1" applyBorder="1" applyAlignment="1">
      <alignment vertical="center"/>
    </xf>
    <xf numFmtId="0" fontId="0" fillId="13" borderId="1" xfId="0" applyFill="1" applyBorder="1" applyAlignment="1">
      <alignment horizontal="left" vertical="center" wrapText="1"/>
    </xf>
    <xf numFmtId="0" fontId="0" fillId="13" borderId="2" xfId="0" applyFill="1" applyBorder="1" applyAlignment="1">
      <alignment vertical="center"/>
    </xf>
    <xf numFmtId="2" fontId="0" fillId="13" borderId="1" xfId="0" applyNumberFormat="1" applyFill="1" applyBorder="1" applyAlignment="1">
      <alignment vertical="center"/>
    </xf>
    <xf numFmtId="2" fontId="0" fillId="13" borderId="28" xfId="0" applyNumberFormat="1" applyFill="1" applyBorder="1" applyAlignment="1">
      <alignment vertical="center"/>
    </xf>
    <xf numFmtId="0" fontId="0" fillId="13" borderId="2" xfId="0" applyFill="1" applyBorder="1" applyAlignment="1">
      <alignment vertical="center" wrapText="1"/>
    </xf>
    <xf numFmtId="0" fontId="0" fillId="13" borderId="33" xfId="0" applyFill="1" applyBorder="1" applyAlignment="1">
      <alignment vertical="center"/>
    </xf>
    <xf numFmtId="0" fontId="0" fillId="13" borderId="29" xfId="0" applyFill="1" applyBorder="1" applyAlignment="1">
      <alignment horizontal="left" vertical="center" wrapText="1"/>
    </xf>
    <xf numFmtId="0" fontId="0" fillId="13" borderId="48" xfId="0" applyFill="1" applyBorder="1" applyAlignment="1">
      <alignment vertical="center"/>
    </xf>
    <xf numFmtId="2" fontId="0" fillId="13" borderId="29" xfId="0" applyNumberFormat="1" applyFill="1" applyBorder="1" applyAlignment="1">
      <alignment vertical="center"/>
    </xf>
    <xf numFmtId="0" fontId="0" fillId="13" borderId="30" xfId="0" applyFill="1" applyBorder="1" applyAlignment="1">
      <alignment vertical="center"/>
    </xf>
    <xf numFmtId="0" fontId="0" fillId="10" borderId="32" xfId="0" applyFill="1" applyBorder="1" applyAlignment="1">
      <alignment vertical="center"/>
    </xf>
    <xf numFmtId="0" fontId="0" fillId="10" borderId="27" xfId="0" applyFill="1" applyBorder="1" applyAlignment="1">
      <alignment horizontal="left" vertical="center" wrapText="1"/>
    </xf>
    <xf numFmtId="0" fontId="0" fillId="10" borderId="47" xfId="0" applyFill="1" applyBorder="1" applyAlignment="1">
      <alignment vertical="center"/>
    </xf>
    <xf numFmtId="2" fontId="0" fillId="10" borderId="27" xfId="0" applyNumberFormat="1" applyFill="1" applyBorder="1" applyAlignment="1">
      <alignment vertical="center"/>
    </xf>
    <xf numFmtId="0" fontId="0" fillId="10" borderId="31" xfId="0" applyFill="1" applyBorder="1" applyAlignment="1">
      <alignment vertical="center"/>
    </xf>
    <xf numFmtId="0" fontId="0" fillId="10" borderId="19" xfId="0" applyFill="1" applyBorder="1" applyAlignment="1">
      <alignment vertical="center"/>
    </xf>
    <xf numFmtId="0" fontId="0" fillId="10" borderId="1" xfId="0" applyFill="1" applyBorder="1" applyAlignment="1">
      <alignment horizontal="left" vertical="center" wrapText="1"/>
    </xf>
    <xf numFmtId="0" fontId="0" fillId="10" borderId="2" xfId="0" applyFill="1" applyBorder="1" applyAlignment="1">
      <alignment vertical="center"/>
    </xf>
    <xf numFmtId="2" fontId="0" fillId="10" borderId="1" xfId="0" applyNumberFormat="1" applyFill="1" applyBorder="1" applyAlignment="1">
      <alignment vertical="center"/>
    </xf>
    <xf numFmtId="0" fontId="0" fillId="10" borderId="28" xfId="0" applyFill="1" applyBorder="1" applyAlignment="1">
      <alignment vertical="center"/>
    </xf>
    <xf numFmtId="0" fontId="0" fillId="10" borderId="2" xfId="0" applyFill="1" applyBorder="1" applyAlignment="1">
      <alignment vertical="center" wrapText="1"/>
    </xf>
    <xf numFmtId="0" fontId="0" fillId="10" borderId="33" xfId="0" applyFill="1" applyBorder="1" applyAlignment="1">
      <alignment vertical="center"/>
    </xf>
    <xf numFmtId="0" fontId="0" fillId="10" borderId="48" xfId="0" applyFill="1" applyBorder="1" applyAlignment="1">
      <alignment vertical="center"/>
    </xf>
    <xf numFmtId="2" fontId="0" fillId="10" borderId="29" xfId="0" applyNumberFormat="1" applyFill="1" applyBorder="1" applyAlignment="1">
      <alignment vertical="center"/>
    </xf>
    <xf numFmtId="0" fontId="0" fillId="10" borderId="30" xfId="0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6" borderId="37" xfId="0" applyFill="1" applyBorder="1" applyAlignment="1">
      <alignment vertical="center"/>
    </xf>
    <xf numFmtId="0" fontId="0" fillId="6" borderId="42" xfId="0" applyFill="1" applyBorder="1" applyAlignment="1">
      <alignment vertical="center"/>
    </xf>
    <xf numFmtId="0" fontId="0" fillId="6" borderId="27" xfId="0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0" fontId="0" fillId="6" borderId="38" xfId="0" applyFill="1" applyBorder="1" applyAlignment="1">
      <alignment vertical="center"/>
    </xf>
    <xf numFmtId="0" fontId="0" fillId="6" borderId="43" xfId="0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0" fillId="6" borderId="28" xfId="0" applyFill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0" fillId="6" borderId="45" xfId="0" applyFill="1" applyBorder="1" applyAlignment="1">
      <alignment vertical="center"/>
    </xf>
    <xf numFmtId="0" fontId="0" fillId="6" borderId="44" xfId="0" applyFill="1" applyBorder="1" applyAlignment="1">
      <alignment vertical="center"/>
    </xf>
    <xf numFmtId="0" fontId="0" fillId="6" borderId="29" xfId="0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0" fontId="0" fillId="12" borderId="37" xfId="0" applyFill="1" applyBorder="1" applyAlignment="1">
      <alignment vertical="center"/>
    </xf>
    <xf numFmtId="0" fontId="0" fillId="12" borderId="46" xfId="0" applyFill="1" applyBorder="1" applyAlignment="1">
      <alignment vertical="center"/>
    </xf>
    <xf numFmtId="0" fontId="0" fillId="12" borderId="5" xfId="0" applyFill="1" applyBorder="1" applyAlignment="1">
      <alignment vertical="center"/>
    </xf>
    <xf numFmtId="0" fontId="0" fillId="12" borderId="41" xfId="0" applyFill="1" applyBorder="1" applyAlignment="1">
      <alignment vertical="center"/>
    </xf>
    <xf numFmtId="0" fontId="0" fillId="12" borderId="38" xfId="0" applyFill="1" applyBorder="1" applyAlignment="1">
      <alignment vertical="center"/>
    </xf>
    <xf numFmtId="0" fontId="0" fillId="12" borderId="43" xfId="0" applyFill="1" applyBorder="1" applyAlignment="1">
      <alignment vertical="center"/>
    </xf>
    <xf numFmtId="0" fontId="0" fillId="12" borderId="1" xfId="0" applyFill="1" applyBorder="1" applyAlignment="1">
      <alignment vertical="center"/>
    </xf>
    <xf numFmtId="0" fontId="0" fillId="12" borderId="28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12" borderId="39" xfId="0" applyFill="1" applyBorder="1" applyAlignment="1">
      <alignment vertical="center"/>
    </xf>
    <xf numFmtId="0" fontId="0" fillId="12" borderId="44" xfId="0" applyFill="1" applyBorder="1" applyAlignment="1">
      <alignment vertical="center"/>
    </xf>
    <xf numFmtId="0" fontId="0" fillId="12" borderId="29" xfId="0" applyFill="1" applyBorder="1" applyAlignment="1">
      <alignment vertical="center"/>
    </xf>
    <xf numFmtId="0" fontId="0" fillId="12" borderId="30" xfId="0" applyFill="1" applyBorder="1" applyAlignment="1">
      <alignment vertical="center"/>
    </xf>
    <xf numFmtId="0" fontId="0" fillId="11" borderId="34" xfId="0" applyFill="1" applyBorder="1" applyAlignment="1">
      <alignment vertical="center"/>
    </xf>
    <xf numFmtId="0" fontId="0" fillId="11" borderId="40" xfId="0" applyFill="1" applyBorder="1" applyAlignment="1">
      <alignment vertical="center"/>
    </xf>
    <xf numFmtId="0" fontId="0" fillId="11" borderId="5" xfId="0" applyFill="1" applyBorder="1" applyAlignment="1">
      <alignment vertical="center"/>
    </xf>
    <xf numFmtId="0" fontId="0" fillId="11" borderId="41" xfId="0" applyFill="1" applyBorder="1" applyAlignment="1">
      <alignment vertical="center"/>
    </xf>
    <xf numFmtId="0" fontId="0" fillId="11" borderId="35" xfId="0" applyFill="1" applyBorder="1" applyAlignment="1">
      <alignment vertical="center"/>
    </xf>
    <xf numFmtId="0" fontId="0" fillId="11" borderId="19" xfId="0" applyFill="1" applyBorder="1" applyAlignment="1">
      <alignment vertical="center"/>
    </xf>
    <xf numFmtId="0" fontId="0" fillId="11" borderId="1" xfId="0" applyFill="1" applyBorder="1" applyAlignment="1">
      <alignment vertical="center"/>
    </xf>
    <xf numFmtId="0" fontId="0" fillId="11" borderId="28" xfId="0" applyFill="1" applyBorder="1" applyAlignment="1">
      <alignment vertical="center"/>
    </xf>
    <xf numFmtId="0" fontId="0" fillId="11" borderId="36" xfId="0" applyFill="1" applyBorder="1" applyAlignment="1">
      <alignment vertical="center"/>
    </xf>
    <xf numFmtId="0" fontId="0" fillId="11" borderId="33" xfId="0" applyFill="1" applyBorder="1" applyAlignment="1">
      <alignment vertical="center"/>
    </xf>
    <xf numFmtId="0" fontId="0" fillId="11" borderId="29" xfId="0" applyFill="1" applyBorder="1" applyAlignment="1">
      <alignment vertical="center"/>
    </xf>
    <xf numFmtId="0" fontId="0" fillId="11" borderId="30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10" borderId="29" xfId="0" applyFill="1" applyBorder="1" applyAlignment="1">
      <alignment horizontal="left" vertical="center" wrapText="1"/>
    </xf>
    <xf numFmtId="0" fontId="25" fillId="9" borderId="9" xfId="0" applyFont="1" applyFill="1" applyBorder="1" applyAlignment="1">
      <alignment horizontal="center" vertical="center" wrapText="1"/>
    </xf>
    <xf numFmtId="0" fontId="25" fillId="9" borderId="10" xfId="0" applyFont="1" applyFill="1" applyBorder="1" applyAlignment="1">
      <alignment horizontal="center" vertical="center" wrapText="1"/>
    </xf>
    <xf numFmtId="0" fontId="25" fillId="9" borderId="8" xfId="0" applyFont="1" applyFill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/>
    </xf>
    <xf numFmtId="0" fontId="4" fillId="4" borderId="2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4" fillId="6" borderId="2" xfId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textRotation="90"/>
    </xf>
    <xf numFmtId="0" fontId="14" fillId="4" borderId="0" xfId="0" applyFont="1" applyFill="1" applyAlignment="1">
      <alignment wrapText="1"/>
    </xf>
    <xf numFmtId="0" fontId="14" fillId="4" borderId="0" xfId="0" applyFont="1" applyFill="1" applyAlignment="1">
      <alignment horizontal="center" wrapText="1"/>
    </xf>
    <xf numFmtId="0" fontId="13" fillId="7" borderId="1" xfId="0" applyFont="1" applyFill="1" applyBorder="1" applyAlignment="1">
      <alignment horizontal="center" vertical="top" wrapText="1"/>
    </xf>
    <xf numFmtId="0" fontId="13" fillId="7" borderId="3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0" fontId="6" fillId="6" borderId="14" xfId="1" applyFont="1" applyFill="1" applyBorder="1" applyAlignment="1">
      <alignment horizontal="center" vertical="center" wrapText="1"/>
    </xf>
    <xf numFmtId="0" fontId="6" fillId="6" borderId="0" xfId="1" applyFont="1" applyFill="1" applyBorder="1" applyAlignment="1">
      <alignment horizontal="center" vertical="center" wrapText="1"/>
    </xf>
    <xf numFmtId="0" fontId="6" fillId="6" borderId="15" xfId="1" applyFont="1" applyFill="1" applyBorder="1" applyAlignment="1">
      <alignment horizontal="center" vertical="center" wrapText="1"/>
    </xf>
    <xf numFmtId="0" fontId="7" fillId="6" borderId="11" xfId="1" applyFont="1" applyFill="1" applyBorder="1" applyAlignment="1">
      <alignment horizontal="center"/>
    </xf>
    <xf numFmtId="0" fontId="7" fillId="6" borderId="12" xfId="1" applyFont="1" applyFill="1" applyBorder="1" applyAlignment="1">
      <alignment horizontal="center"/>
    </xf>
    <xf numFmtId="0" fontId="7" fillId="6" borderId="13" xfId="1" applyFont="1" applyFill="1" applyBorder="1" applyAlignment="1">
      <alignment horizontal="center"/>
    </xf>
    <xf numFmtId="0" fontId="9" fillId="6" borderId="16" xfId="1" applyFont="1" applyFill="1" applyBorder="1" applyAlignment="1">
      <alignment horizontal="center" vertical="center"/>
    </xf>
    <xf numFmtId="0" fontId="9" fillId="6" borderId="17" xfId="1" applyFont="1" applyFill="1" applyBorder="1" applyAlignment="1">
      <alignment horizontal="center" vertical="center"/>
    </xf>
    <xf numFmtId="0" fontId="9" fillId="6" borderId="18" xfId="1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top" wrapText="1"/>
    </xf>
    <xf numFmtId="0" fontId="13" fillId="3" borderId="4" xfId="0" applyFont="1" applyFill="1" applyBorder="1" applyAlignment="1">
      <alignment horizontal="center" vertical="top" wrapText="1"/>
    </xf>
    <xf numFmtId="0" fontId="12" fillId="7" borderId="1" xfId="0" applyFont="1" applyFill="1" applyBorder="1" applyAlignment="1">
      <alignment horizontal="center" vertical="center" textRotation="90"/>
    </xf>
    <xf numFmtId="0" fontId="2" fillId="7" borderId="1" xfId="0" applyFont="1" applyFill="1" applyBorder="1" applyAlignment="1">
      <alignment horizontal="center" vertical="top"/>
    </xf>
    <xf numFmtId="0" fontId="0" fillId="3" borderId="3" xfId="0" applyFill="1" applyBorder="1" applyAlignment="1">
      <alignment horizontal="center" vertical="top"/>
    </xf>
    <xf numFmtId="0" fontId="0" fillId="3" borderId="4" xfId="0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/>
    </xf>
    <xf numFmtId="0" fontId="2" fillId="3" borderId="4" xfId="0" applyFont="1" applyFill="1" applyBorder="1" applyAlignment="1">
      <alignment horizontal="center" vertical="top"/>
    </xf>
    <xf numFmtId="0" fontId="2" fillId="3" borderId="3" xfId="0" applyFont="1" applyFill="1" applyBorder="1" applyAlignment="1">
      <alignment horizontal="center" vertical="top" wrapText="1"/>
    </xf>
    <xf numFmtId="0" fontId="2" fillId="3" borderId="4" xfId="0" applyFont="1" applyFill="1" applyBorder="1" applyAlignment="1">
      <alignment horizontal="center" vertical="top" wrapText="1"/>
    </xf>
    <xf numFmtId="0" fontId="4" fillId="6" borderId="21" xfId="1" applyFont="1" applyFill="1" applyBorder="1" applyAlignment="1">
      <alignment horizontal="center" vertical="center"/>
    </xf>
    <xf numFmtId="0" fontId="4" fillId="6" borderId="19" xfId="1" applyFont="1" applyFill="1" applyBorder="1" applyAlignment="1">
      <alignment horizontal="center" vertical="center"/>
    </xf>
    <xf numFmtId="0" fontId="12" fillId="7" borderId="3" xfId="0" applyFont="1" applyFill="1" applyBorder="1" applyAlignment="1">
      <alignment horizontal="center" vertical="center" textRotation="90"/>
    </xf>
    <xf numFmtId="0" fontId="12" fillId="7" borderId="4" xfId="0" applyFont="1" applyFill="1" applyBorder="1" applyAlignment="1">
      <alignment horizontal="center" vertical="center" textRotation="90"/>
    </xf>
    <xf numFmtId="0" fontId="12" fillId="7" borderId="5" xfId="0" applyFont="1" applyFill="1" applyBorder="1" applyAlignment="1">
      <alignment horizontal="center" vertical="center" textRotation="90"/>
    </xf>
    <xf numFmtId="0" fontId="12" fillId="3" borderId="3" xfId="0" applyFont="1" applyFill="1" applyBorder="1" applyAlignment="1">
      <alignment horizontal="center" vertical="center" textRotation="90"/>
    </xf>
    <xf numFmtId="0" fontId="12" fillId="3" borderId="4" xfId="0" applyFont="1" applyFill="1" applyBorder="1" applyAlignment="1">
      <alignment horizontal="center" vertical="center" textRotation="90"/>
    </xf>
    <xf numFmtId="0" fontId="12" fillId="3" borderId="5" xfId="0" applyFont="1" applyFill="1" applyBorder="1" applyAlignment="1">
      <alignment horizontal="center" vertical="center" textRotation="90"/>
    </xf>
    <xf numFmtId="0" fontId="2" fillId="0" borderId="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0" fillId="13" borderId="34" xfId="0" applyFill="1" applyBorder="1" applyAlignment="1">
      <alignment horizontal="center" vertical="center" textRotation="90"/>
    </xf>
    <xf numFmtId="0" fontId="0" fillId="13" borderId="35" xfId="0" applyFill="1" applyBorder="1" applyAlignment="1">
      <alignment horizontal="center" vertical="center" textRotation="90"/>
    </xf>
    <xf numFmtId="0" fontId="0" fillId="13" borderId="36" xfId="0" applyFill="1" applyBorder="1" applyAlignment="1">
      <alignment horizontal="center" vertical="center" textRotation="90"/>
    </xf>
    <xf numFmtId="0" fontId="0" fillId="10" borderId="34" xfId="0" applyFill="1" applyBorder="1" applyAlignment="1">
      <alignment horizontal="center" vertical="center" textRotation="90"/>
    </xf>
    <xf numFmtId="0" fontId="0" fillId="10" borderId="35" xfId="0" applyFill="1" applyBorder="1" applyAlignment="1">
      <alignment horizontal="center" vertical="center" textRotation="90"/>
    </xf>
    <xf numFmtId="0" fontId="0" fillId="10" borderId="36" xfId="0" applyFill="1" applyBorder="1" applyAlignment="1">
      <alignment horizontal="center" vertical="center" textRotation="90"/>
    </xf>
    <xf numFmtId="0" fontId="2" fillId="0" borderId="55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11" borderId="37" xfId="0" applyFont="1" applyFill="1" applyBorder="1" applyAlignment="1">
      <alignment horizontal="center"/>
    </xf>
    <xf numFmtId="0" fontId="2" fillId="11" borderId="49" xfId="0" applyFont="1" applyFill="1" applyBorder="1" applyAlignment="1">
      <alignment horizontal="center"/>
    </xf>
    <xf numFmtId="0" fontId="2" fillId="8" borderId="51" xfId="0" applyFont="1" applyFill="1" applyBorder="1" applyAlignment="1">
      <alignment horizontal="center"/>
    </xf>
    <xf numFmtId="0" fontId="2" fillId="8" borderId="49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 vertical="center" textRotation="90"/>
    </xf>
  </cellXfs>
  <cellStyles count="5">
    <cellStyle name="Lien hypertexte" xfId="4" builtinId="8"/>
    <cellStyle name="Monétaire 2" xfId="3"/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colors>
    <mruColors>
      <color rgb="FFFEFF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236220</xdr:colOff>
      <xdr:row>1</xdr:row>
      <xdr:rowOff>15240</xdr:rowOff>
    </xdr:from>
    <xdr:to>
      <xdr:col>2</xdr:col>
      <xdr:colOff>434340</xdr:colOff>
      <xdr:row>1</xdr:row>
      <xdr:rowOff>876300</xdr:rowOff>
    </xdr:to>
    <xdr:pic>
      <xdr:nvPicPr>
        <xdr:cNvPr id="2" name="Imag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205740"/>
          <a:ext cx="98298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137160</xdr:colOff>
      <xdr:row>1</xdr:row>
      <xdr:rowOff>38100</xdr:rowOff>
    </xdr:from>
    <xdr:to>
      <xdr:col>7</xdr:col>
      <xdr:colOff>579120</xdr:colOff>
      <xdr:row>1</xdr:row>
      <xdr:rowOff>800100</xdr:rowOff>
    </xdr:to>
    <xdr:pic>
      <xdr:nvPicPr>
        <xdr:cNvPr id="3" name="Image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8560" y="228600"/>
          <a:ext cx="1226820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f3\fam\FRANCEAGRIMER\ENTITE\INTV\SMCQ\U_IME\Programme%20LFE\Communication\Site%20Internet\Pi&#232;ces%20jointes%20-%20Documents%20du%20site\2020%202021\SimulateurCalcul%20Aide%20LF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RANCEAGRIMER/ENTITE/INTV/SMCQ/U_IME/Programme%20LFE/Communication/Site%20Internet/Pi&#232;ces%20jointes%20-%20Documents%20du%20site/2020%202021/SimulateurCalcul%20Aide%20LF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Feuil1"/>
      <sheetName val="MIDI Métropole"/>
      <sheetName val="MIDI Outre-Mer"/>
      <sheetName val="GOUTER &amp; MATIN Métropole"/>
      <sheetName val="GOUTER &amp; MATIN Outre-Mer"/>
      <sheetName val="Référentiel"/>
      <sheetName val="Référentiel (2)"/>
    </sheetNames>
    <sheetDataSet>
      <sheetData sheetId="0"/>
      <sheetData sheetId="1"/>
      <sheetData sheetId="2">
        <row r="13">
          <cell r="D13">
            <v>0</v>
          </cell>
        </row>
        <row r="16">
          <cell r="D16" t="str">
            <v/>
          </cell>
        </row>
        <row r="21">
          <cell r="G21">
            <v>0.1</v>
          </cell>
        </row>
        <row r="22">
          <cell r="O22">
            <v>0.11</v>
          </cell>
        </row>
        <row r="24">
          <cell r="F24">
            <v>0</v>
          </cell>
        </row>
        <row r="25">
          <cell r="N25">
            <v>0</v>
          </cell>
        </row>
      </sheetData>
      <sheetData sheetId="3">
        <row r="13">
          <cell r="D13">
            <v>0</v>
          </cell>
        </row>
        <row r="16">
          <cell r="D16" t="str">
            <v/>
          </cell>
        </row>
        <row r="21">
          <cell r="G21">
            <v>0.1</v>
          </cell>
        </row>
        <row r="22">
          <cell r="O22">
            <v>0.12</v>
          </cell>
        </row>
        <row r="24">
          <cell r="F24">
            <v>0</v>
          </cell>
        </row>
        <row r="25">
          <cell r="N25">
            <v>0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UEIL"/>
      <sheetName val="Feuil1"/>
      <sheetName val="MIDI Métropole"/>
      <sheetName val="MIDI Outre-Mer"/>
      <sheetName val="GOUTER &amp; MATIN Métropole"/>
      <sheetName val="GOUTER &amp; MATIN Outre-Mer"/>
      <sheetName val="Référentiel"/>
      <sheetName val="Référentiel (2)"/>
    </sheetNames>
    <sheetDataSet>
      <sheetData sheetId="0"/>
      <sheetData sheetId="1"/>
      <sheetData sheetId="2"/>
      <sheetData sheetId="3"/>
      <sheetData sheetId="4">
        <row r="11">
          <cell r="D11">
            <v>0</v>
          </cell>
        </row>
        <row r="15">
          <cell r="D15">
            <v>0</v>
          </cell>
        </row>
        <row r="18">
          <cell r="D18" t="str">
            <v/>
          </cell>
        </row>
        <row r="22">
          <cell r="G22">
            <v>0.17</v>
          </cell>
          <cell r="H22">
            <v>0.23</v>
          </cell>
          <cell r="P22">
            <v>0.1</v>
          </cell>
          <cell r="Q22">
            <v>0.14000000000000001</v>
          </cell>
        </row>
        <row r="23">
          <cell r="O23">
            <v>0</v>
          </cell>
        </row>
        <row r="25">
          <cell r="F25">
            <v>0</v>
          </cell>
        </row>
      </sheetData>
      <sheetData sheetId="5">
        <row r="11">
          <cell r="D11">
            <v>0</v>
          </cell>
        </row>
        <row r="15">
          <cell r="D15">
            <v>0</v>
          </cell>
        </row>
        <row r="18">
          <cell r="D18" t="str">
            <v/>
          </cell>
        </row>
        <row r="22">
          <cell r="G22">
            <v>0.1770861999982373</v>
          </cell>
          <cell r="H22">
            <v>0.25203824374730083</v>
          </cell>
          <cell r="P22">
            <v>0.11</v>
          </cell>
          <cell r="Q22">
            <v>0.15</v>
          </cell>
        </row>
        <row r="23">
          <cell r="O23">
            <v>0</v>
          </cell>
        </row>
        <row r="25">
          <cell r="F25">
            <v>0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1"/>
  <sheetViews>
    <sheetView tabSelected="1" workbookViewId="0">
      <selection activeCell="E11" sqref="E11"/>
    </sheetView>
  </sheetViews>
  <sheetFormatPr baseColWidth="10" defaultColWidth="11.42578125" defaultRowHeight="15" x14ac:dyDescent="0.25"/>
  <cols>
    <col min="1" max="1" width="2.140625" style="53" customWidth="1"/>
    <col min="2" max="3" width="11.42578125" style="53"/>
    <col min="4" max="5" width="35.7109375" style="53" customWidth="1"/>
    <col min="6" max="16384" width="11.42578125" style="53"/>
  </cols>
  <sheetData>
    <row r="1" spans="2:8" ht="15.75" thickBot="1" x14ac:dyDescent="0.3"/>
    <row r="2" spans="2:8" ht="79.5" customHeight="1" thickBot="1" x14ac:dyDescent="0.3">
      <c r="B2" s="238" t="s">
        <v>74</v>
      </c>
      <c r="C2" s="239"/>
      <c r="D2" s="239"/>
      <c r="E2" s="239"/>
      <c r="F2" s="239"/>
      <c r="G2" s="239"/>
      <c r="H2" s="240"/>
    </row>
    <row r="5" spans="2:8" ht="15.75" x14ac:dyDescent="0.25">
      <c r="C5" s="55" t="s">
        <v>55</v>
      </c>
    </row>
    <row r="6" spans="2:8" ht="15.75" thickBot="1" x14ac:dyDescent="0.3"/>
    <row r="7" spans="2:8" ht="54.95" customHeight="1" thickBot="1" x14ac:dyDescent="0.3">
      <c r="D7" s="52" t="s">
        <v>53</v>
      </c>
      <c r="E7" s="52" t="s">
        <v>54</v>
      </c>
    </row>
    <row r="10" spans="2:8" ht="15.75" thickBot="1" x14ac:dyDescent="0.3"/>
    <row r="11" spans="2:8" ht="70.150000000000006" customHeight="1" thickBot="1" x14ac:dyDescent="0.3">
      <c r="D11" s="54" t="s">
        <v>68</v>
      </c>
      <c r="E11" s="54" t="s">
        <v>72</v>
      </c>
    </row>
  </sheetData>
  <mergeCells count="1">
    <mergeCell ref="B2:H2"/>
  </mergeCells>
  <hyperlinks>
    <hyperlink ref="D11" location="'GOUTER &amp; MATIN Métropole'!A1" display="'GOUTER &amp; MATIN Métropole'!A1"/>
    <hyperlink ref="E11" location="'GOUTER &amp; MATIN Outre-Mer'!A1" display="'GOUTER &amp; MATIN Outre-Mer'!A1"/>
    <hyperlink ref="D7" location="'MIDI Métropole'!A1" display="Déclinaison MIDI - Métropole"/>
    <hyperlink ref="E7" location="'MIDI Outre-Mer'!A1" display="'MIDI Outre-Mer'!A1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Normal="100" workbookViewId="0">
      <selection activeCell="D16" sqref="D16"/>
    </sheetView>
  </sheetViews>
  <sheetFormatPr baseColWidth="10" defaultColWidth="11.42578125" defaultRowHeight="15" x14ac:dyDescent="0.25"/>
  <cols>
    <col min="1" max="1" width="8.7109375" style="13" customWidth="1"/>
    <col min="2" max="2" width="4.28515625" style="13" customWidth="1"/>
    <col min="3" max="3" width="19.140625" style="13" customWidth="1"/>
    <col min="4" max="4" width="13.42578125" style="13" customWidth="1"/>
    <col min="5" max="5" width="1.28515625" style="13" customWidth="1"/>
    <col min="6" max="6" width="12.5703125" style="13" customWidth="1"/>
    <col min="7" max="7" width="13.140625" style="13" customWidth="1"/>
    <col min="8" max="8" width="13.42578125" style="13" customWidth="1"/>
    <col min="9" max="9" width="5.7109375" style="13" customWidth="1"/>
    <col min="10" max="10" width="9.5703125" style="13" customWidth="1"/>
    <col min="11" max="11" width="5" style="13" customWidth="1"/>
    <col min="12" max="12" width="23.5703125" style="13" customWidth="1"/>
    <col min="13" max="13" width="11.42578125" style="13" customWidth="1"/>
    <col min="14" max="14" width="13.140625" style="13" customWidth="1"/>
    <col min="15" max="16384" width="11.42578125" style="13"/>
  </cols>
  <sheetData>
    <row r="1" spans="1:16" x14ac:dyDescent="0.25">
      <c r="A1" s="254" t="s">
        <v>75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6"/>
    </row>
    <row r="2" spans="1:16" ht="15" customHeight="1" x14ac:dyDescent="0.25">
      <c r="A2" s="251" t="s">
        <v>49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/>
    </row>
    <row r="3" spans="1:16" ht="15" customHeight="1" x14ac:dyDescent="0.25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3"/>
    </row>
    <row r="4" spans="1:16" ht="15" customHeight="1" x14ac:dyDescent="0.25">
      <c r="A4" s="251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3"/>
    </row>
    <row r="5" spans="1:16" ht="15.75" thickBot="1" x14ac:dyDescent="0.3">
      <c r="A5" s="257" t="s">
        <v>50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9"/>
    </row>
    <row r="6" spans="1:16" ht="9" customHeight="1" thickBot="1" x14ac:dyDescent="0.3"/>
    <row r="7" spans="1:16" ht="15.75" thickBot="1" x14ac:dyDescent="0.3">
      <c r="A7" s="243" t="s">
        <v>31</v>
      </c>
      <c r="B7" s="243"/>
      <c r="C7" s="244"/>
      <c r="D7" s="67"/>
      <c r="E7" s="66"/>
    </row>
    <row r="8" spans="1:16" ht="9.9499999999999993" customHeight="1" thickBot="1" x14ac:dyDescent="0.3"/>
    <row r="9" spans="1:16" ht="15.75" thickBot="1" x14ac:dyDescent="0.3">
      <c r="A9" s="243" t="s">
        <v>32</v>
      </c>
      <c r="B9" s="243"/>
      <c r="C9" s="244"/>
      <c r="D9" s="67"/>
      <c r="H9" s="65"/>
    </row>
    <row r="10" spans="1:16" ht="9.9499999999999993" customHeight="1" thickBot="1" x14ac:dyDescent="0.3"/>
    <row r="11" spans="1:16" ht="15.75" thickBot="1" x14ac:dyDescent="0.3">
      <c r="A11" s="243" t="s">
        <v>34</v>
      </c>
      <c r="B11" s="243"/>
      <c r="C11" s="244"/>
      <c r="D11" s="67"/>
      <c r="E11" s="66"/>
      <c r="G11" s="76" t="s">
        <v>73</v>
      </c>
      <c r="H11" s="65"/>
    </row>
    <row r="12" spans="1:16" ht="9.9499999999999993" customHeight="1" thickBot="1" x14ac:dyDescent="0.3">
      <c r="D12" s="66"/>
    </row>
    <row r="13" spans="1:16" ht="15.75" thickBot="1" x14ac:dyDescent="0.3">
      <c r="A13" s="243" t="s">
        <v>38</v>
      </c>
      <c r="B13" s="243"/>
      <c r="C13" s="244"/>
      <c r="D13" s="67"/>
      <c r="E13" s="66"/>
    </row>
    <row r="14" spans="1:16" x14ac:dyDescent="0.25">
      <c r="D14" s="66"/>
    </row>
    <row r="15" spans="1:16" ht="9.75" customHeight="1" x14ac:dyDescent="0.25">
      <c r="A15" s="27"/>
      <c r="B15" s="27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</row>
    <row r="16" spans="1:16" ht="15.75" x14ac:dyDescent="0.25">
      <c r="A16" s="241" t="s">
        <v>33</v>
      </c>
      <c r="B16" s="241"/>
      <c r="C16" s="242"/>
      <c r="D16" s="14" t="str">
        <f>IF(AND(D7="2021-1",OR(D9="A",D9="B",D9="C"),D11="2 par semaine"),Référentiel!N2,IF(AND(D7="2021-1",OR(D9="A",D9="B",D9="C"),D11="4 par semaine"),Référentiel!O2,IF(AND(D7="2021-1",D9="CORSE",D11="2 par semaine"),Référentiel!N5,IF(AND(D7="2021-1",D9="CORSE",D11="4 par semaine"),Référentiel!O5,IF(AND(D7="2021-2",OR(D9="A",D9="CORSE"),D11="2 par semaine"),Référentiel!N11,IF(AND(D7="2021-2",OR(D9="A",D9="CORSE"),D11="4 par semaine"),Référentiel!O11,IF(AND(D7="2021-2",D9="B",D11="2 par semaine"),Référentiel!N12,IF(AND(D7="2021-2",D9="B",D11="4 par semaine"),Référentiel!O12,IF(AND(D7="2021-2",D9="C",D11="2 par semaine"),Référentiel!N13,IF(AND(D7="2021-2",D9="C",D11="4 par semaine"),Référentiel!O13,IF(AND(D7="2021-3",OR(D9="A",D9="C",D9="CORSE"),D11="2 par semaine"),Référentiel!N20,IF(AND(D7="2021-3",OR(D9="A",D9="C",D9="CORSE"),D11="4 par semaine"),Référentiel!O20,IF(AND(D7="2021-3",D9="B",D11="2 par semaine"),Référentiel!N21,IF(AND(D7="2021-3",D9="B",D11="4 par semaine"),Référentiel!O21,""))))))))))))))</f>
        <v/>
      </c>
      <c r="E16" s="22" t="s">
        <v>48</v>
      </c>
      <c r="J16" s="241" t="s">
        <v>33</v>
      </c>
      <c r="K16" s="241"/>
      <c r="L16" s="241"/>
      <c r="M16" s="14" t="str">
        <f>$D$16</f>
        <v/>
      </c>
      <c r="N16" s="22" t="s">
        <v>52</v>
      </c>
    </row>
    <row r="17" spans="1:16" ht="15.75" x14ac:dyDescent="0.25">
      <c r="A17" s="28"/>
      <c r="B17" s="28"/>
      <c r="C17" s="28"/>
      <c r="D17" s="26"/>
      <c r="E17" s="22"/>
      <c r="J17" s="28"/>
      <c r="K17" s="28"/>
      <c r="L17" s="28"/>
      <c r="M17" s="26"/>
      <c r="N17" s="22"/>
    </row>
    <row r="18" spans="1:16" ht="15.75" customHeight="1" x14ac:dyDescent="0.25">
      <c r="A18" s="245" t="s">
        <v>39</v>
      </c>
      <c r="B18" s="264" t="s">
        <v>10</v>
      </c>
      <c r="C18" s="266" t="s">
        <v>40</v>
      </c>
      <c r="D18" s="268" t="s">
        <v>41</v>
      </c>
      <c r="F18" s="260" t="s">
        <v>42</v>
      </c>
      <c r="G18" s="260" t="s">
        <v>44</v>
      </c>
      <c r="H18" s="260" t="s">
        <v>45</v>
      </c>
      <c r="J18" s="262" t="s">
        <v>46</v>
      </c>
      <c r="K18" s="263" t="s">
        <v>10</v>
      </c>
      <c r="L18" s="263" t="s">
        <v>40</v>
      </c>
      <c r="M18" s="250" t="s">
        <v>41</v>
      </c>
      <c r="N18" s="248" t="s">
        <v>42</v>
      </c>
      <c r="O18" s="248" t="s">
        <v>44</v>
      </c>
      <c r="P18" s="248" t="s">
        <v>45</v>
      </c>
    </row>
    <row r="19" spans="1:16" ht="22.5" customHeight="1" thickBot="1" x14ac:dyDescent="0.3">
      <c r="A19" s="245"/>
      <c r="B19" s="265"/>
      <c r="C19" s="267"/>
      <c r="D19" s="269"/>
      <c r="F19" s="261"/>
      <c r="G19" s="261"/>
      <c r="H19" s="261"/>
      <c r="J19" s="262"/>
      <c r="K19" s="263"/>
      <c r="L19" s="263"/>
      <c r="M19" s="250"/>
      <c r="N19" s="249"/>
      <c r="O19" s="248"/>
      <c r="P19" s="248"/>
    </row>
    <row r="20" spans="1:16" ht="27.75" customHeight="1" x14ac:dyDescent="0.25">
      <c r="A20" s="245"/>
      <c r="B20" s="23">
        <v>1</v>
      </c>
      <c r="C20" s="16" t="s">
        <v>14</v>
      </c>
      <c r="D20" s="16">
        <v>0.1</v>
      </c>
      <c r="E20" s="24"/>
      <c r="F20" s="69"/>
      <c r="G20" s="40">
        <v>0.16</v>
      </c>
      <c r="H20" s="18" t="str">
        <f>IF(F20="","",F20*G20*$D$13)</f>
        <v/>
      </c>
      <c r="I20" s="24"/>
      <c r="J20" s="262"/>
      <c r="K20" s="19">
        <v>5</v>
      </c>
      <c r="L20" s="12" t="s">
        <v>21</v>
      </c>
      <c r="M20" s="41">
        <v>0.125</v>
      </c>
      <c r="N20" s="69"/>
      <c r="O20" s="42">
        <v>0.14000000000000001</v>
      </c>
      <c r="P20" s="20" t="str">
        <f>IF(N20="","",N20*O20*$D$13)</f>
        <v/>
      </c>
    </row>
    <row r="21" spans="1:16" s="24" customFormat="1" ht="30" x14ac:dyDescent="0.25">
      <c r="A21" s="245"/>
      <c r="B21" s="23">
        <v>2</v>
      </c>
      <c r="C21" s="16" t="s">
        <v>16</v>
      </c>
      <c r="D21" s="16">
        <v>0.1</v>
      </c>
      <c r="F21" s="70"/>
      <c r="G21" s="81">
        <v>0.1</v>
      </c>
      <c r="H21" s="18" t="str">
        <f t="shared" ref="H21:H23" si="0">IF(F21="","",F21*G21*$D$13)</f>
        <v/>
      </c>
      <c r="J21" s="262"/>
      <c r="K21" s="25">
        <v>6</v>
      </c>
      <c r="L21" s="12" t="s">
        <v>22</v>
      </c>
      <c r="M21" s="41">
        <v>0.125</v>
      </c>
      <c r="N21" s="70"/>
      <c r="O21" s="43">
        <v>0.13</v>
      </c>
      <c r="P21" s="20" t="str">
        <f t="shared" ref="P21:P23" si="1">IF(N21="","",N21*O21*$D$13)</f>
        <v/>
      </c>
    </row>
    <row r="22" spans="1:16" s="24" customFormat="1" ht="60" x14ac:dyDescent="0.25">
      <c r="A22" s="245"/>
      <c r="B22" s="23">
        <v>3</v>
      </c>
      <c r="C22" s="16" t="s">
        <v>18</v>
      </c>
      <c r="D22" s="16">
        <v>0.1</v>
      </c>
      <c r="F22" s="70"/>
      <c r="G22" s="40">
        <v>0.27</v>
      </c>
      <c r="H22" s="18" t="str">
        <f t="shared" si="0"/>
        <v/>
      </c>
      <c r="J22" s="262"/>
      <c r="K22" s="25">
        <v>7</v>
      </c>
      <c r="L22" s="12" t="s">
        <v>23</v>
      </c>
      <c r="M22" s="41">
        <v>0.06</v>
      </c>
      <c r="N22" s="70"/>
      <c r="O22" s="43">
        <v>0.11</v>
      </c>
      <c r="P22" s="20" t="str">
        <f t="shared" si="1"/>
        <v/>
      </c>
    </row>
    <row r="23" spans="1:16" s="24" customFormat="1" ht="30.75" thickBot="1" x14ac:dyDescent="0.3">
      <c r="A23" s="245"/>
      <c r="B23" s="23">
        <v>4</v>
      </c>
      <c r="C23" s="17" t="s">
        <v>19</v>
      </c>
      <c r="D23" s="16">
        <v>0.1</v>
      </c>
      <c r="E23" s="68"/>
      <c r="F23" s="71"/>
      <c r="G23" s="40">
        <v>0.35</v>
      </c>
      <c r="H23" s="18" t="str">
        <f t="shared" si="0"/>
        <v/>
      </c>
      <c r="J23" s="262"/>
      <c r="K23" s="25">
        <v>8</v>
      </c>
      <c r="L23" s="12" t="s">
        <v>24</v>
      </c>
      <c r="M23" s="41">
        <v>0.03</v>
      </c>
      <c r="N23" s="70"/>
      <c r="O23" s="43">
        <v>0.16</v>
      </c>
      <c r="P23" s="20" t="str">
        <f t="shared" si="1"/>
        <v/>
      </c>
    </row>
    <row r="24" spans="1:16" s="24" customFormat="1" ht="30.75" thickBot="1" x14ac:dyDescent="0.3">
      <c r="A24" s="21"/>
      <c r="B24" s="21"/>
      <c r="C24" s="33" t="s">
        <v>43</v>
      </c>
      <c r="D24" s="31"/>
      <c r="E24" s="31"/>
      <c r="F24" s="34">
        <f>SUM(F20:F23)</f>
        <v>0</v>
      </c>
      <c r="G24" s="31"/>
      <c r="H24" s="34">
        <f>SUM(H20:H23)</f>
        <v>0</v>
      </c>
      <c r="I24" s="21"/>
      <c r="J24" s="262"/>
      <c r="K24" s="25">
        <v>9</v>
      </c>
      <c r="L24" s="12" t="s">
        <v>25</v>
      </c>
      <c r="M24" s="41">
        <v>0.03</v>
      </c>
      <c r="N24" s="71"/>
      <c r="O24" s="82">
        <v>0.2</v>
      </c>
      <c r="P24" s="20" t="str">
        <f t="shared" ref="P24" si="2">IF(N24="","",N24*O24*$D$13)</f>
        <v/>
      </c>
    </row>
    <row r="25" spans="1:16" s="21" customFormat="1" ht="27" customHeight="1" thickBot="1" x14ac:dyDescent="0.3">
      <c r="A25" s="15"/>
      <c r="B25" s="13"/>
      <c r="I25" s="13"/>
      <c r="J25" s="13"/>
      <c r="K25" s="13"/>
      <c r="L25" s="30" t="s">
        <v>43</v>
      </c>
      <c r="M25" s="31"/>
      <c r="N25" s="32">
        <f>SUM(N20:N24)</f>
        <v>0</v>
      </c>
      <c r="O25" s="31"/>
      <c r="P25" s="32">
        <f>SUM(P20:P24)</f>
        <v>0</v>
      </c>
    </row>
    <row r="27" spans="1:16" x14ac:dyDescent="0.25">
      <c r="C27" s="246"/>
      <c r="D27" s="246"/>
      <c r="E27" s="246"/>
      <c r="F27" s="246"/>
      <c r="G27" s="246"/>
      <c r="H27" s="246"/>
      <c r="J27" s="29"/>
      <c r="K27" s="247"/>
      <c r="L27" s="247"/>
      <c r="M27" s="247"/>
      <c r="N27" s="247"/>
      <c r="O27" s="247"/>
      <c r="P27" s="247"/>
    </row>
    <row r="28" spans="1:16" x14ac:dyDescent="0.25">
      <c r="A28" s="15"/>
      <c r="C28" s="246"/>
      <c r="D28" s="246"/>
      <c r="E28" s="246"/>
      <c r="F28" s="246"/>
      <c r="G28" s="246"/>
      <c r="H28" s="246"/>
      <c r="K28" s="247"/>
      <c r="L28" s="247"/>
      <c r="M28" s="247"/>
      <c r="N28" s="247"/>
      <c r="O28" s="247"/>
      <c r="P28" s="247"/>
    </row>
    <row r="29" spans="1:16" x14ac:dyDescent="0.25">
      <c r="A29" s="15"/>
      <c r="K29" s="60"/>
      <c r="L29" s="60"/>
      <c r="M29" s="60"/>
      <c r="N29" s="60"/>
      <c r="O29" s="60"/>
      <c r="P29" s="60"/>
    </row>
    <row r="30" spans="1:16" ht="15.75" thickBot="1" x14ac:dyDescent="0.3">
      <c r="A30" s="15"/>
    </row>
    <row r="31" spans="1:16" ht="33" customHeight="1" thickBot="1" x14ac:dyDescent="0.3">
      <c r="E31" s="35"/>
      <c r="F31" s="36"/>
      <c r="G31" s="37" t="s">
        <v>47</v>
      </c>
      <c r="H31" s="38"/>
      <c r="I31" s="38"/>
      <c r="J31" s="38"/>
      <c r="K31" s="38"/>
      <c r="L31" s="79">
        <f>P25+H24</f>
        <v>0</v>
      </c>
    </row>
    <row r="33" spans="4:4" ht="18.75" x14ac:dyDescent="0.3">
      <c r="D33" s="61" t="str">
        <f>IF(OR(L31="",L31&gt;=400),"","Le montant total de l'aide est inférieur à 400 €. Vous ne pouvez pas déposer une demande de paiement.")</f>
        <v>Le montant total de l'aide est inférieur à 400 €. Vous ne pouvez pas déposer une demande de paiement.</v>
      </c>
    </row>
  </sheetData>
  <mergeCells count="25">
    <mergeCell ref="A2:P4"/>
    <mergeCell ref="A1:P1"/>
    <mergeCell ref="A5:P5"/>
    <mergeCell ref="H18:H19"/>
    <mergeCell ref="J18:J24"/>
    <mergeCell ref="K18:K19"/>
    <mergeCell ref="L18:L19"/>
    <mergeCell ref="J16:L16"/>
    <mergeCell ref="B18:B19"/>
    <mergeCell ref="C18:C19"/>
    <mergeCell ref="D18:D19"/>
    <mergeCell ref="F18:F19"/>
    <mergeCell ref="G18:G19"/>
    <mergeCell ref="A11:C11"/>
    <mergeCell ref="A7:C7"/>
    <mergeCell ref="A9:C9"/>
    <mergeCell ref="A16:C16"/>
    <mergeCell ref="A13:C13"/>
    <mergeCell ref="A18:A23"/>
    <mergeCell ref="C27:H28"/>
    <mergeCell ref="K27:P28"/>
    <mergeCell ref="P18:P19"/>
    <mergeCell ref="O18:O19"/>
    <mergeCell ref="N18:N19"/>
    <mergeCell ref="M18:M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Référentiel!$C$2:$C$4</xm:f>
          </x14:formula1>
          <xm:sqref>D7</xm:sqref>
        </x14:dataValidation>
        <x14:dataValidation type="list" allowBlank="1" showInputMessage="1" showErrorMessage="1">
          <x14:formula1>
            <xm:f>Référentiel!$A$3:$A$6</xm:f>
          </x14:formula1>
          <xm:sqref>D9</xm:sqref>
        </x14:dataValidation>
        <x14:dataValidation type="list" allowBlank="1" showInputMessage="1" showErrorMessage="1">
          <x14:formula1>
            <xm:f>Référentiel!$D$2:$D$3</xm:f>
          </x14:formula1>
          <xm:sqref>D11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169"/>
  <sheetViews>
    <sheetView zoomScaleNormal="100" workbookViewId="0">
      <selection activeCell="D11" sqref="D11"/>
    </sheetView>
  </sheetViews>
  <sheetFormatPr baseColWidth="10" defaultRowHeight="15" x14ac:dyDescent="0.25"/>
  <cols>
    <col min="1" max="1" width="6.28515625" customWidth="1"/>
    <col min="2" max="2" width="7.5703125" customWidth="1"/>
    <col min="3" max="3" width="24.7109375" customWidth="1"/>
    <col min="4" max="4" width="14.5703125" customWidth="1"/>
    <col min="5" max="5" width="0.7109375" customWidth="1"/>
    <col min="6" max="6" width="13.5703125" customWidth="1"/>
    <col min="7" max="7" width="14.5703125" customWidth="1"/>
    <col min="8" max="8" width="15.42578125" customWidth="1"/>
    <col min="12" max="12" width="21.85546875" customWidth="1"/>
    <col min="14" max="14" width="15.42578125" customWidth="1"/>
    <col min="16" max="16" width="14.7109375" customWidth="1"/>
    <col min="17" max="46" width="11.42578125" style="13"/>
  </cols>
  <sheetData>
    <row r="1" spans="1:17" x14ac:dyDescent="0.25">
      <c r="A1" s="254" t="s">
        <v>75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6"/>
    </row>
    <row r="2" spans="1:17" ht="15" customHeight="1" x14ac:dyDescent="0.25">
      <c r="A2" s="251" t="s">
        <v>49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3"/>
    </row>
    <row r="3" spans="1:17" ht="15" customHeight="1" x14ac:dyDescent="0.25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3"/>
    </row>
    <row r="4" spans="1:17" ht="15" customHeight="1" x14ac:dyDescent="0.25">
      <c r="A4" s="251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3"/>
      <c r="Q4" s="13" t="str">
        <f>IF(AND(D7="2019-1",D9="GUADELOUPE",D11="2 par semaine"),Référentiel!N6,IF(AND(D7="2019-1",D9="GUADELOUPE",D11="4 par semaine"),Référentiel!O6,IF(AND(D7="2019-1",D9="REUNION",D11="2 par semaine"),Référentiel!N9,IF(AND(D7="2019-1",D9="REUNION",D11="4 par semaine"),Référentiel!O9,IF(AND(D7="2019-1",OR(D9="GUYANE",D9="MARTINIQUE"),D11="2 par semaine"),Référentiel!N8,IF(AND(D7="2019-2",OR(D9="GUYANE",D9="MARTINIQUE"),D11="4 par semaine"),Référentiel!O8,IF(AND(D7="2019-2",D9="GUADELOUPE",D11="2 par semaine"),Référentiel!N15,IF(AND(D7="2019-2",D9="GUADELOUPE",D11="4 par semaine"),Référentiel!O15,IF(AND(D7="2019-2",D9="MARTINIQUE",D11="2 par semaine"),Référentiel!N16,IF(AND(D7="2019-2",D9="MARTINIQUE",D11="4 par semaine"),Référentiel!O16,IF(AND(D7="2019-2",D9="GUYANE",D11="2 par semaine"),Référentiel!N17,IF(AND(D7="2019-2",D9="GUYANE",D11="4 par semaine"),Référentiel!O17,IF(AND(D7="2019-2",D9="REUNION",D11="2 par semaine"),Référentiel!N18,IF(AND(D7="2019-2",D9="REUNION",D11="4 par semaine"),Référentiel!O18,IF(AND(D7="2019-3",OR(D9="MARTINIQUE",D9="GUYANE"),D11="2 par semaine"),Référentiel!N26,IF(AND(D7="2019-3",OR(D9="MARTINIQUE",D9="GUYANE"),D11="4 par semaine"),Référentiel!O26,IF(AND(D7="2019-3",D9="GUADELOUPE",D11="2 par semaine"),Référentiel!N24,IF(AND(D7="2019-3",D9="GUADELOUPE",D11="4 par semaine"),Référentiel!O24,IF(AND(D7="2019-3",D9="REUNION",D11="2 par semaine"),Référentiel!N27,IF(AND(D7="2019-3",D9="REUNION",D11="4 par semaine"),Référentiel!O27,""))))))))))))))))))))</f>
        <v/>
      </c>
    </row>
    <row r="5" spans="1:17" ht="15.75" thickBot="1" x14ac:dyDescent="0.3">
      <c r="A5" s="257" t="s">
        <v>51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9"/>
    </row>
    <row r="6" spans="1:17" ht="15.75" thickBot="1" x14ac:dyDescent="0.3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</row>
    <row r="7" spans="1:17" ht="15.75" thickBot="1" x14ac:dyDescent="0.3">
      <c r="A7" s="243" t="s">
        <v>31</v>
      </c>
      <c r="B7" s="243"/>
      <c r="C7" s="244"/>
      <c r="D7" s="67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</row>
    <row r="8" spans="1:17" ht="15.75" thickBot="1" x14ac:dyDescent="0.3">
      <c r="A8" s="13"/>
      <c r="B8" s="13"/>
      <c r="C8" s="13"/>
      <c r="D8" s="13"/>
      <c r="E8" s="13"/>
      <c r="F8" s="13"/>
      <c r="G8" s="13"/>
      <c r="H8" s="65"/>
      <c r="I8" s="13"/>
      <c r="J8" s="13"/>
      <c r="K8" s="13"/>
      <c r="L8" s="13"/>
      <c r="M8" s="13"/>
      <c r="N8" s="13"/>
      <c r="O8" s="13"/>
      <c r="P8" s="13"/>
    </row>
    <row r="9" spans="1:17" ht="13.5" customHeight="1" thickBot="1" x14ac:dyDescent="0.3">
      <c r="A9" s="243" t="s">
        <v>32</v>
      </c>
      <c r="B9" s="243"/>
      <c r="C9" s="244"/>
      <c r="D9" s="67"/>
      <c r="E9" s="13"/>
      <c r="F9" s="13"/>
      <c r="G9" s="13"/>
      <c r="H9" s="65"/>
      <c r="I9" s="13"/>
      <c r="J9" s="13"/>
      <c r="K9" s="13"/>
      <c r="L9" s="13"/>
      <c r="M9" s="13"/>
      <c r="N9" s="13"/>
      <c r="O9" s="13"/>
      <c r="P9" s="13"/>
    </row>
    <row r="10" spans="1:17" ht="15.75" thickBot="1" x14ac:dyDescent="0.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</row>
    <row r="11" spans="1:17" ht="15.75" thickBot="1" x14ac:dyDescent="0.3">
      <c r="A11" s="243" t="s">
        <v>34</v>
      </c>
      <c r="B11" s="243"/>
      <c r="C11" s="244"/>
      <c r="D11" s="67"/>
      <c r="E11" s="13"/>
      <c r="F11" s="13"/>
      <c r="G11" s="76" t="s">
        <v>73</v>
      </c>
      <c r="H11" s="13"/>
      <c r="I11" s="13"/>
      <c r="J11" s="13"/>
      <c r="K11" s="13"/>
      <c r="L11" s="13"/>
      <c r="M11" s="13"/>
      <c r="N11" s="13"/>
      <c r="O11" s="13"/>
      <c r="P11" s="13"/>
    </row>
    <row r="12" spans="1:17" ht="15.75" thickBot="1" x14ac:dyDescent="0.3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</row>
    <row r="13" spans="1:17" ht="15.75" thickBot="1" x14ac:dyDescent="0.3">
      <c r="A13" s="243" t="s">
        <v>38</v>
      </c>
      <c r="B13" s="243"/>
      <c r="C13" s="244"/>
      <c r="D13" s="67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</row>
    <row r="14" spans="1:17" x14ac:dyDescent="0.25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</row>
    <row r="15" spans="1:17" x14ac:dyDescent="0.25">
      <c r="A15" s="39"/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</row>
    <row r="16" spans="1:17" ht="15.75" x14ac:dyDescent="0.25">
      <c r="A16" s="241" t="s">
        <v>33</v>
      </c>
      <c r="B16" s="241"/>
      <c r="C16" s="242"/>
      <c r="D16" s="14" t="str">
        <f>IF(AND(D7="2021-1",D9="GUADELOUPE",D11="2 par semaine"),Référentiel!N6,IF(AND(D7="2021-1",D9="GUADELOUPE",D11="4 par semaine"),Référentiel!O6,IF(AND(D7="2021-1",D9="REUNION",D11="2 par semaine"),Référentiel!N9,IF(AND(D7="2021-1",D9="REUNION",D11="4 par semaine"),Référentiel!O9,IF(AND(D7="2021-1",OR(D9="GUYANE",D9="MARTINIQUE"),D11="2 par semaine"),Référentiel!N8,IF(AND(D7="2021-1",OR(D9="GUYANE",D9="MARTINIQUE"),D11="4 par semaine"),Référentiel!O8,IF(AND(D7="2021-2",D9="GUADELOUPE",D11="2 par semaine"),Référentiel!N15,IF(AND(D7="2021-2",D9="GUADELOUPE",D11="4 par semaine"),Référentiel!O15,IF(AND(D7="2021-2",D9="MARTINIQUE",D11="2 par semaine"),Référentiel!N16,IF(AND(D7="2021-2",D9="MARTINIQUE",D11="4 par semaine"),Référentiel!O16,IF(AND(D7="2021-2",D9="GUYANE",D11="2 par semaine"),Référentiel!N17,IF(AND(D7="2021-2",D9="GUYANE",D11="4 par semaine"),Référentiel!O17,IF(AND(D7="2021-2",D9="REUNION",D11="2 par semaine"),Référentiel!N18,IF(AND(D7="2021-2",D9="REUNION",D11="4 par semaine"),Référentiel!O18,IF(AND(D7="2021-3",OR(D9="GUYANE"),D11="2 par semaine"),Référentiel!N26,IF(AND(D7="2021-3",OR(,D9="GUYANE"),D11="4 par semaine"),Référentiel!O26,IF(AND(D7="2021-3",D9="MARTINIQUE",D11="2 par semaine"),Référentiel!N25,IF(AND(D7="2021-3",D9="MARTINIQUE",D11="4 par semaine"),Référentiel!O25,IF(AND(D7="2021-3",D9="GUADELOUPE",D11="2 par semaine"),Référentiel!N24,IF(AND(D7="2021-3",D9="GUADELOUPE",D11="4 par semaine"),Référentiel!O24,IF(AND(D7="2021-3",D9="REUNION",D11="2 par semaine"),Référentiel!N27,IF(AND(D7="2021-3",D9="REUNION",D11="4 par semaine"),Référentiel!O27,""))))))))))))))))))))))</f>
        <v/>
      </c>
      <c r="E16" s="22" t="s">
        <v>48</v>
      </c>
      <c r="F16" s="13"/>
      <c r="G16" s="13"/>
      <c r="H16" s="13"/>
      <c r="I16" s="13"/>
      <c r="J16" s="241" t="s">
        <v>33</v>
      </c>
      <c r="K16" s="241"/>
      <c r="L16" s="241"/>
      <c r="M16" s="14" t="str">
        <f>$D$16</f>
        <v/>
      </c>
      <c r="N16" s="22" t="s">
        <v>52</v>
      </c>
      <c r="O16" s="13"/>
      <c r="P16" s="13"/>
    </row>
    <row r="17" spans="1:46" ht="15.75" x14ac:dyDescent="0.25">
      <c r="A17" s="28"/>
      <c r="B17" s="28"/>
      <c r="C17" s="28"/>
      <c r="D17" s="26"/>
      <c r="E17" s="22"/>
      <c r="F17" s="13"/>
      <c r="G17" s="13"/>
      <c r="H17" s="13"/>
      <c r="I17" s="13"/>
      <c r="J17" s="28"/>
      <c r="K17" s="28"/>
      <c r="L17" s="28"/>
      <c r="M17" s="26"/>
      <c r="N17" s="22"/>
      <c r="O17" s="13"/>
      <c r="P17" s="13"/>
    </row>
    <row r="18" spans="1:46" ht="18" customHeight="1" x14ac:dyDescent="0.25">
      <c r="A18" s="245" t="s">
        <v>39</v>
      </c>
      <c r="B18" s="264" t="s">
        <v>10</v>
      </c>
      <c r="C18" s="266" t="s">
        <v>40</v>
      </c>
      <c r="D18" s="268" t="s">
        <v>41</v>
      </c>
      <c r="E18" s="13"/>
      <c r="F18" s="260" t="s">
        <v>42</v>
      </c>
      <c r="G18" s="260" t="s">
        <v>44</v>
      </c>
      <c r="H18" s="260" t="s">
        <v>45</v>
      </c>
      <c r="I18" s="13"/>
      <c r="J18" s="262" t="s">
        <v>46</v>
      </c>
      <c r="K18" s="263" t="s">
        <v>10</v>
      </c>
      <c r="L18" s="263" t="s">
        <v>40</v>
      </c>
      <c r="M18" s="250" t="s">
        <v>41</v>
      </c>
      <c r="N18" s="248" t="s">
        <v>42</v>
      </c>
      <c r="O18" s="248" t="s">
        <v>44</v>
      </c>
      <c r="P18" s="248" t="s">
        <v>45</v>
      </c>
    </row>
    <row r="19" spans="1:46" ht="30.75" customHeight="1" thickBot="1" x14ac:dyDescent="0.3">
      <c r="A19" s="245"/>
      <c r="B19" s="265"/>
      <c r="C19" s="267"/>
      <c r="D19" s="269"/>
      <c r="E19" s="13"/>
      <c r="F19" s="261"/>
      <c r="G19" s="261"/>
      <c r="H19" s="261"/>
      <c r="I19" s="13"/>
      <c r="J19" s="262"/>
      <c r="K19" s="263"/>
      <c r="L19" s="263"/>
      <c r="M19" s="250"/>
      <c r="N19" s="249"/>
      <c r="O19" s="248"/>
      <c r="P19" s="248"/>
    </row>
    <row r="20" spans="1:46" x14ac:dyDescent="0.25">
      <c r="A20" s="245"/>
      <c r="B20" s="23">
        <v>1</v>
      </c>
      <c r="C20" s="16" t="s">
        <v>14</v>
      </c>
      <c r="D20" s="16">
        <v>0.1</v>
      </c>
      <c r="E20" s="24"/>
      <c r="F20" s="69"/>
      <c r="G20" s="72">
        <v>0.17</v>
      </c>
      <c r="H20" s="44" t="str">
        <f>IF(F20="","",F20*G20*$D$13)</f>
        <v/>
      </c>
      <c r="I20" s="24"/>
      <c r="J20" s="262"/>
      <c r="K20" s="19">
        <v>5</v>
      </c>
      <c r="L20" s="12" t="s">
        <v>21</v>
      </c>
      <c r="M20" s="41">
        <v>0.125</v>
      </c>
      <c r="N20" s="69"/>
      <c r="O20" s="73">
        <v>0.15</v>
      </c>
      <c r="P20" s="46" t="str">
        <f>IF(N20="","",N20*O20*$D$13)</f>
        <v/>
      </c>
    </row>
    <row r="21" spans="1:46" x14ac:dyDescent="0.25">
      <c r="A21" s="245"/>
      <c r="B21" s="23">
        <v>2</v>
      </c>
      <c r="C21" s="16" t="s">
        <v>16</v>
      </c>
      <c r="D21" s="16">
        <v>0.1</v>
      </c>
      <c r="E21" s="24"/>
      <c r="F21" s="70"/>
      <c r="G21" s="83">
        <v>0.1</v>
      </c>
      <c r="H21" s="44" t="str">
        <f t="shared" ref="H21:H23" si="0">IF(F21="","",F21*G21*$D$13)</f>
        <v/>
      </c>
      <c r="I21" s="24"/>
      <c r="J21" s="262"/>
      <c r="K21" s="25">
        <v>6</v>
      </c>
      <c r="L21" s="12" t="s">
        <v>22</v>
      </c>
      <c r="M21" s="41">
        <v>0.125</v>
      </c>
      <c r="N21" s="70"/>
      <c r="O21" s="73">
        <v>0.14000000000000001</v>
      </c>
      <c r="P21" s="46" t="str">
        <f t="shared" ref="P21:P24" si="1">IF(N21="","",N21*O21*$D$13)</f>
        <v/>
      </c>
    </row>
    <row r="22" spans="1:46" ht="45" x14ac:dyDescent="0.25">
      <c r="A22" s="245"/>
      <c r="B22" s="23">
        <v>3</v>
      </c>
      <c r="C22" s="16" t="s">
        <v>18</v>
      </c>
      <c r="D22" s="16">
        <v>0.1</v>
      </c>
      <c r="E22" s="24"/>
      <c r="F22" s="70"/>
      <c r="G22" s="83">
        <v>0.3</v>
      </c>
      <c r="H22" s="44" t="str">
        <f t="shared" si="0"/>
        <v/>
      </c>
      <c r="I22" s="24"/>
      <c r="J22" s="262"/>
      <c r="K22" s="25">
        <v>7</v>
      </c>
      <c r="L22" s="12" t="s">
        <v>23</v>
      </c>
      <c r="M22" s="41">
        <v>0.06</v>
      </c>
      <c r="N22" s="70"/>
      <c r="O22" s="73">
        <v>0.12</v>
      </c>
      <c r="P22" s="46" t="str">
        <f t="shared" si="1"/>
        <v/>
      </c>
    </row>
    <row r="23" spans="1:46" ht="30.75" thickBot="1" x14ac:dyDescent="0.3">
      <c r="A23" s="245"/>
      <c r="B23" s="23">
        <v>4</v>
      </c>
      <c r="C23" s="17" t="s">
        <v>19</v>
      </c>
      <c r="D23" s="16">
        <v>0.1</v>
      </c>
      <c r="E23" s="24"/>
      <c r="F23" s="71"/>
      <c r="G23" s="72">
        <v>0.38</v>
      </c>
      <c r="H23" s="44" t="str">
        <f t="shared" si="0"/>
        <v/>
      </c>
      <c r="I23" s="24"/>
      <c r="J23" s="262"/>
      <c r="K23" s="25">
        <v>8</v>
      </c>
      <c r="L23" s="12" t="s">
        <v>24</v>
      </c>
      <c r="M23" s="41">
        <v>0.03</v>
      </c>
      <c r="N23" s="70"/>
      <c r="O23" s="73">
        <v>0.17</v>
      </c>
      <c r="P23" s="46" t="str">
        <f t="shared" si="1"/>
        <v/>
      </c>
    </row>
    <row r="24" spans="1:46" ht="30.75" thickBot="1" x14ac:dyDescent="0.3">
      <c r="A24" s="21"/>
      <c r="B24" s="21"/>
      <c r="C24" s="33" t="s">
        <v>43</v>
      </c>
      <c r="D24" s="31"/>
      <c r="E24" s="31"/>
      <c r="F24" s="34">
        <f>SUM(F20:F23)</f>
        <v>0</v>
      </c>
      <c r="G24" s="31"/>
      <c r="H24" s="45">
        <f>SUM(H20:H23)</f>
        <v>0</v>
      </c>
      <c r="I24" s="21"/>
      <c r="J24" s="262"/>
      <c r="K24" s="25">
        <v>9</v>
      </c>
      <c r="L24" s="12" t="s">
        <v>25</v>
      </c>
      <c r="M24" s="41">
        <v>0.03</v>
      </c>
      <c r="N24" s="71"/>
      <c r="O24" s="73">
        <v>0.23</v>
      </c>
      <c r="P24" s="46" t="str">
        <f t="shared" si="1"/>
        <v/>
      </c>
    </row>
    <row r="25" spans="1:46" ht="16.5" thickBot="1" x14ac:dyDescent="0.3">
      <c r="A25" s="15"/>
      <c r="B25" s="13"/>
      <c r="C25" s="246"/>
      <c r="D25" s="246"/>
      <c r="E25" s="246"/>
      <c r="F25" s="246"/>
      <c r="G25" s="246"/>
      <c r="H25" s="246"/>
      <c r="I25" s="13"/>
      <c r="J25" s="13"/>
      <c r="K25" s="13"/>
      <c r="L25" s="30" t="s">
        <v>43</v>
      </c>
      <c r="M25" s="31"/>
      <c r="N25" s="32">
        <f>SUM(N20:N24)</f>
        <v>0</v>
      </c>
      <c r="O25" s="31"/>
      <c r="P25" s="47">
        <f>SUM(P20:P24)</f>
        <v>0</v>
      </c>
    </row>
    <row r="26" spans="1:46" x14ac:dyDescent="0.25">
      <c r="A26" s="13"/>
      <c r="B26" s="13"/>
      <c r="C26" s="246"/>
      <c r="D26" s="246"/>
      <c r="E26" s="246"/>
      <c r="F26" s="246"/>
      <c r="G26" s="246"/>
      <c r="H26" s="246"/>
      <c r="I26" s="13"/>
      <c r="J26" s="13"/>
      <c r="K26" s="13"/>
      <c r="L26" s="13"/>
      <c r="M26" s="13"/>
      <c r="N26" s="13"/>
      <c r="O26" s="13"/>
      <c r="P26" s="13"/>
    </row>
    <row r="27" spans="1:46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29"/>
      <c r="K27" s="247"/>
      <c r="L27" s="247"/>
      <c r="M27" s="247"/>
      <c r="N27" s="247"/>
      <c r="O27" s="247"/>
      <c r="P27" s="247"/>
    </row>
    <row r="28" spans="1:46" ht="7.5" customHeight="1" thickBot="1" x14ac:dyDescent="0.3">
      <c r="A28" s="15"/>
      <c r="B28" s="13"/>
      <c r="C28" s="13"/>
      <c r="D28" s="13"/>
      <c r="E28" s="13"/>
      <c r="F28" s="13"/>
      <c r="G28" s="13"/>
      <c r="H28" s="13"/>
      <c r="I28" s="13"/>
      <c r="J28" s="13"/>
      <c r="K28" s="247"/>
      <c r="L28" s="247"/>
      <c r="M28" s="247"/>
      <c r="N28" s="247"/>
      <c r="O28" s="247"/>
      <c r="P28" s="247"/>
    </row>
    <row r="29" spans="1:46" s="1" customFormat="1" ht="15.75" hidden="1" thickBot="1" x14ac:dyDescent="0.3">
      <c r="A29" s="15"/>
      <c r="B29" s="13"/>
      <c r="C29" s="13"/>
      <c r="D29" s="13"/>
      <c r="E29" s="13"/>
      <c r="F29" s="13"/>
      <c r="G29" s="13"/>
      <c r="H29" s="13"/>
      <c r="I29" s="13"/>
      <c r="J29" s="13"/>
      <c r="K29" s="60"/>
      <c r="L29" s="60"/>
      <c r="M29" s="60"/>
      <c r="N29" s="60"/>
      <c r="O29" s="60"/>
      <c r="P29" s="60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</row>
    <row r="30" spans="1:46" ht="31.5" customHeight="1" thickBot="1" x14ac:dyDescent="0.3">
      <c r="A30" s="13"/>
      <c r="B30" s="13"/>
      <c r="C30" s="13"/>
      <c r="D30" s="13"/>
      <c r="E30" s="35"/>
      <c r="F30" s="36"/>
      <c r="G30" s="37" t="s">
        <v>47</v>
      </c>
      <c r="H30" s="38"/>
      <c r="I30" s="38"/>
      <c r="J30" s="38"/>
      <c r="K30" s="38"/>
      <c r="L30" s="80">
        <f>P25+H24</f>
        <v>0</v>
      </c>
      <c r="M30" s="13"/>
      <c r="N30" s="13"/>
      <c r="O30" s="13"/>
      <c r="P30" s="13"/>
    </row>
    <row r="31" spans="1:46" ht="31.5" customHeight="1" x14ac:dyDescent="0.25">
      <c r="A31" s="13"/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</row>
    <row r="32" spans="1:46" s="13" customFormat="1" ht="21" x14ac:dyDescent="0.35">
      <c r="D32" s="62" t="str">
        <f>IF(OR(L30="",L30&gt;=400),"","Le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3" s="13" customFormat="1" x14ac:dyDescent="0.25"/>
    <row r="34" s="13" customFormat="1" x14ac:dyDescent="0.25"/>
    <row r="35" s="13" customFormat="1" x14ac:dyDescent="0.25"/>
    <row r="36" s="13" customFormat="1" x14ac:dyDescent="0.25"/>
    <row r="37" s="13" customFormat="1" x14ac:dyDescent="0.25"/>
    <row r="38" s="13" customFormat="1" x14ac:dyDescent="0.25"/>
    <row r="39" s="13" customFormat="1" x14ac:dyDescent="0.25"/>
    <row r="40" s="13" customFormat="1" x14ac:dyDescent="0.25"/>
    <row r="41" s="13" customFormat="1" x14ac:dyDescent="0.25"/>
    <row r="42" s="13" customFormat="1" x14ac:dyDescent="0.25"/>
    <row r="43" s="13" customFormat="1" x14ac:dyDescent="0.25"/>
    <row r="44" s="13" customFormat="1" x14ac:dyDescent="0.25"/>
    <row r="45" s="13" customFormat="1" x14ac:dyDescent="0.25"/>
    <row r="46" s="13" customFormat="1" x14ac:dyDescent="0.25"/>
    <row r="47" s="13" customFormat="1" x14ac:dyDescent="0.25"/>
    <row r="48" s="13" customFormat="1" x14ac:dyDescent="0.25"/>
    <row r="49" s="13" customFormat="1" x14ac:dyDescent="0.25"/>
    <row r="50" s="13" customFormat="1" x14ac:dyDescent="0.25"/>
    <row r="51" s="13" customFormat="1" x14ac:dyDescent="0.25"/>
    <row r="52" s="13" customFormat="1" x14ac:dyDescent="0.25"/>
    <row r="53" s="13" customFormat="1" x14ac:dyDescent="0.25"/>
    <row r="54" s="13" customFormat="1" x14ac:dyDescent="0.25"/>
    <row r="55" s="13" customFormat="1" x14ac:dyDescent="0.25"/>
    <row r="56" s="13" customFormat="1" x14ac:dyDescent="0.25"/>
    <row r="57" s="13" customFormat="1" x14ac:dyDescent="0.25"/>
    <row r="58" s="13" customFormat="1" x14ac:dyDescent="0.25"/>
    <row r="59" s="13" customFormat="1" x14ac:dyDescent="0.25"/>
    <row r="60" s="13" customFormat="1" x14ac:dyDescent="0.25"/>
    <row r="61" s="13" customFormat="1" x14ac:dyDescent="0.25"/>
    <row r="62" s="13" customFormat="1" x14ac:dyDescent="0.25"/>
    <row r="63" s="13" customFormat="1" x14ac:dyDescent="0.25"/>
    <row r="64" s="13" customFormat="1" x14ac:dyDescent="0.25"/>
    <row r="65" s="13" customFormat="1" x14ac:dyDescent="0.25"/>
    <row r="66" s="13" customFormat="1" x14ac:dyDescent="0.25"/>
    <row r="67" s="13" customFormat="1" x14ac:dyDescent="0.25"/>
    <row r="68" s="13" customFormat="1" x14ac:dyDescent="0.25"/>
    <row r="69" s="13" customFormat="1" x14ac:dyDescent="0.25"/>
    <row r="70" s="13" customFormat="1" x14ac:dyDescent="0.25"/>
    <row r="71" s="13" customFormat="1" x14ac:dyDescent="0.25"/>
    <row r="72" s="13" customFormat="1" x14ac:dyDescent="0.25"/>
    <row r="73" s="13" customFormat="1" x14ac:dyDescent="0.25"/>
    <row r="74" s="13" customFormat="1" x14ac:dyDescent="0.25"/>
    <row r="75" s="13" customFormat="1" x14ac:dyDescent="0.25"/>
    <row r="76" s="13" customFormat="1" x14ac:dyDescent="0.25"/>
    <row r="77" s="13" customFormat="1" x14ac:dyDescent="0.25"/>
    <row r="78" s="13" customFormat="1" x14ac:dyDescent="0.25"/>
    <row r="79" s="13" customFormat="1" x14ac:dyDescent="0.25"/>
    <row r="80" s="13" customFormat="1" x14ac:dyDescent="0.25"/>
    <row r="81" s="13" customFormat="1" x14ac:dyDescent="0.25"/>
    <row r="82" s="13" customFormat="1" x14ac:dyDescent="0.25"/>
    <row r="83" s="13" customFormat="1" x14ac:dyDescent="0.25"/>
    <row r="84" s="13" customFormat="1" x14ac:dyDescent="0.25"/>
    <row r="85" s="13" customFormat="1" x14ac:dyDescent="0.25"/>
    <row r="86" s="13" customFormat="1" x14ac:dyDescent="0.25"/>
    <row r="87" s="13" customFormat="1" x14ac:dyDescent="0.25"/>
    <row r="88" s="13" customFormat="1" x14ac:dyDescent="0.25"/>
    <row r="89" s="13" customFormat="1" x14ac:dyDescent="0.25"/>
    <row r="90" s="13" customFormat="1" x14ac:dyDescent="0.25"/>
    <row r="91" s="13" customFormat="1" x14ac:dyDescent="0.25"/>
    <row r="92" s="13" customFormat="1" x14ac:dyDescent="0.25"/>
    <row r="93" s="13" customFormat="1" x14ac:dyDescent="0.25"/>
    <row r="94" s="13" customFormat="1" x14ac:dyDescent="0.25"/>
    <row r="95" s="13" customFormat="1" x14ac:dyDescent="0.25"/>
    <row r="96" s="13" customFormat="1" x14ac:dyDescent="0.25"/>
    <row r="97" s="13" customFormat="1" x14ac:dyDescent="0.25"/>
    <row r="98" s="13" customFormat="1" x14ac:dyDescent="0.25"/>
    <row r="99" s="13" customFormat="1" x14ac:dyDescent="0.25"/>
    <row r="100" s="13" customFormat="1" x14ac:dyDescent="0.25"/>
    <row r="101" s="13" customFormat="1" x14ac:dyDescent="0.25"/>
    <row r="102" s="13" customFormat="1" x14ac:dyDescent="0.25"/>
    <row r="103" s="13" customFormat="1" x14ac:dyDescent="0.25"/>
    <row r="104" s="13" customFormat="1" x14ac:dyDescent="0.25"/>
    <row r="105" s="13" customFormat="1" x14ac:dyDescent="0.25"/>
    <row r="106" s="13" customFormat="1" x14ac:dyDescent="0.25"/>
    <row r="107" s="13" customFormat="1" x14ac:dyDescent="0.25"/>
    <row r="108" s="13" customFormat="1" x14ac:dyDescent="0.25"/>
    <row r="109" s="13" customFormat="1" x14ac:dyDescent="0.25"/>
    <row r="110" s="13" customFormat="1" x14ac:dyDescent="0.25"/>
    <row r="111" s="13" customFormat="1" x14ac:dyDescent="0.25"/>
    <row r="112" s="13" customFormat="1" x14ac:dyDescent="0.25"/>
    <row r="113" s="13" customFormat="1" x14ac:dyDescent="0.25"/>
    <row r="114" s="13" customFormat="1" x14ac:dyDescent="0.25"/>
    <row r="115" s="13" customFormat="1" x14ac:dyDescent="0.25"/>
    <row r="116" s="13" customFormat="1" x14ac:dyDescent="0.25"/>
    <row r="117" s="13" customFormat="1" x14ac:dyDescent="0.25"/>
    <row r="118" s="13" customFormat="1" x14ac:dyDescent="0.25"/>
    <row r="119" s="13" customFormat="1" x14ac:dyDescent="0.25"/>
    <row r="120" s="13" customFormat="1" x14ac:dyDescent="0.25"/>
    <row r="121" s="13" customFormat="1" x14ac:dyDescent="0.25"/>
    <row r="122" s="13" customFormat="1" x14ac:dyDescent="0.25"/>
    <row r="123" s="13" customFormat="1" x14ac:dyDescent="0.25"/>
    <row r="124" s="13" customFormat="1" x14ac:dyDescent="0.25"/>
    <row r="125" s="13" customFormat="1" x14ac:dyDescent="0.25"/>
    <row r="126" s="13" customFormat="1" x14ac:dyDescent="0.25"/>
    <row r="127" s="13" customFormat="1" x14ac:dyDescent="0.25"/>
    <row r="128" s="13" customFormat="1" x14ac:dyDescent="0.25"/>
    <row r="129" s="13" customFormat="1" x14ac:dyDescent="0.25"/>
    <row r="130" s="13" customFormat="1" x14ac:dyDescent="0.25"/>
    <row r="131" s="13" customFormat="1" x14ac:dyDescent="0.25"/>
    <row r="132" s="13" customFormat="1" x14ac:dyDescent="0.25"/>
    <row r="133" s="13" customFormat="1" x14ac:dyDescent="0.25"/>
    <row r="134" s="13" customFormat="1" x14ac:dyDescent="0.25"/>
    <row r="135" s="13" customFormat="1" x14ac:dyDescent="0.25"/>
    <row r="136" s="13" customFormat="1" x14ac:dyDescent="0.25"/>
    <row r="137" s="13" customFormat="1" x14ac:dyDescent="0.25"/>
    <row r="138" s="13" customFormat="1" x14ac:dyDescent="0.25"/>
    <row r="139" s="13" customFormat="1" x14ac:dyDescent="0.25"/>
    <row r="140" s="13" customFormat="1" x14ac:dyDescent="0.25"/>
    <row r="141" s="13" customFormat="1" x14ac:dyDescent="0.25"/>
    <row r="142" s="13" customFormat="1" x14ac:dyDescent="0.25"/>
    <row r="143" s="13" customFormat="1" x14ac:dyDescent="0.25"/>
    <row r="144" s="13" customFormat="1" x14ac:dyDescent="0.25"/>
    <row r="145" s="13" customFormat="1" x14ac:dyDescent="0.25"/>
    <row r="146" s="13" customFormat="1" x14ac:dyDescent="0.25"/>
    <row r="147" s="13" customFormat="1" x14ac:dyDescent="0.25"/>
    <row r="148" s="13" customFormat="1" x14ac:dyDescent="0.25"/>
    <row r="149" s="13" customFormat="1" x14ac:dyDescent="0.25"/>
    <row r="150" s="13" customFormat="1" x14ac:dyDescent="0.25"/>
    <row r="151" s="13" customFormat="1" x14ac:dyDescent="0.25"/>
    <row r="152" s="13" customFormat="1" x14ac:dyDescent="0.25"/>
    <row r="153" s="13" customFormat="1" x14ac:dyDescent="0.25"/>
    <row r="154" s="13" customFormat="1" x14ac:dyDescent="0.25"/>
    <row r="155" s="13" customFormat="1" x14ac:dyDescent="0.25"/>
    <row r="156" s="13" customFormat="1" x14ac:dyDescent="0.25"/>
    <row r="157" s="13" customFormat="1" x14ac:dyDescent="0.25"/>
    <row r="158" s="13" customFormat="1" x14ac:dyDescent="0.25"/>
    <row r="159" s="13" customFormat="1" x14ac:dyDescent="0.25"/>
    <row r="160" s="13" customFormat="1" x14ac:dyDescent="0.25"/>
    <row r="161" s="13" customFormat="1" x14ac:dyDescent="0.25"/>
    <row r="162" s="13" customFormat="1" x14ac:dyDescent="0.25"/>
    <row r="163" s="13" customFormat="1" x14ac:dyDescent="0.25"/>
    <row r="164" s="13" customFormat="1" x14ac:dyDescent="0.25"/>
    <row r="165" s="13" customFormat="1" x14ac:dyDescent="0.25"/>
    <row r="166" s="13" customFormat="1" x14ac:dyDescent="0.25"/>
    <row r="167" s="13" customFormat="1" x14ac:dyDescent="0.25"/>
    <row r="168" s="13" customFormat="1" x14ac:dyDescent="0.25"/>
    <row r="169" s="13" customFormat="1" x14ac:dyDescent="0.25"/>
  </sheetData>
  <mergeCells count="25">
    <mergeCell ref="A1:P1"/>
    <mergeCell ref="A2:P4"/>
    <mergeCell ref="A5:P5"/>
    <mergeCell ref="A7:C7"/>
    <mergeCell ref="A9:C9"/>
    <mergeCell ref="A11:C11"/>
    <mergeCell ref="A13:C13"/>
    <mergeCell ref="C25:H26"/>
    <mergeCell ref="A16:C16"/>
    <mergeCell ref="J16:L16"/>
    <mergeCell ref="A18:A23"/>
    <mergeCell ref="B18:B19"/>
    <mergeCell ref="C18:C19"/>
    <mergeCell ref="D18:D19"/>
    <mergeCell ref="F18:F19"/>
    <mergeCell ref="G18:G19"/>
    <mergeCell ref="H18:H19"/>
    <mergeCell ref="J18:J24"/>
    <mergeCell ref="K18:K19"/>
    <mergeCell ref="L18:L19"/>
    <mergeCell ref="K27:P28"/>
    <mergeCell ref="M18:M19"/>
    <mergeCell ref="N18:N19"/>
    <mergeCell ref="O18:O19"/>
    <mergeCell ref="P18:P19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Référentiel!$D$2:$D$3</xm:f>
          </x14:formula1>
          <xm:sqref>D11</xm:sqref>
        </x14:dataValidation>
        <x14:dataValidation type="list" allowBlank="1" showInputMessage="1" showErrorMessage="1">
          <x14:formula1>
            <xm:f>Référentiel!$A$7:$A$11</xm:f>
          </x14:formula1>
          <xm:sqref>D9</xm:sqref>
        </x14:dataValidation>
        <x14:dataValidation type="list" allowBlank="1" showInputMessage="1" showErrorMessage="1">
          <x14:formula1>
            <xm:f>Référentiel!$C$2:$C$4</xm:f>
          </x14:formula1>
          <xm:sqref>D7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2"/>
  <sheetViews>
    <sheetView zoomScaleNormal="100" workbookViewId="0">
      <selection activeCell="D11" sqref="D11"/>
    </sheetView>
  </sheetViews>
  <sheetFormatPr baseColWidth="10" defaultColWidth="11.42578125" defaultRowHeight="15" x14ac:dyDescent="0.25"/>
  <cols>
    <col min="1" max="1" width="8.7109375" style="13" customWidth="1"/>
    <col min="2" max="2" width="4.28515625" style="13" customWidth="1"/>
    <col min="3" max="3" width="21.5703125" style="13" customWidth="1"/>
    <col min="4" max="4" width="13.42578125" style="13" customWidth="1"/>
    <col min="5" max="5" width="1.28515625" style="13" customWidth="1"/>
    <col min="6" max="7" width="12.5703125" style="13" customWidth="1"/>
    <col min="8" max="8" width="13.140625" style="13" customWidth="1"/>
    <col min="9" max="9" width="13.42578125" style="13" customWidth="1"/>
    <col min="10" max="10" width="5.7109375" style="13" customWidth="1"/>
    <col min="11" max="11" width="11" style="13" customWidth="1"/>
    <col min="12" max="12" width="5" style="13" customWidth="1"/>
    <col min="13" max="13" width="23.5703125" style="13" customWidth="1"/>
    <col min="14" max="14" width="11.42578125" style="13" customWidth="1"/>
    <col min="15" max="16" width="13.140625" style="13" customWidth="1"/>
    <col min="17" max="16384" width="11.42578125" style="13"/>
  </cols>
  <sheetData>
    <row r="1" spans="1:18" x14ac:dyDescent="0.25">
      <c r="A1" s="254" t="s">
        <v>75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6"/>
    </row>
    <row r="2" spans="1:18" ht="15" customHeight="1" x14ac:dyDescent="0.25">
      <c r="A2" s="251" t="s">
        <v>69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/>
    </row>
    <row r="3" spans="1:18" ht="15" customHeight="1" x14ac:dyDescent="0.25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18" ht="15" customHeight="1" x14ac:dyDescent="0.25">
      <c r="A4" s="251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/>
    </row>
    <row r="5" spans="1:18" ht="15.75" thickBot="1" x14ac:dyDescent="0.3">
      <c r="A5" s="257" t="s">
        <v>50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9"/>
    </row>
    <row r="6" spans="1:18" ht="9" customHeight="1" thickBot="1" x14ac:dyDescent="0.3"/>
    <row r="7" spans="1:18" ht="15.75" thickBot="1" x14ac:dyDescent="0.3">
      <c r="A7" s="243" t="s">
        <v>31</v>
      </c>
      <c r="B7" s="243"/>
      <c r="C7" s="244"/>
      <c r="D7" s="67"/>
    </row>
    <row r="8" spans="1:18" ht="9.9499999999999993" customHeight="1" thickBot="1" x14ac:dyDescent="0.3"/>
    <row r="9" spans="1:18" ht="15.75" thickBot="1" x14ac:dyDescent="0.3">
      <c r="A9" s="243" t="s">
        <v>32</v>
      </c>
      <c r="B9" s="243"/>
      <c r="C9" s="244"/>
      <c r="D9" s="67"/>
    </row>
    <row r="10" spans="1:18" ht="9.9499999999999993" customHeight="1" thickBot="1" x14ac:dyDescent="0.3"/>
    <row r="11" spans="1:18" ht="15.75" thickBot="1" x14ac:dyDescent="0.3">
      <c r="A11" s="244" t="s">
        <v>34</v>
      </c>
      <c r="B11" s="270"/>
      <c r="C11" s="271"/>
      <c r="D11" s="78"/>
      <c r="M11" s="65"/>
    </row>
    <row r="12" spans="1:18" ht="9.9499999999999993" customHeight="1" thickBot="1" x14ac:dyDescent="0.3"/>
    <row r="13" spans="1:18" ht="15.75" thickBot="1" x14ac:dyDescent="0.3">
      <c r="A13" s="243" t="s">
        <v>38</v>
      </c>
      <c r="B13" s="243"/>
      <c r="C13" s="244"/>
      <c r="D13" s="67"/>
      <c r="G13" s="76" t="s">
        <v>73</v>
      </c>
      <c r="M13" s="65"/>
    </row>
    <row r="14" spans="1:18" ht="9.9499999999999993" customHeight="1" thickBot="1" x14ac:dyDescent="0.3"/>
    <row r="15" spans="1:18" ht="15.75" thickBot="1" x14ac:dyDescent="0.3">
      <c r="A15" s="244" t="s">
        <v>56</v>
      </c>
      <c r="B15" s="270"/>
      <c r="C15" s="271"/>
      <c r="D15" s="78"/>
      <c r="M15" s="65"/>
    </row>
    <row r="17" spans="1:18" ht="9.75" customHeight="1" x14ac:dyDescent="0.25">
      <c r="A17" s="48"/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8"/>
      <c r="R17" s="48"/>
    </row>
    <row r="18" spans="1:18" ht="15.75" x14ac:dyDescent="0.25">
      <c r="A18" s="241" t="s">
        <v>33</v>
      </c>
      <c r="B18" s="241"/>
      <c r="C18" s="242"/>
      <c r="D18" s="14" t="str">
        <f>IF(AND(D7="2021-1",OR(D9="A",D9="B",D9="C"),D11="2 par semaine"),Référentiel!N2,IF(AND(D7="2021-1",OR(D9="A",D9="B",D9="C"),D11="4 par semaine"),Référentiel!O2,IF(AND(D7="2021-1",D9="CORSE",D11="2 par semaine"),Référentiel!N5,IF(AND(D7="2021-1",D9="CORSE",D11="4 par semaine"),Référentiel!O5,IF(AND(D7="2021-2",OR(D9="A",D9="CORSE"),D11="2 par semaine"),Référentiel!N11,IF(AND(D7="2021-2",OR(D9="A",D9="CORSE"),D11="4 par semaine"),Référentiel!O11,IF(AND(D7="2021-2",D9="B",D11="2 par semaine"),Référentiel!N12,IF(AND(D7="2021-2",D9="B",D11="4 par semaine"),Référentiel!O12,IF(AND(D7="2021-2",D9="C",D11="2 par semaine"),Référentiel!N13,IF(AND(D7="2021-2",D9="C",D11="4 par semaine"),Référentiel!O13,IF(AND(D7="2021-3",OR(D9="A",D9="C",D9="CORSE"),D11="2 par semaine"),Référentiel!N20,IF(AND(D7="2021-3",OR(D9="A",D9="C",D9="CORSE"),D11="4 par semaine"),Référentiel!O20,IF(AND(D7="2021-3",D9="B",D11="2 par semaine"),Référentiel!N21,IF(AND(D7="2021-3",D9="B",D11="4 par semaine"),Référentiel!O21,""))))))))))))))</f>
        <v/>
      </c>
      <c r="E18" s="22" t="s">
        <v>48</v>
      </c>
      <c r="K18" s="241" t="s">
        <v>33</v>
      </c>
      <c r="L18" s="241"/>
      <c r="M18" s="241"/>
      <c r="N18" s="14" t="str">
        <f>$D$18</f>
        <v/>
      </c>
      <c r="O18" s="22" t="s">
        <v>52</v>
      </c>
      <c r="P18" s="22"/>
    </row>
    <row r="19" spans="1:18" ht="15.75" x14ac:dyDescent="0.25">
      <c r="A19" s="28"/>
      <c r="B19" s="28"/>
      <c r="C19" s="28"/>
      <c r="D19" s="26"/>
      <c r="E19" s="22"/>
      <c r="K19" s="28"/>
      <c r="L19" s="28"/>
      <c r="M19" s="28"/>
      <c r="N19" s="26"/>
      <c r="O19" s="22"/>
      <c r="P19" s="22"/>
    </row>
    <row r="20" spans="1:18" ht="15.75" customHeight="1" x14ac:dyDescent="0.25">
      <c r="A20" s="275" t="s">
        <v>39</v>
      </c>
      <c r="B20" s="264" t="s">
        <v>10</v>
      </c>
      <c r="C20" s="266" t="s">
        <v>40</v>
      </c>
      <c r="D20" s="268" t="s">
        <v>41</v>
      </c>
      <c r="F20" s="260" t="s">
        <v>42</v>
      </c>
      <c r="G20" s="260" t="s">
        <v>57</v>
      </c>
      <c r="H20" s="260" t="s">
        <v>58</v>
      </c>
      <c r="I20" s="260" t="s">
        <v>45</v>
      </c>
      <c r="K20" s="272" t="s">
        <v>46</v>
      </c>
      <c r="L20" s="263" t="s">
        <v>10</v>
      </c>
      <c r="M20" s="263" t="s">
        <v>40</v>
      </c>
      <c r="N20" s="250" t="s">
        <v>41</v>
      </c>
      <c r="O20" s="248" t="s">
        <v>42</v>
      </c>
      <c r="P20" s="248" t="s">
        <v>57</v>
      </c>
      <c r="Q20" s="248" t="s">
        <v>58</v>
      </c>
      <c r="R20" s="248" t="s">
        <v>45</v>
      </c>
    </row>
    <row r="21" spans="1:18" ht="22.5" customHeight="1" thickBot="1" x14ac:dyDescent="0.3">
      <c r="A21" s="276"/>
      <c r="B21" s="265"/>
      <c r="C21" s="267"/>
      <c r="D21" s="269"/>
      <c r="F21" s="261"/>
      <c r="G21" s="261"/>
      <c r="H21" s="261"/>
      <c r="I21" s="261"/>
      <c r="K21" s="273"/>
      <c r="L21" s="263"/>
      <c r="M21" s="263"/>
      <c r="N21" s="250"/>
      <c r="O21" s="249"/>
      <c r="P21" s="248"/>
      <c r="Q21" s="248"/>
      <c r="R21" s="248"/>
    </row>
    <row r="22" spans="1:18" ht="27.75" customHeight="1" thickBot="1" x14ac:dyDescent="0.3">
      <c r="A22" s="276"/>
      <c r="B22" s="23">
        <v>2</v>
      </c>
      <c r="C22" s="16" t="s">
        <v>16</v>
      </c>
      <c r="D22" s="16">
        <v>0.1</v>
      </c>
      <c r="E22" s="24"/>
      <c r="F22" s="69"/>
      <c r="G22" s="74">
        <v>0.17</v>
      </c>
      <c r="H22" s="44">
        <v>0.23</v>
      </c>
      <c r="I22" s="18" t="str">
        <f>IF(OR(F22="",$D$15=""),"",IF($D$15="Hors SIQO",F22*G22*$D$13,F22*H22*$D$13))</f>
        <v/>
      </c>
      <c r="J22" s="24"/>
      <c r="K22" s="274"/>
      <c r="L22" s="19">
        <v>5</v>
      </c>
      <c r="M22" s="12" t="s">
        <v>21</v>
      </c>
      <c r="N22" s="41">
        <v>0.125</v>
      </c>
      <c r="O22" s="75"/>
      <c r="P22" s="77">
        <v>0.1</v>
      </c>
      <c r="Q22" s="20">
        <v>0.14000000000000001</v>
      </c>
      <c r="R22" s="20" t="str">
        <f>IF(OR(O22="",$D$15=""),"",IF($D$15="Hors SIQO",O22*P22*$D$13,O22*Q22*$D$13))</f>
        <v/>
      </c>
    </row>
    <row r="23" spans="1:18" s="24" customFormat="1" ht="45.75" thickBot="1" x14ac:dyDescent="0.3">
      <c r="A23" s="276"/>
      <c r="B23" s="23">
        <v>3</v>
      </c>
      <c r="C23" s="16" t="s">
        <v>18</v>
      </c>
      <c r="D23" s="16">
        <v>0.1</v>
      </c>
      <c r="F23" s="70"/>
      <c r="G23" s="74">
        <v>0.3</v>
      </c>
      <c r="H23" s="44">
        <v>0.53</v>
      </c>
      <c r="I23" s="18" t="str">
        <f>IF(OR(F23="",$D$15=""),"",IF($D$15="Hors SIQO",F23*G23*$D$13,F23*H23*$D$13))</f>
        <v/>
      </c>
      <c r="K23" s="13"/>
      <c r="L23" s="13"/>
      <c r="M23" s="30" t="s">
        <v>43</v>
      </c>
      <c r="N23" s="31"/>
      <c r="O23" s="32">
        <f>SUM(O22:O22)</f>
        <v>0</v>
      </c>
      <c r="P23" s="56"/>
      <c r="Q23" s="31"/>
      <c r="R23" s="32">
        <f>SUM(R22:R22)</f>
        <v>0</v>
      </c>
    </row>
    <row r="24" spans="1:18" s="24" customFormat="1" ht="30.75" thickBot="1" x14ac:dyDescent="0.3">
      <c r="A24" s="277"/>
      <c r="B24" s="23">
        <v>4</v>
      </c>
      <c r="C24" s="17" t="s">
        <v>19</v>
      </c>
      <c r="D24" s="16">
        <v>0.1</v>
      </c>
      <c r="F24" s="71"/>
      <c r="G24" s="74">
        <v>0.63</v>
      </c>
      <c r="H24" s="44">
        <v>0.95</v>
      </c>
      <c r="I24" s="18" t="str">
        <f>IF(OR(F24="",$D$15=""),"",IF($D$15="Hors SIQO",F24*G24*$D$13,F24*H24*$D$13))</f>
        <v/>
      </c>
      <c r="K24" s="13"/>
      <c r="L24" s="13"/>
      <c r="M24" s="13"/>
      <c r="N24" s="13"/>
      <c r="O24" s="13"/>
      <c r="P24" s="13"/>
      <c r="Q24" s="13"/>
      <c r="R24" s="13"/>
    </row>
    <row r="25" spans="1:18" s="24" customFormat="1" ht="16.5" thickBot="1" x14ac:dyDescent="0.3">
      <c r="A25" s="21"/>
      <c r="B25" s="21"/>
      <c r="C25" s="33" t="s">
        <v>43</v>
      </c>
      <c r="D25" s="31"/>
      <c r="F25" s="34">
        <f>SUM(F22:F24)</f>
        <v>0</v>
      </c>
      <c r="G25" s="57"/>
      <c r="H25" s="31"/>
      <c r="I25" s="34">
        <f>SUM(I22:I24)</f>
        <v>0</v>
      </c>
      <c r="K25" s="13"/>
      <c r="L25" s="247"/>
      <c r="M25" s="247"/>
      <c r="N25" s="247"/>
      <c r="O25" s="247"/>
      <c r="P25" s="247"/>
      <c r="Q25" s="247"/>
      <c r="R25" s="247"/>
    </row>
    <row r="26" spans="1:18" s="24" customFormat="1" ht="35.25" customHeight="1" x14ac:dyDescent="0.25">
      <c r="A26" s="247"/>
      <c r="B26" s="247"/>
      <c r="C26" s="247"/>
      <c r="D26" s="247"/>
      <c r="E26" s="247"/>
      <c r="F26" s="247"/>
      <c r="G26" s="247"/>
      <c r="H26" s="247"/>
      <c r="I26" s="247"/>
      <c r="J26" s="21"/>
      <c r="K26" s="13"/>
      <c r="L26" s="247"/>
      <c r="M26" s="247"/>
      <c r="N26" s="247"/>
      <c r="O26" s="247"/>
      <c r="P26" s="247"/>
      <c r="Q26" s="247"/>
      <c r="R26" s="247"/>
    </row>
    <row r="27" spans="1:18" s="24" customFormat="1" ht="35.25" customHeight="1" thickBot="1" x14ac:dyDescent="0.3">
      <c r="A27" s="60"/>
      <c r="B27" s="60"/>
      <c r="C27" s="60"/>
      <c r="D27" s="60"/>
      <c r="E27" s="60"/>
      <c r="F27" s="60"/>
      <c r="G27" s="60"/>
      <c r="H27" s="60"/>
      <c r="I27" s="60"/>
      <c r="J27" s="21"/>
      <c r="K27" s="13"/>
      <c r="L27" s="60"/>
      <c r="M27" s="60"/>
      <c r="N27" s="60"/>
      <c r="O27" s="60"/>
      <c r="P27" s="60"/>
      <c r="Q27" s="60"/>
      <c r="R27" s="60"/>
    </row>
    <row r="28" spans="1:18" ht="38.25" customHeight="1" thickBot="1" x14ac:dyDescent="0.3">
      <c r="E28" s="49"/>
      <c r="F28" s="36"/>
      <c r="G28" s="58"/>
      <c r="H28" s="37" t="s">
        <v>47</v>
      </c>
      <c r="I28" s="38"/>
      <c r="J28" s="38"/>
      <c r="K28" s="38"/>
      <c r="L28" s="38"/>
      <c r="M28" s="80">
        <f>R23+I25</f>
        <v>0</v>
      </c>
    </row>
    <row r="29" spans="1:18" x14ac:dyDescent="0.25">
      <c r="K29" s="29"/>
    </row>
    <row r="30" spans="1:18" ht="21" x14ac:dyDescent="0.35">
      <c r="A30" s="15"/>
      <c r="D30" s="62" t="str">
        <f>IF(OR(M28="",M28&gt;=400),"","Le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1" spans="1:18" x14ac:dyDescent="0.25">
      <c r="A31" s="15"/>
    </row>
    <row r="32" spans="1:18" ht="33" customHeight="1" x14ac:dyDescent="0.25">
      <c r="E32" s="35"/>
    </row>
  </sheetData>
  <mergeCells count="28">
    <mergeCell ref="A26:I26"/>
    <mergeCell ref="H20:H21"/>
    <mergeCell ref="I20:I21"/>
    <mergeCell ref="K20:K22"/>
    <mergeCell ref="L20:L21"/>
    <mergeCell ref="L25:R26"/>
    <mergeCell ref="M20:M21"/>
    <mergeCell ref="N20:N21"/>
    <mergeCell ref="O20:O21"/>
    <mergeCell ref="P20:P21"/>
    <mergeCell ref="Q20:Q21"/>
    <mergeCell ref="R20:R21"/>
    <mergeCell ref="A20:A24"/>
    <mergeCell ref="B20:B21"/>
    <mergeCell ref="A1:R1"/>
    <mergeCell ref="A2:R4"/>
    <mergeCell ref="A5:R5"/>
    <mergeCell ref="A7:C7"/>
    <mergeCell ref="C20:C21"/>
    <mergeCell ref="D20:D21"/>
    <mergeCell ref="F20:F21"/>
    <mergeCell ref="G20:G21"/>
    <mergeCell ref="A9:C9"/>
    <mergeCell ref="A11:C11"/>
    <mergeCell ref="A15:C15"/>
    <mergeCell ref="A13:C13"/>
    <mergeCell ref="A18:C18"/>
    <mergeCell ref="K18:M1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'Référentiel (2)'!$E$2:$E$3</xm:f>
          </x14:formula1>
          <xm:sqref>D15</xm:sqref>
        </x14:dataValidation>
        <x14:dataValidation type="list" allowBlank="1" showInputMessage="1" showErrorMessage="1">
          <x14:formula1>
            <xm:f>'Référentiel (2)'!$D$2:$D$3</xm:f>
          </x14:formula1>
          <xm:sqref>D11:D12</xm:sqref>
        </x14:dataValidation>
        <x14:dataValidation type="list" allowBlank="1" showInputMessage="1" showErrorMessage="1">
          <x14:formula1>
            <xm:f>'Référentiel (2)'!$A$3:$A$6</xm:f>
          </x14:formula1>
          <xm:sqref>D9</xm:sqref>
        </x14:dataValidation>
        <x14:dataValidation type="list" allowBlank="1" showInputMessage="1" showErrorMessage="1">
          <x14:formula1>
            <xm:f>'Référentiel (2)'!$C$2:$C$4</xm:f>
          </x14:formula1>
          <xm:sqref>D7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3"/>
  <sheetViews>
    <sheetView zoomScaleNormal="100" workbookViewId="0">
      <selection activeCell="D11" sqref="D11"/>
    </sheetView>
  </sheetViews>
  <sheetFormatPr baseColWidth="10" defaultColWidth="11.42578125" defaultRowHeight="15" x14ac:dyDescent="0.25"/>
  <cols>
    <col min="1" max="1" width="8.7109375" style="13" customWidth="1"/>
    <col min="2" max="2" width="4.28515625" style="13" customWidth="1"/>
    <col min="3" max="3" width="21.5703125" style="13" customWidth="1"/>
    <col min="4" max="4" width="13.42578125" style="13" customWidth="1"/>
    <col min="5" max="5" width="1.28515625" style="13" customWidth="1"/>
    <col min="6" max="7" width="12.5703125" style="13" customWidth="1"/>
    <col min="8" max="8" width="13.140625" style="13" customWidth="1"/>
    <col min="9" max="9" width="13.42578125" style="13" customWidth="1"/>
    <col min="10" max="10" width="5.7109375" style="13" customWidth="1"/>
    <col min="11" max="11" width="11" style="13" customWidth="1"/>
    <col min="12" max="12" width="5" style="13" customWidth="1"/>
    <col min="13" max="13" width="23.5703125" style="13" customWidth="1"/>
    <col min="14" max="14" width="11.42578125" style="13" customWidth="1"/>
    <col min="15" max="16" width="13.140625" style="13" customWidth="1"/>
    <col min="17" max="16384" width="11.42578125" style="13"/>
  </cols>
  <sheetData>
    <row r="1" spans="1:18" x14ac:dyDescent="0.25">
      <c r="A1" s="254" t="s">
        <v>75</v>
      </c>
      <c r="B1" s="255"/>
      <c r="C1" s="255"/>
      <c r="D1" s="255"/>
      <c r="E1" s="255"/>
      <c r="F1" s="255"/>
      <c r="G1" s="255"/>
      <c r="H1" s="255"/>
      <c r="I1" s="255"/>
      <c r="J1" s="255"/>
      <c r="K1" s="255"/>
      <c r="L1" s="255"/>
      <c r="M1" s="255"/>
      <c r="N1" s="255"/>
      <c r="O1" s="255"/>
      <c r="P1" s="255"/>
      <c r="Q1" s="255"/>
      <c r="R1" s="256"/>
    </row>
    <row r="2" spans="1:18" ht="15" customHeight="1" x14ac:dyDescent="0.25">
      <c r="A2" s="251" t="s">
        <v>70</v>
      </c>
      <c r="B2" s="252"/>
      <c r="C2" s="252"/>
      <c r="D2" s="252"/>
      <c r="E2" s="252"/>
      <c r="F2" s="252"/>
      <c r="G2" s="252"/>
      <c r="H2" s="252"/>
      <c r="I2" s="252"/>
      <c r="J2" s="252"/>
      <c r="K2" s="252"/>
      <c r="L2" s="252"/>
      <c r="M2" s="252"/>
      <c r="N2" s="252"/>
      <c r="O2" s="252"/>
      <c r="P2" s="252"/>
      <c r="Q2" s="252"/>
      <c r="R2" s="253"/>
    </row>
    <row r="3" spans="1:18" ht="15" customHeight="1" x14ac:dyDescent="0.25">
      <c r="A3" s="251"/>
      <c r="B3" s="252"/>
      <c r="C3" s="252"/>
      <c r="D3" s="252"/>
      <c r="E3" s="252"/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3"/>
    </row>
    <row r="4" spans="1:18" ht="15" customHeight="1" x14ac:dyDescent="0.25">
      <c r="A4" s="251"/>
      <c r="B4" s="252"/>
      <c r="C4" s="252"/>
      <c r="D4" s="252"/>
      <c r="E4" s="252"/>
      <c r="F4" s="252"/>
      <c r="G4" s="252"/>
      <c r="H4" s="252"/>
      <c r="I4" s="252"/>
      <c r="J4" s="252"/>
      <c r="K4" s="252"/>
      <c r="L4" s="252"/>
      <c r="M4" s="252"/>
      <c r="N4" s="252"/>
      <c r="O4" s="252"/>
      <c r="P4" s="252"/>
      <c r="Q4" s="252"/>
      <c r="R4" s="253"/>
    </row>
    <row r="5" spans="1:18" ht="15.75" thickBot="1" x14ac:dyDescent="0.3">
      <c r="A5" s="257" t="s">
        <v>59</v>
      </c>
      <c r="B5" s="258"/>
      <c r="C5" s="258"/>
      <c r="D5" s="258"/>
      <c r="E5" s="258"/>
      <c r="F5" s="258"/>
      <c r="G5" s="258"/>
      <c r="H5" s="258"/>
      <c r="I5" s="258"/>
      <c r="J5" s="258"/>
      <c r="K5" s="258"/>
      <c r="L5" s="258"/>
      <c r="M5" s="258"/>
      <c r="N5" s="258"/>
      <c r="O5" s="258"/>
      <c r="P5" s="258"/>
      <c r="Q5" s="258"/>
      <c r="R5" s="259"/>
    </row>
    <row r="6" spans="1:18" ht="9" customHeight="1" thickBot="1" x14ac:dyDescent="0.3"/>
    <row r="7" spans="1:18" ht="15.75" thickBot="1" x14ac:dyDescent="0.3">
      <c r="A7" s="243" t="s">
        <v>31</v>
      </c>
      <c r="B7" s="243"/>
      <c r="C7" s="244"/>
      <c r="D7" s="67"/>
    </row>
    <row r="8" spans="1:18" ht="9.9499999999999993" customHeight="1" thickBot="1" x14ac:dyDescent="0.3"/>
    <row r="9" spans="1:18" ht="15.75" thickBot="1" x14ac:dyDescent="0.3">
      <c r="A9" s="243" t="s">
        <v>32</v>
      </c>
      <c r="B9" s="243"/>
      <c r="C9" s="244"/>
      <c r="D9" s="67"/>
    </row>
    <row r="10" spans="1:18" s="24" customFormat="1" ht="18" customHeight="1" thickBot="1" x14ac:dyDescent="0.3">
      <c r="A10" s="247"/>
      <c r="B10" s="247"/>
      <c r="C10" s="247"/>
      <c r="D10" s="247"/>
      <c r="E10" s="247"/>
      <c r="F10" s="247"/>
      <c r="G10" s="247"/>
      <c r="H10" s="247"/>
      <c r="I10" s="247"/>
      <c r="J10" s="21"/>
      <c r="K10" s="13"/>
      <c r="L10" s="13"/>
      <c r="M10" s="13"/>
      <c r="N10" s="13"/>
      <c r="O10" s="13"/>
      <c r="P10" s="13"/>
      <c r="Q10" s="13"/>
      <c r="R10" s="13"/>
    </row>
    <row r="11" spans="1:18" ht="15.75" thickBot="1" x14ac:dyDescent="0.3">
      <c r="A11" s="244" t="s">
        <v>34</v>
      </c>
      <c r="B11" s="270"/>
      <c r="C11" s="271"/>
      <c r="D11" s="78"/>
      <c r="M11" s="65"/>
    </row>
    <row r="12" spans="1:18" ht="18" customHeight="1" thickBot="1" x14ac:dyDescent="0.3"/>
    <row r="13" spans="1:18" ht="15.75" thickBot="1" x14ac:dyDescent="0.3">
      <c r="A13" s="243" t="s">
        <v>38</v>
      </c>
      <c r="B13" s="243"/>
      <c r="C13" s="244"/>
      <c r="D13" s="67"/>
      <c r="G13" s="76" t="s">
        <v>73</v>
      </c>
      <c r="M13" s="65"/>
    </row>
    <row r="14" spans="1:18" ht="9.9499999999999993" customHeight="1" x14ac:dyDescent="0.25"/>
    <row r="15" spans="1:18" ht="3" customHeight="1" thickBot="1" x14ac:dyDescent="0.3">
      <c r="M15" s="65"/>
    </row>
    <row r="16" spans="1:18" ht="15.75" thickBot="1" x14ac:dyDescent="0.3">
      <c r="A16" s="244" t="s">
        <v>56</v>
      </c>
      <c r="B16" s="270"/>
      <c r="C16" s="271"/>
      <c r="D16" s="78"/>
      <c r="M16" s="65"/>
    </row>
    <row r="18" spans="1:18" ht="9.75" customHeight="1" x14ac:dyDescent="0.25">
      <c r="A18" s="48"/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48"/>
      <c r="M18" s="48"/>
      <c r="N18" s="48"/>
      <c r="O18" s="48"/>
      <c r="P18" s="48"/>
      <c r="Q18" s="48"/>
      <c r="R18" s="48"/>
    </row>
    <row r="19" spans="1:18" ht="15.75" x14ac:dyDescent="0.25">
      <c r="A19" s="241" t="s">
        <v>33</v>
      </c>
      <c r="B19" s="241"/>
      <c r="C19" s="242"/>
      <c r="D19" s="14" t="str">
        <f>IF(AND(D7="2021-1",D9="GUADELOUPE",D11="2 par semaine"),'Référentiel (2)'!P6,IF(AND(D7="2021-1",D9="GUADELOUPE",D11="4 par semaine"),'Référentiel (2)'!Q6,IF(AND(D7="2021-1",D9="REUNION",D11="2 par semaine"),'Référentiel (2)'!P9,IF(AND(D7="2021-1",D9="REUNION",D11="4 par semaine"),'Référentiel (2)'!Q9,IF(AND(D7="2021-1",OR(D9="GUYANE",D9="MARTINIQUE"),D11="2 par semaine"),'Référentiel (2)'!P8,IF(AND(D7="2021-1",OR(D9="GUYANE",D9="MARTINIQUE"),D11="4 par semaine"),'Référentiel (2)'!Q8,IF(AND(D7="2021-1",D9="MAYOTTE",D11="2 par semaine"),'Référentiel (2)'!P10,IF(AND(D7="2021-1",D9="MAYOTTE",D11="4 par semaine"),'Référentiel (2)'!Q10,IF(AND(D7="2021-2",D9="GUADELOUPE",D11="2 par semaine"),'Référentiel (2)'!P15,IF(AND(D7="2021-2",D9="GUADELOUPE",D11="4 par semaine"),'Référentiel (2)'!Q15,IF(AND(D7="2021-2",D9="MARTINIQUE",D11="2 par semaine"),'Référentiel (2)'!P16,IF(AND(D7="2021-2",D9="MARTINIQUE",D11="4 par semaine"),'Référentiel (2)'!Q16,IF(AND(D7="2021-2",D9="GUYANE",D11="2 par semaine"),'Référentiel (2)'!P17,IF(AND(D7="2021-2",D9="GUYANE",D11="4 par semaine"),'Référentiel (2)'!Q17,IF(AND(D7="2021-2",D9="REUNION",D11="2 par semaine"),'Référentiel (2)'!P18,IF(AND(D7="2021-2",D9="REUNION",D11="4 par semaine"),'Référentiel (2)'!Q18,IF(AND(D7="2021-2",D9="MAYOTTE",D11="2 par semaine"),'Référentiel (2)'!P19,IF(AND(D7="2021-2",D9="MAYOTTE",D11="4 par semaine"),'Référentiel (2)'!Q19,IF(AND(D7="2021-3",D9="MARTINIQUE",D11="2 par semaine"),'Référentiel (2)'!P25,IF(AND(D7="2021-3",D9="MARTINIQUE",D11="4 par semaine"),'Référentiel (2)'!Q25,IF(AND(D7="2021-3",OR(D9="GUYANE"),D11="2 par semaine"),'Référentiel (2)'!P26,IF(AND(D7="2021-3",OR(D9="GUYANE"),D11="4 par semaine"),'Référentiel (2)'!Q26,IF(AND(D7="2021-3",D9="GUADELOUPE",D11="2 par semaine"),'Référentiel (2)'!P24,IF(AND(D7="2021-3",D9="GUADELOUPE",D11="4 par semaine"),'Référentiel (2)'!Q24,IF(AND(D7="2021-3",D9="REUNION",D11="2 par semaine"),'Référentiel (2)'!P27,IF(AND(D7="2021-3",D9="REUNION",D11="4 par semaine"),'Référentiel (2)'!Q27,IF(AND(D7="2021-3",D9="MAYOTTE",D11="2 par semaine"),'Référentiel (2)'!P28,IF(AND(D7="2021-3",D9="MAYOTTE",D11="4 par semaine"),'Référentiel (2)'!Q28,""))))))))))))))))))))))))))))</f>
        <v/>
      </c>
      <c r="E19" s="22" t="s">
        <v>48</v>
      </c>
      <c r="K19" s="241" t="s">
        <v>33</v>
      </c>
      <c r="L19" s="241"/>
      <c r="M19" s="241"/>
      <c r="N19" s="14" t="str">
        <f>$D$19</f>
        <v/>
      </c>
      <c r="O19" s="22" t="s">
        <v>52</v>
      </c>
      <c r="P19" s="22"/>
    </row>
    <row r="20" spans="1:18" ht="15.75" x14ac:dyDescent="0.25">
      <c r="A20" s="28"/>
      <c r="B20" s="28"/>
      <c r="C20" s="28"/>
      <c r="D20" s="26"/>
      <c r="E20" s="22"/>
      <c r="K20" s="28"/>
      <c r="L20" s="28"/>
      <c r="M20" s="28"/>
      <c r="N20" s="26"/>
      <c r="O20" s="22"/>
      <c r="P20" s="22"/>
    </row>
    <row r="21" spans="1:18" ht="15.75" customHeight="1" x14ac:dyDescent="0.25">
      <c r="A21" s="275" t="s">
        <v>39</v>
      </c>
      <c r="B21" s="264" t="s">
        <v>10</v>
      </c>
      <c r="C21" s="266" t="s">
        <v>40</v>
      </c>
      <c r="D21" s="268" t="s">
        <v>41</v>
      </c>
      <c r="F21" s="260" t="s">
        <v>42</v>
      </c>
      <c r="G21" s="260" t="s">
        <v>57</v>
      </c>
      <c r="H21" s="260" t="s">
        <v>58</v>
      </c>
      <c r="I21" s="260" t="s">
        <v>45</v>
      </c>
      <c r="K21" s="272" t="s">
        <v>46</v>
      </c>
      <c r="L21" s="263" t="s">
        <v>10</v>
      </c>
      <c r="M21" s="263" t="s">
        <v>40</v>
      </c>
      <c r="N21" s="250" t="s">
        <v>41</v>
      </c>
      <c r="O21" s="248" t="s">
        <v>42</v>
      </c>
      <c r="P21" s="248" t="s">
        <v>57</v>
      </c>
      <c r="Q21" s="248" t="s">
        <v>58</v>
      </c>
      <c r="R21" s="248" t="s">
        <v>45</v>
      </c>
    </row>
    <row r="22" spans="1:18" ht="22.5" customHeight="1" thickBot="1" x14ac:dyDescent="0.3">
      <c r="A22" s="276"/>
      <c r="B22" s="265"/>
      <c r="C22" s="267"/>
      <c r="D22" s="269"/>
      <c r="F22" s="261"/>
      <c r="G22" s="261"/>
      <c r="H22" s="261"/>
      <c r="I22" s="261"/>
      <c r="K22" s="273"/>
      <c r="L22" s="263"/>
      <c r="M22" s="263"/>
      <c r="N22" s="250"/>
      <c r="O22" s="249"/>
      <c r="P22" s="248"/>
      <c r="Q22" s="248"/>
      <c r="R22" s="248"/>
    </row>
    <row r="23" spans="1:18" ht="27.75" customHeight="1" thickBot="1" x14ac:dyDescent="0.3">
      <c r="A23" s="276"/>
      <c r="B23" s="23">
        <v>2</v>
      </c>
      <c r="C23" s="16" t="s">
        <v>16</v>
      </c>
      <c r="D23" s="16">
        <v>0.1</v>
      </c>
      <c r="E23" s="24"/>
      <c r="F23" s="69"/>
      <c r="G23" s="74">
        <v>0.1770861999982373</v>
      </c>
      <c r="H23" s="44">
        <v>0.25203824374730083</v>
      </c>
      <c r="I23" s="18" t="str">
        <f>IF(OR(F23="",$D$16=""),"",IF($D$16="Hors SIQO",F23*G23*$D$13,F23*H23*$D$13))</f>
        <v/>
      </c>
      <c r="J23" s="24"/>
      <c r="K23" s="274"/>
      <c r="L23" s="19">
        <v>5</v>
      </c>
      <c r="M23" s="12" t="s">
        <v>21</v>
      </c>
      <c r="N23" s="41">
        <v>0.125</v>
      </c>
      <c r="O23" s="75"/>
      <c r="P23" s="77">
        <v>0.11</v>
      </c>
      <c r="Q23" s="20">
        <v>0.15</v>
      </c>
      <c r="R23" s="20" t="str">
        <f>IF(OR(O23="",$D$16=""),"",IF($D$16="Hors SIQO",O23*P23*$D$13,O23*Q23*$D$13))</f>
        <v/>
      </c>
    </row>
    <row r="24" spans="1:18" s="24" customFormat="1" ht="45.75" thickBot="1" x14ac:dyDescent="0.3">
      <c r="A24" s="276"/>
      <c r="B24" s="23">
        <v>3</v>
      </c>
      <c r="C24" s="16" t="s">
        <v>18</v>
      </c>
      <c r="D24" s="16">
        <v>0.1</v>
      </c>
      <c r="F24" s="70"/>
      <c r="G24" s="74">
        <v>0.32</v>
      </c>
      <c r="H24" s="44">
        <v>0.59</v>
      </c>
      <c r="I24" s="18" t="str">
        <f>IF(OR(F24="",$D$16=""),"",IF($D$16="Hors SIQO",F24*G24*$D$13,F24*H24*$D$13))</f>
        <v/>
      </c>
      <c r="K24" s="13"/>
      <c r="L24" s="13"/>
      <c r="M24" s="30" t="s">
        <v>43</v>
      </c>
      <c r="N24" s="31"/>
      <c r="O24" s="32">
        <f>SUM(O23:O23)</f>
        <v>0</v>
      </c>
      <c r="P24" s="56"/>
      <c r="Q24" s="31"/>
      <c r="R24" s="32">
        <f>SUM(R23:R23)</f>
        <v>0</v>
      </c>
    </row>
    <row r="25" spans="1:18" s="24" customFormat="1" ht="30.75" thickBot="1" x14ac:dyDescent="0.3">
      <c r="A25" s="277"/>
      <c r="B25" s="23">
        <v>4</v>
      </c>
      <c r="C25" s="17" t="s">
        <v>19</v>
      </c>
      <c r="D25" s="16">
        <v>0.1</v>
      </c>
      <c r="F25" s="71"/>
      <c r="G25" s="74">
        <v>0.67</v>
      </c>
      <c r="H25" s="44">
        <v>1.02</v>
      </c>
      <c r="I25" s="18" t="str">
        <f>IF(OR(F25="",$D$16=""),"",IF($D$16="Hors SIQO",F25*G25*$D$13,F25*H25*$D$13))</f>
        <v/>
      </c>
      <c r="K25" s="13"/>
      <c r="L25" s="13"/>
      <c r="M25" s="13"/>
      <c r="N25" s="13"/>
      <c r="O25" s="13"/>
      <c r="P25" s="13"/>
      <c r="Q25" s="13"/>
      <c r="R25" s="13"/>
    </row>
    <row r="26" spans="1:18" s="24" customFormat="1" ht="16.5" thickBot="1" x14ac:dyDescent="0.3">
      <c r="A26" s="21"/>
      <c r="B26" s="21"/>
      <c r="C26" s="33" t="s">
        <v>43</v>
      </c>
      <c r="D26" s="31"/>
      <c r="F26" s="34">
        <f>SUM(F23:F25)</f>
        <v>0</v>
      </c>
      <c r="G26" s="57"/>
      <c r="H26" s="31"/>
      <c r="I26" s="34">
        <f>SUM(I23:I25)</f>
        <v>0</v>
      </c>
      <c r="K26" s="13"/>
      <c r="L26" s="247"/>
      <c r="M26" s="247"/>
      <c r="N26" s="247"/>
      <c r="O26" s="247"/>
      <c r="P26" s="247"/>
      <c r="Q26" s="247"/>
      <c r="R26" s="247"/>
    </row>
    <row r="27" spans="1:18" s="24" customFormat="1" ht="29.25" customHeight="1" x14ac:dyDescent="0.25">
      <c r="A27" s="247"/>
      <c r="B27" s="247"/>
      <c r="C27" s="247"/>
      <c r="D27" s="247"/>
      <c r="E27" s="247"/>
      <c r="F27" s="247"/>
      <c r="G27" s="247"/>
      <c r="H27" s="247"/>
      <c r="I27" s="247"/>
      <c r="J27" s="21"/>
      <c r="K27" s="13"/>
      <c r="L27" s="247"/>
      <c r="M27" s="247"/>
      <c r="N27" s="247"/>
      <c r="O27" s="247"/>
      <c r="P27" s="247"/>
      <c r="Q27" s="247"/>
      <c r="R27" s="247"/>
    </row>
    <row r="28" spans="1:18" s="24" customFormat="1" ht="31.5" customHeight="1" thickBot="1" x14ac:dyDescent="0.3">
      <c r="A28" s="60"/>
      <c r="B28" s="60"/>
      <c r="C28" s="60"/>
      <c r="D28" s="60"/>
      <c r="E28" s="60"/>
      <c r="F28" s="60"/>
      <c r="G28" s="60"/>
      <c r="H28" s="60"/>
      <c r="I28" s="60"/>
      <c r="J28" s="21"/>
      <c r="K28" s="13"/>
      <c r="L28" s="60"/>
      <c r="M28" s="60"/>
      <c r="N28" s="60"/>
      <c r="O28" s="60"/>
      <c r="P28" s="60"/>
      <c r="Q28" s="60"/>
      <c r="R28" s="60"/>
    </row>
    <row r="29" spans="1:18" ht="40.5" customHeight="1" thickBot="1" x14ac:dyDescent="0.3">
      <c r="E29" s="49"/>
      <c r="F29" s="36"/>
      <c r="G29" s="58"/>
      <c r="H29" s="37" t="s">
        <v>47</v>
      </c>
      <c r="I29" s="38"/>
      <c r="J29" s="38"/>
      <c r="K29" s="38"/>
      <c r="L29" s="38"/>
      <c r="M29" s="80">
        <f>R24+I26</f>
        <v>0</v>
      </c>
    </row>
    <row r="30" spans="1:18" x14ac:dyDescent="0.25">
      <c r="K30" s="29"/>
    </row>
    <row r="31" spans="1:18" ht="21" x14ac:dyDescent="0.35">
      <c r="A31" s="15"/>
      <c r="D31" s="62" t="str">
        <f>IF(OR(M29="",M29&gt;=400),"","Le montant total de l'aide est inférieur à 400 €. Vous ne pouvez pas déposer une demande de paiement.")</f>
        <v>Le montant total de l'aide est inférieur à 400 €. Vous ne pouvez pas déposer une demande de paiement.</v>
      </c>
    </row>
    <row r="32" spans="1:18" x14ac:dyDescent="0.25">
      <c r="A32" s="15"/>
    </row>
    <row r="33" spans="5:5" ht="33" customHeight="1" x14ac:dyDescent="0.25">
      <c r="E33" s="35"/>
    </row>
  </sheetData>
  <mergeCells count="29">
    <mergeCell ref="A27:I27"/>
    <mergeCell ref="H21:H22"/>
    <mergeCell ref="I21:I22"/>
    <mergeCell ref="K21:K23"/>
    <mergeCell ref="L21:L22"/>
    <mergeCell ref="L26:R27"/>
    <mergeCell ref="M21:M22"/>
    <mergeCell ref="N21:N22"/>
    <mergeCell ref="O21:O22"/>
    <mergeCell ref="P21:P22"/>
    <mergeCell ref="Q21:Q22"/>
    <mergeCell ref="R21:R22"/>
    <mergeCell ref="A21:A25"/>
    <mergeCell ref="B21:B22"/>
    <mergeCell ref="A1:R1"/>
    <mergeCell ref="A2:R4"/>
    <mergeCell ref="A5:R5"/>
    <mergeCell ref="A7:C7"/>
    <mergeCell ref="C21:C22"/>
    <mergeCell ref="D21:D22"/>
    <mergeCell ref="F21:F22"/>
    <mergeCell ref="G21:G22"/>
    <mergeCell ref="A9:C9"/>
    <mergeCell ref="A11:C11"/>
    <mergeCell ref="A16:C16"/>
    <mergeCell ref="A13:C13"/>
    <mergeCell ref="A19:C19"/>
    <mergeCell ref="K19:M19"/>
    <mergeCell ref="A10:I10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'Référentiel (2)'!$C$2:$C$4</xm:f>
          </x14:formula1>
          <xm:sqref>D7</xm:sqref>
        </x14:dataValidation>
        <x14:dataValidation type="list" allowBlank="1" showInputMessage="1" showErrorMessage="1">
          <x14:formula1>
            <xm:f>'Référentiel (2)'!$A$7:$A$11</xm:f>
          </x14:formula1>
          <xm:sqref>D9</xm:sqref>
        </x14:dataValidation>
        <x14:dataValidation type="list" allowBlank="1" showInputMessage="1" showErrorMessage="1">
          <x14:formula1>
            <xm:f>'Référentiel (2)'!$D$2:$D$3</xm:f>
          </x14:formula1>
          <xm:sqref>D11</xm:sqref>
        </x14:dataValidation>
        <x14:dataValidation type="list" allowBlank="1" showInputMessage="1" showErrorMessage="1">
          <x14:formula1>
            <xm:f>'Référentiel (2)'!$E$2:$E$3</xm:f>
          </x14:formula1>
          <xm:sqref>D16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1"/>
  <sheetViews>
    <sheetView topLeftCell="C1" workbookViewId="0">
      <selection activeCell="H15" sqref="H15"/>
    </sheetView>
  </sheetViews>
  <sheetFormatPr baseColWidth="10" defaultRowHeight="15" x14ac:dyDescent="0.25"/>
  <cols>
    <col min="1" max="3" width="11.42578125" style="191"/>
    <col min="4" max="4" width="14.5703125" style="191" customWidth="1"/>
    <col min="5" max="5" width="7.42578125" style="191" customWidth="1"/>
    <col min="6" max="7" width="5.7109375" style="191" customWidth="1"/>
    <col min="8" max="8" width="46.7109375" style="191" customWidth="1"/>
    <col min="9" max="9" width="10.7109375" style="191" customWidth="1"/>
    <col min="10" max="10" width="12.42578125" style="191" customWidth="1"/>
    <col min="11" max="16384" width="11.42578125" style="191"/>
  </cols>
  <sheetData>
    <row r="1" spans="1:16" ht="15.75" thickBot="1" x14ac:dyDescent="0.3">
      <c r="A1" s="278" t="s">
        <v>0</v>
      </c>
      <c r="B1" s="278"/>
      <c r="C1" s="188" t="s">
        <v>1</v>
      </c>
      <c r="D1" s="189" t="s">
        <v>35</v>
      </c>
      <c r="E1" s="190"/>
      <c r="G1" s="279" t="s">
        <v>2</v>
      </c>
      <c r="H1" s="280"/>
      <c r="I1" s="289" t="s">
        <v>3</v>
      </c>
      <c r="J1" s="153" t="s">
        <v>4</v>
      </c>
      <c r="K1" s="154" t="s">
        <v>5</v>
      </c>
      <c r="M1" s="192" t="s">
        <v>1</v>
      </c>
      <c r="N1" s="193" t="s">
        <v>6</v>
      </c>
      <c r="O1" s="194" t="s">
        <v>7</v>
      </c>
      <c r="P1" s="195" t="s">
        <v>8</v>
      </c>
    </row>
    <row r="2" spans="1:16" ht="15.75" thickBot="1" x14ac:dyDescent="0.3">
      <c r="A2" s="189" t="s">
        <v>9</v>
      </c>
      <c r="B2" s="189" t="s">
        <v>10</v>
      </c>
      <c r="C2" s="196" t="s">
        <v>76</v>
      </c>
      <c r="D2" s="197" t="s">
        <v>36</v>
      </c>
      <c r="G2" s="281"/>
      <c r="H2" s="282"/>
      <c r="I2" s="290"/>
      <c r="J2" s="155" t="s">
        <v>11</v>
      </c>
      <c r="K2" s="156" t="s">
        <v>11</v>
      </c>
      <c r="M2" s="198" t="s">
        <v>79</v>
      </c>
      <c r="N2" s="199">
        <v>26</v>
      </c>
      <c r="O2" s="200">
        <v>50</v>
      </c>
      <c r="P2" s="201">
        <v>1</v>
      </c>
    </row>
    <row r="3" spans="1:16" ht="15" customHeight="1" x14ac:dyDescent="0.25">
      <c r="A3" s="197" t="s">
        <v>12</v>
      </c>
      <c r="B3" s="197">
        <v>1</v>
      </c>
      <c r="C3" s="197" t="s">
        <v>77</v>
      </c>
      <c r="D3" s="197" t="s">
        <v>37</v>
      </c>
      <c r="F3" s="283" t="s">
        <v>13</v>
      </c>
      <c r="G3" s="157">
        <v>1</v>
      </c>
      <c r="H3" s="158" t="s">
        <v>14</v>
      </c>
      <c r="I3" s="159">
        <v>100</v>
      </c>
      <c r="J3" s="160">
        <v>0.16</v>
      </c>
      <c r="K3" s="161">
        <v>0.17</v>
      </c>
      <c r="M3" s="202" t="s">
        <v>80</v>
      </c>
      <c r="N3" s="203">
        <v>26</v>
      </c>
      <c r="O3" s="204">
        <v>50</v>
      </c>
      <c r="P3" s="205"/>
    </row>
    <row r="4" spans="1:16" ht="15" customHeight="1" x14ac:dyDescent="0.25">
      <c r="A4" s="197" t="s">
        <v>15</v>
      </c>
      <c r="B4" s="197">
        <v>2</v>
      </c>
      <c r="C4" s="197" t="s">
        <v>78</v>
      </c>
      <c r="D4" s="197"/>
      <c r="F4" s="284"/>
      <c r="G4" s="162">
        <v>2</v>
      </c>
      <c r="H4" s="163" t="s">
        <v>16</v>
      </c>
      <c r="I4" s="164">
        <v>100</v>
      </c>
      <c r="J4" s="165">
        <v>0.1</v>
      </c>
      <c r="K4" s="166">
        <v>0.1</v>
      </c>
      <c r="M4" s="202" t="s">
        <v>81</v>
      </c>
      <c r="N4" s="203">
        <v>26</v>
      </c>
      <c r="O4" s="204">
        <v>50</v>
      </c>
      <c r="P4" s="205"/>
    </row>
    <row r="5" spans="1:16" ht="15" customHeight="1" x14ac:dyDescent="0.25">
      <c r="A5" s="206" t="s">
        <v>17</v>
      </c>
      <c r="B5" s="197">
        <v>3</v>
      </c>
      <c r="C5" s="197"/>
      <c r="D5" s="197"/>
      <c r="F5" s="284"/>
      <c r="G5" s="162">
        <v>3</v>
      </c>
      <c r="H5" s="163" t="s">
        <v>106</v>
      </c>
      <c r="I5" s="167">
        <v>100</v>
      </c>
      <c r="J5" s="165">
        <v>0.27</v>
      </c>
      <c r="K5" s="166">
        <v>0.3</v>
      </c>
      <c r="M5" s="202" t="s">
        <v>82</v>
      </c>
      <c r="N5" s="203">
        <v>26</v>
      </c>
      <c r="O5" s="204">
        <v>50</v>
      </c>
      <c r="P5" s="205"/>
    </row>
    <row r="6" spans="1:16" ht="15.75" thickBot="1" x14ac:dyDescent="0.3">
      <c r="A6" s="197" t="s">
        <v>26</v>
      </c>
      <c r="B6" s="197">
        <v>4</v>
      </c>
      <c r="C6" s="197"/>
      <c r="D6" s="197"/>
      <c r="F6" s="285"/>
      <c r="G6" s="168">
        <v>4</v>
      </c>
      <c r="H6" s="169" t="s">
        <v>19</v>
      </c>
      <c r="I6" s="170">
        <v>100</v>
      </c>
      <c r="J6" s="171">
        <v>0.35</v>
      </c>
      <c r="K6" s="172">
        <v>0.38</v>
      </c>
      <c r="M6" s="202" t="s">
        <v>83</v>
      </c>
      <c r="N6" s="203">
        <v>22</v>
      </c>
      <c r="O6" s="204">
        <v>40</v>
      </c>
      <c r="P6" s="205"/>
    </row>
    <row r="7" spans="1:16" ht="15" customHeight="1" x14ac:dyDescent="0.25">
      <c r="A7" s="197" t="s">
        <v>30</v>
      </c>
      <c r="B7" s="197">
        <v>5</v>
      </c>
      <c r="C7" s="197"/>
      <c r="D7" s="197"/>
      <c r="F7" s="286" t="s">
        <v>20</v>
      </c>
      <c r="G7" s="173">
        <v>5</v>
      </c>
      <c r="H7" s="174" t="s">
        <v>21</v>
      </c>
      <c r="I7" s="175">
        <v>125</v>
      </c>
      <c r="J7" s="176">
        <v>0.14000000000000001</v>
      </c>
      <c r="K7" s="177">
        <v>0.15</v>
      </c>
      <c r="M7" s="202" t="s">
        <v>84</v>
      </c>
      <c r="N7" s="203">
        <v>23</v>
      </c>
      <c r="O7" s="204">
        <v>45</v>
      </c>
      <c r="P7" s="205"/>
    </row>
    <row r="8" spans="1:16" x14ac:dyDescent="0.25">
      <c r="A8" s="197" t="s">
        <v>27</v>
      </c>
      <c r="B8" s="197">
        <v>6</v>
      </c>
      <c r="C8" s="197"/>
      <c r="D8" s="197"/>
      <c r="F8" s="287"/>
      <c r="G8" s="178">
        <v>6</v>
      </c>
      <c r="H8" s="179" t="s">
        <v>22</v>
      </c>
      <c r="I8" s="180">
        <v>125</v>
      </c>
      <c r="J8" s="181">
        <v>0.13</v>
      </c>
      <c r="K8" s="182">
        <v>0.14000000000000001</v>
      </c>
      <c r="M8" s="202" t="s">
        <v>85</v>
      </c>
      <c r="N8" s="203">
        <v>23</v>
      </c>
      <c r="O8" s="204">
        <v>45</v>
      </c>
      <c r="P8" s="205"/>
    </row>
    <row r="9" spans="1:16" x14ac:dyDescent="0.25">
      <c r="A9" s="197" t="s">
        <v>28</v>
      </c>
      <c r="B9" s="197">
        <v>7</v>
      </c>
      <c r="C9" s="197"/>
      <c r="D9" s="197"/>
      <c r="F9" s="287"/>
      <c r="G9" s="178">
        <v>7</v>
      </c>
      <c r="H9" s="179" t="s">
        <v>23</v>
      </c>
      <c r="I9" s="183">
        <v>60</v>
      </c>
      <c r="J9" s="181">
        <v>0.11</v>
      </c>
      <c r="K9" s="182">
        <v>0.12</v>
      </c>
      <c r="M9" s="202" t="s">
        <v>86</v>
      </c>
      <c r="N9" s="203">
        <v>30</v>
      </c>
      <c r="O9" s="204">
        <v>58</v>
      </c>
      <c r="P9" s="205"/>
    </row>
    <row r="10" spans="1:16" ht="15.75" thickBot="1" x14ac:dyDescent="0.3">
      <c r="A10" s="197" t="s">
        <v>29</v>
      </c>
      <c r="B10" s="197">
        <v>8</v>
      </c>
      <c r="C10" s="197"/>
      <c r="D10" s="197"/>
      <c r="F10" s="287"/>
      <c r="G10" s="178">
        <v>8</v>
      </c>
      <c r="H10" s="179" t="s">
        <v>24</v>
      </c>
      <c r="I10" s="180">
        <v>30</v>
      </c>
      <c r="J10" s="181">
        <v>0.16</v>
      </c>
      <c r="K10" s="182">
        <v>0.17</v>
      </c>
      <c r="M10" s="207" t="s">
        <v>87</v>
      </c>
      <c r="N10" s="208">
        <v>25</v>
      </c>
      <c r="O10" s="209">
        <v>47</v>
      </c>
      <c r="P10" s="210"/>
    </row>
    <row r="11" spans="1:16" ht="15.75" thickBot="1" x14ac:dyDescent="0.3">
      <c r="A11" s="197" t="s">
        <v>71</v>
      </c>
      <c r="B11" s="197">
        <v>9</v>
      </c>
      <c r="C11" s="197"/>
      <c r="D11" s="197"/>
      <c r="F11" s="288"/>
      <c r="G11" s="184">
        <v>9</v>
      </c>
      <c r="H11" s="237" t="s">
        <v>25</v>
      </c>
      <c r="I11" s="185">
        <v>30</v>
      </c>
      <c r="J11" s="186">
        <v>0.2</v>
      </c>
      <c r="K11" s="187">
        <v>0.23</v>
      </c>
      <c r="M11" s="211" t="s">
        <v>88</v>
      </c>
      <c r="N11" s="212">
        <v>25</v>
      </c>
      <c r="O11" s="213">
        <v>49</v>
      </c>
      <c r="P11" s="214"/>
    </row>
    <row r="12" spans="1:16" x14ac:dyDescent="0.25">
      <c r="M12" s="215" t="s">
        <v>89</v>
      </c>
      <c r="N12" s="216">
        <v>24</v>
      </c>
      <c r="O12" s="217">
        <v>48</v>
      </c>
      <c r="P12" s="218"/>
    </row>
    <row r="13" spans="1:16" x14ac:dyDescent="0.25">
      <c r="A13" s="191" t="s">
        <v>66</v>
      </c>
      <c r="M13" s="215" t="s">
        <v>90</v>
      </c>
      <c r="N13" s="216">
        <v>25</v>
      </c>
      <c r="O13" s="217">
        <v>49</v>
      </c>
      <c r="P13" s="218"/>
    </row>
    <row r="14" spans="1:16" x14ac:dyDescent="0.25">
      <c r="A14" s="191" t="str">
        <f>IF(AND('[1]MIDI Métropole'!F24=0,'[1]MIDI Métropole'!N25=0),"",IF('[1]MIDI Métropole'!F24=0,'[1]MIDI Métropole'!D16*'[1]MIDI Métropole'!O22*'[1]MIDI Métropole'!D13,IF('[1]MIDI Métropole'!N25=0,'[1]MIDI Métropole'!D16*'[1]MIDI Métropole'!D13*'[1]MIDI Métropole'!G21,'[1]MIDI Métropole'!D16*'[1]MIDI Métropole'!D13*('[1]MIDI Métropole'!G21+'[1]MIDI Métropole'!O22))))</f>
        <v/>
      </c>
      <c r="H14" s="219"/>
      <c r="M14" s="215" t="s">
        <v>91</v>
      </c>
      <c r="N14" s="216">
        <v>25</v>
      </c>
      <c r="O14" s="217">
        <v>49</v>
      </c>
      <c r="P14" s="218"/>
    </row>
    <row r="15" spans="1:16" x14ac:dyDescent="0.25">
      <c r="A15" s="191" t="s">
        <v>67</v>
      </c>
      <c r="M15" s="215" t="s">
        <v>92</v>
      </c>
      <c r="N15" s="216">
        <v>23</v>
      </c>
      <c r="O15" s="217">
        <v>45</v>
      </c>
      <c r="P15" s="218"/>
    </row>
    <row r="16" spans="1:16" x14ac:dyDescent="0.25">
      <c r="A16" s="191" t="str">
        <f>IF(AND('[1]MIDI Outre-Mer'!F24=0,'[1]MIDI Outre-Mer'!N25=0),"",IF('[1]MIDI Outre-Mer'!F24=0,'[1]MIDI Outre-Mer'!D13*'[1]MIDI Outre-Mer'!D16*'[1]MIDI Outre-Mer'!O22,IF('[1]MIDI Outre-Mer'!N25=0,'[1]MIDI Outre-Mer'!D16*'[1]MIDI Outre-Mer'!D13*'[1]MIDI Outre-Mer'!G21,'[1]MIDI Outre-Mer'!D16*'[1]MIDI Outre-Mer'!D13*('[1]MIDI Outre-Mer'!G21+'[1]MIDI Outre-Mer'!O22))))</f>
        <v/>
      </c>
      <c r="M16" s="215" t="s">
        <v>94</v>
      </c>
      <c r="N16" s="216">
        <v>24</v>
      </c>
      <c r="O16" s="217">
        <v>48</v>
      </c>
      <c r="P16" s="218"/>
    </row>
    <row r="17" spans="13:16" x14ac:dyDescent="0.25">
      <c r="M17" s="215" t="s">
        <v>93</v>
      </c>
      <c r="N17" s="216">
        <v>25</v>
      </c>
      <c r="O17" s="217">
        <v>49</v>
      </c>
      <c r="P17" s="218"/>
    </row>
    <row r="18" spans="13:16" x14ac:dyDescent="0.25">
      <c r="M18" s="215" t="s">
        <v>95</v>
      </c>
      <c r="N18" s="216">
        <v>19</v>
      </c>
      <c r="O18" s="217">
        <v>37</v>
      </c>
      <c r="P18" s="218"/>
    </row>
    <row r="19" spans="13:16" ht="15.75" thickBot="1" x14ac:dyDescent="0.3">
      <c r="M19" s="220" t="s">
        <v>96</v>
      </c>
      <c r="N19" s="221">
        <v>23</v>
      </c>
      <c r="O19" s="222">
        <v>45</v>
      </c>
      <c r="P19" s="223"/>
    </row>
    <row r="20" spans="13:16" x14ac:dyDescent="0.25">
      <c r="M20" s="224" t="s">
        <v>97</v>
      </c>
      <c r="N20" s="225"/>
      <c r="O20" s="226"/>
      <c r="P20" s="227"/>
    </row>
    <row r="21" spans="13:16" x14ac:dyDescent="0.25">
      <c r="M21" s="228" t="s">
        <v>98</v>
      </c>
      <c r="N21" s="229"/>
      <c r="O21" s="230"/>
      <c r="P21" s="231"/>
    </row>
    <row r="22" spans="13:16" x14ac:dyDescent="0.25">
      <c r="M22" s="228" t="s">
        <v>105</v>
      </c>
      <c r="N22" s="229"/>
      <c r="O22" s="230"/>
      <c r="P22" s="231"/>
    </row>
    <row r="23" spans="13:16" x14ac:dyDescent="0.25">
      <c r="M23" s="228" t="s">
        <v>104</v>
      </c>
      <c r="N23" s="229"/>
      <c r="O23" s="230"/>
      <c r="P23" s="231"/>
    </row>
    <row r="24" spans="13:16" x14ac:dyDescent="0.25">
      <c r="M24" s="228" t="s">
        <v>103</v>
      </c>
      <c r="N24" s="229"/>
      <c r="O24" s="230"/>
      <c r="P24" s="231"/>
    </row>
    <row r="25" spans="13:16" x14ac:dyDescent="0.25">
      <c r="M25" s="228" t="s">
        <v>102</v>
      </c>
      <c r="N25" s="229"/>
      <c r="O25" s="230"/>
      <c r="P25" s="231"/>
    </row>
    <row r="26" spans="13:16" x14ac:dyDescent="0.25">
      <c r="M26" s="228" t="s">
        <v>101</v>
      </c>
      <c r="N26" s="229"/>
      <c r="O26" s="230"/>
      <c r="P26" s="231"/>
    </row>
    <row r="27" spans="13:16" x14ac:dyDescent="0.25">
      <c r="M27" s="228" t="s">
        <v>100</v>
      </c>
      <c r="N27" s="229"/>
      <c r="O27" s="230"/>
      <c r="P27" s="231"/>
    </row>
    <row r="28" spans="13:16" ht="15.75" thickBot="1" x14ac:dyDescent="0.3">
      <c r="M28" s="232" t="s">
        <v>99</v>
      </c>
      <c r="N28" s="233"/>
      <c r="O28" s="234"/>
      <c r="P28" s="235"/>
    </row>
    <row r="29" spans="13:16" x14ac:dyDescent="0.25">
      <c r="M29" s="236"/>
    </row>
    <row r="30" spans="13:16" x14ac:dyDescent="0.25">
      <c r="M30" s="236"/>
      <c r="N30" s="236"/>
      <c r="O30" s="236"/>
      <c r="P30" s="236"/>
    </row>
    <row r="31" spans="13:16" x14ac:dyDescent="0.25">
      <c r="M31" s="236"/>
      <c r="N31" s="236"/>
      <c r="O31" s="236"/>
      <c r="P31" s="236"/>
    </row>
  </sheetData>
  <mergeCells count="5">
    <mergeCell ref="A1:B1"/>
    <mergeCell ref="G1:H2"/>
    <mergeCell ref="F3:F6"/>
    <mergeCell ref="F7:F11"/>
    <mergeCell ref="I1:I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G27" sqref="G27"/>
    </sheetView>
  </sheetViews>
  <sheetFormatPr baseColWidth="10" defaultColWidth="11.42578125" defaultRowHeight="15" x14ac:dyDescent="0.25"/>
  <cols>
    <col min="1" max="1" width="15.28515625" style="1" customWidth="1"/>
    <col min="2" max="3" width="11.42578125" style="1"/>
    <col min="4" max="4" width="13.85546875" style="1" customWidth="1"/>
    <col min="5" max="5" width="11.42578125" style="1"/>
    <col min="6" max="7" width="5.7109375" style="191" customWidth="1"/>
    <col min="8" max="8" width="46.7109375" style="191" customWidth="1"/>
    <col min="9" max="9" width="10.7109375" style="191" customWidth="1"/>
    <col min="10" max="10" width="11.42578125" style="1" customWidth="1"/>
    <col min="11" max="16384" width="11.42578125" style="1"/>
  </cols>
  <sheetData>
    <row r="1" spans="1:18" ht="15.75" thickBot="1" x14ac:dyDescent="0.3">
      <c r="A1" s="295" t="s">
        <v>0</v>
      </c>
      <c r="B1" s="295"/>
      <c r="C1" s="84" t="s">
        <v>1</v>
      </c>
      <c r="D1" s="147" t="s">
        <v>35</v>
      </c>
      <c r="E1" s="4" t="s">
        <v>60</v>
      </c>
      <c r="G1" s="279" t="s">
        <v>2</v>
      </c>
      <c r="H1" s="280"/>
      <c r="I1" s="289" t="s">
        <v>3</v>
      </c>
      <c r="J1" s="291" t="s">
        <v>4</v>
      </c>
      <c r="K1" s="292"/>
      <c r="L1" s="293" t="s">
        <v>5</v>
      </c>
      <c r="M1" s="294"/>
      <c r="O1" s="150" t="s">
        <v>1</v>
      </c>
      <c r="P1" s="151" t="s">
        <v>6</v>
      </c>
      <c r="Q1" s="146" t="s">
        <v>7</v>
      </c>
      <c r="R1" s="152" t="s">
        <v>8</v>
      </c>
    </row>
    <row r="2" spans="1:18" ht="15.75" thickBot="1" x14ac:dyDescent="0.3">
      <c r="A2" s="147" t="s">
        <v>9</v>
      </c>
      <c r="B2" s="147" t="s">
        <v>10</v>
      </c>
      <c r="C2" s="148" t="s">
        <v>76</v>
      </c>
      <c r="D2" s="2" t="s">
        <v>36</v>
      </c>
      <c r="E2" s="1" t="s">
        <v>61</v>
      </c>
      <c r="G2" s="281"/>
      <c r="H2" s="282"/>
      <c r="I2" s="290"/>
      <c r="J2" s="142" t="s">
        <v>62</v>
      </c>
      <c r="K2" s="143" t="s">
        <v>63</v>
      </c>
      <c r="L2" s="144" t="s">
        <v>62</v>
      </c>
      <c r="M2" s="145" t="s">
        <v>63</v>
      </c>
      <c r="O2" s="111" t="s">
        <v>79</v>
      </c>
      <c r="P2" s="117">
        <v>26</v>
      </c>
      <c r="Q2" s="89">
        <v>50</v>
      </c>
      <c r="R2" s="118">
        <v>1</v>
      </c>
    </row>
    <row r="3" spans="1:18" ht="15" customHeight="1" x14ac:dyDescent="0.25">
      <c r="A3" s="2" t="s">
        <v>12</v>
      </c>
      <c r="B3" s="2">
        <v>1</v>
      </c>
      <c r="C3" s="2" t="s">
        <v>77</v>
      </c>
      <c r="D3" s="2" t="s">
        <v>37</v>
      </c>
      <c r="E3" s="1" t="s">
        <v>64</v>
      </c>
      <c r="F3" s="283" t="s">
        <v>13</v>
      </c>
      <c r="G3" s="157">
        <v>1</v>
      </c>
      <c r="H3" s="158" t="s">
        <v>14</v>
      </c>
      <c r="I3" s="159">
        <v>100</v>
      </c>
      <c r="J3" s="134"/>
      <c r="K3" s="95"/>
      <c r="L3" s="128"/>
      <c r="M3" s="123"/>
      <c r="O3" s="112" t="s">
        <v>80</v>
      </c>
      <c r="P3" s="119">
        <v>26</v>
      </c>
      <c r="Q3" s="85">
        <v>50</v>
      </c>
      <c r="R3" s="120"/>
    </row>
    <row r="4" spans="1:18" x14ac:dyDescent="0.25">
      <c r="A4" s="2" t="s">
        <v>15</v>
      </c>
      <c r="B4" s="2">
        <v>2</v>
      </c>
      <c r="C4" s="2" t="s">
        <v>78</v>
      </c>
      <c r="D4" s="2"/>
      <c r="F4" s="284"/>
      <c r="G4" s="162">
        <v>2</v>
      </c>
      <c r="H4" s="163" t="s">
        <v>16</v>
      </c>
      <c r="I4" s="164">
        <v>100</v>
      </c>
      <c r="J4" s="135">
        <v>0.17</v>
      </c>
      <c r="K4" s="136">
        <v>0.23199999999999998</v>
      </c>
      <c r="L4" s="129">
        <v>0.1770861999982373</v>
      </c>
      <c r="M4" s="124">
        <v>0.25203824374730083</v>
      </c>
      <c r="O4" s="112" t="s">
        <v>81</v>
      </c>
      <c r="P4" s="119">
        <v>26</v>
      </c>
      <c r="Q4" s="85">
        <v>50</v>
      </c>
      <c r="R4" s="120"/>
    </row>
    <row r="5" spans="1:18" ht="30" x14ac:dyDescent="0.25">
      <c r="A5" s="149" t="s">
        <v>17</v>
      </c>
      <c r="B5" s="2">
        <v>3</v>
      </c>
      <c r="C5" s="2"/>
      <c r="D5" s="2"/>
      <c r="F5" s="284"/>
      <c r="G5" s="162">
        <v>3</v>
      </c>
      <c r="H5" s="163" t="s">
        <v>106</v>
      </c>
      <c r="I5" s="167">
        <v>100</v>
      </c>
      <c r="J5" s="135">
        <v>0.3</v>
      </c>
      <c r="K5" s="136">
        <v>0.53</v>
      </c>
      <c r="L5" s="129">
        <v>0.32</v>
      </c>
      <c r="M5" s="124">
        <v>0.59</v>
      </c>
      <c r="O5" s="112" t="s">
        <v>82</v>
      </c>
      <c r="P5" s="119">
        <v>26</v>
      </c>
      <c r="Q5" s="85">
        <v>50</v>
      </c>
      <c r="R5" s="120"/>
    </row>
    <row r="6" spans="1:18" ht="15.75" thickBot="1" x14ac:dyDescent="0.3">
      <c r="A6" s="2" t="s">
        <v>26</v>
      </c>
      <c r="B6" s="2">
        <v>4</v>
      </c>
      <c r="C6" s="2"/>
      <c r="D6" s="2"/>
      <c r="F6" s="285"/>
      <c r="G6" s="168">
        <v>4</v>
      </c>
      <c r="H6" s="169" t="s">
        <v>19</v>
      </c>
      <c r="I6" s="170">
        <v>100</v>
      </c>
      <c r="J6" s="137">
        <v>0.63</v>
      </c>
      <c r="K6" s="138">
        <v>0.95</v>
      </c>
      <c r="L6" s="130">
        <v>0.67</v>
      </c>
      <c r="M6" s="125">
        <v>1.02</v>
      </c>
      <c r="O6" s="112" t="s">
        <v>83</v>
      </c>
      <c r="P6" s="119">
        <v>22</v>
      </c>
      <c r="Q6" s="85">
        <v>40</v>
      </c>
      <c r="R6" s="120"/>
    </row>
    <row r="7" spans="1:18" ht="15" customHeight="1" x14ac:dyDescent="0.25">
      <c r="A7" s="2" t="s">
        <v>30</v>
      </c>
      <c r="B7" s="2">
        <v>5</v>
      </c>
      <c r="C7" s="2"/>
      <c r="D7" s="2"/>
      <c r="F7" s="286" t="s">
        <v>20</v>
      </c>
      <c r="G7" s="173">
        <v>5</v>
      </c>
      <c r="H7" s="174" t="s">
        <v>21</v>
      </c>
      <c r="I7" s="175">
        <v>125</v>
      </c>
      <c r="J7" s="139">
        <v>0.1</v>
      </c>
      <c r="K7" s="95">
        <v>0.14000000000000001</v>
      </c>
      <c r="L7" s="131">
        <v>0.11</v>
      </c>
      <c r="M7" s="123">
        <v>0.15</v>
      </c>
      <c r="O7" s="112" t="s">
        <v>84</v>
      </c>
      <c r="P7" s="119">
        <v>23</v>
      </c>
      <c r="Q7" s="85">
        <v>45</v>
      </c>
      <c r="R7" s="120"/>
    </row>
    <row r="8" spans="1:18" x14ac:dyDescent="0.25">
      <c r="A8" s="2" t="s">
        <v>27</v>
      </c>
      <c r="B8" s="2">
        <v>6</v>
      </c>
      <c r="C8" s="2"/>
      <c r="D8" s="2"/>
      <c r="F8" s="287"/>
      <c r="G8" s="178">
        <v>6</v>
      </c>
      <c r="H8" s="179" t="s">
        <v>22</v>
      </c>
      <c r="I8" s="180">
        <v>125</v>
      </c>
      <c r="J8" s="140">
        <v>0</v>
      </c>
      <c r="K8" s="91">
        <v>0</v>
      </c>
      <c r="L8" s="132"/>
      <c r="M8" s="126"/>
      <c r="O8" s="112" t="s">
        <v>85</v>
      </c>
      <c r="P8" s="119">
        <v>23</v>
      </c>
      <c r="Q8" s="85">
        <v>45</v>
      </c>
      <c r="R8" s="120"/>
    </row>
    <row r="9" spans="1:18" x14ac:dyDescent="0.25">
      <c r="A9" s="2" t="s">
        <v>28</v>
      </c>
      <c r="B9" s="2">
        <v>7</v>
      </c>
      <c r="C9" s="2"/>
      <c r="D9" s="2"/>
      <c r="F9" s="287"/>
      <c r="G9" s="178">
        <v>7</v>
      </c>
      <c r="H9" s="179" t="s">
        <v>23</v>
      </c>
      <c r="I9" s="183">
        <v>60</v>
      </c>
      <c r="J9" s="140">
        <v>0</v>
      </c>
      <c r="K9" s="91">
        <v>0</v>
      </c>
      <c r="L9" s="132"/>
      <c r="M9" s="126"/>
      <c r="O9" s="112" t="s">
        <v>86</v>
      </c>
      <c r="P9" s="119">
        <v>30</v>
      </c>
      <c r="Q9" s="85">
        <v>58</v>
      </c>
      <c r="R9" s="120"/>
    </row>
    <row r="10" spans="1:18" ht="15.75" thickBot="1" x14ac:dyDescent="0.3">
      <c r="A10" s="2" t="s">
        <v>29</v>
      </c>
      <c r="B10" s="2">
        <v>8</v>
      </c>
      <c r="C10" s="2"/>
      <c r="D10" s="2"/>
      <c r="F10" s="287"/>
      <c r="G10" s="178">
        <v>8</v>
      </c>
      <c r="H10" s="179" t="s">
        <v>24</v>
      </c>
      <c r="I10" s="180">
        <v>30</v>
      </c>
      <c r="J10" s="140">
        <v>0</v>
      </c>
      <c r="K10" s="91">
        <v>0</v>
      </c>
      <c r="L10" s="132"/>
      <c r="M10" s="126"/>
      <c r="O10" s="113" t="s">
        <v>87</v>
      </c>
      <c r="P10" s="121">
        <v>25</v>
      </c>
      <c r="Q10" s="94">
        <v>47</v>
      </c>
      <c r="R10" s="122"/>
    </row>
    <row r="11" spans="1:18" ht="15.75" thickBot="1" x14ac:dyDescent="0.3">
      <c r="A11" s="2" t="s">
        <v>71</v>
      </c>
      <c r="B11" s="2">
        <v>9</v>
      </c>
      <c r="C11" s="2"/>
      <c r="D11" s="2"/>
      <c r="F11" s="288"/>
      <c r="G11" s="184">
        <v>9</v>
      </c>
      <c r="H11" s="237" t="s">
        <v>25</v>
      </c>
      <c r="I11" s="185">
        <v>30</v>
      </c>
      <c r="J11" s="141">
        <v>0</v>
      </c>
      <c r="K11" s="93">
        <v>0</v>
      </c>
      <c r="L11" s="133"/>
      <c r="M11" s="127"/>
      <c r="O11" s="101" t="s">
        <v>88</v>
      </c>
      <c r="P11" s="114">
        <v>25</v>
      </c>
      <c r="Q11" s="115">
        <v>49</v>
      </c>
      <c r="R11" s="116"/>
    </row>
    <row r="12" spans="1:18" x14ac:dyDescent="0.25">
      <c r="O12" s="102" t="s">
        <v>89</v>
      </c>
      <c r="P12" s="107">
        <v>24</v>
      </c>
      <c r="Q12" s="87">
        <v>48</v>
      </c>
      <c r="R12" s="90"/>
    </row>
    <row r="13" spans="1:18" x14ac:dyDescent="0.25">
      <c r="A13" s="1" t="s">
        <v>66</v>
      </c>
      <c r="O13" s="102" t="s">
        <v>90</v>
      </c>
      <c r="P13" s="107">
        <v>25</v>
      </c>
      <c r="Q13" s="87">
        <v>49</v>
      </c>
      <c r="R13" s="90"/>
    </row>
    <row r="14" spans="1:18" x14ac:dyDescent="0.25">
      <c r="A14" s="1" t="str">
        <f>IF(AND('[2]GOUTER &amp; MATIN Métropole'!F25=0,'[2]GOUTER &amp; MATIN Métropole'!O23=0),"",IF('[2]GOUTER &amp; MATIN Métropole'!F25=0,IF('[2]GOUTER &amp; MATIN Métropole'!D15="SIQO",'[2]GOUTER &amp; MATIN Métropole'!D18*'[2]GOUTER &amp; MATIN Métropole'!D11*'[2]GOUTER &amp; MATIN Métropole'!Q22,'[2]GOUTER &amp; MATIN Métropole'!D18*'[2]GOUTER &amp; MATIN Métropole'!D11*'[2]GOUTER &amp; MATIN Métropole'!P22),IF('[2]GOUTER &amp; MATIN Métropole'!O23=0,IF('[2]GOUTER &amp; MATIN Métropole'!D15="SIQO",'[2]GOUTER &amp; MATIN Métropole'!D18*'[2]GOUTER &amp; MATIN Métropole'!D11*'[2]GOUTER &amp; MATIN Métropole'!H22,'[2]GOUTER &amp; MATIN Métropole'!D18*'[2]GOUTER &amp; MATIN Métropole'!D11*'[2]GOUTER &amp; MATIN Métropole'!G22),IF('[2]GOUTER &amp; MATIN Métropole'!D15="SIQO",'[2]GOUTER &amp; MATIN Métropole'!D18*'[2]GOUTER &amp; MATIN Métropole'!D11*('[2]GOUTER &amp; MATIN Métropole'!H22+'[2]GOUTER &amp; MATIN Métropole'!Q22),'[2]GOUTER &amp; MATIN Métropole'!D18*'[2]GOUTER &amp; MATIN Métropole'!D11*('[2]GOUTER &amp; MATIN Métropole'!G22+'[2]GOUTER &amp; MATIN Métropole'!P22)))))</f>
        <v/>
      </c>
      <c r="H14" s="219"/>
      <c r="O14" s="102" t="s">
        <v>91</v>
      </c>
      <c r="P14" s="107">
        <v>25</v>
      </c>
      <c r="Q14" s="87">
        <v>49</v>
      </c>
      <c r="R14" s="90"/>
    </row>
    <row r="15" spans="1:18" x14ac:dyDescent="0.25">
      <c r="A15" s="1" t="s">
        <v>107</v>
      </c>
      <c r="O15" s="102" t="s">
        <v>92</v>
      </c>
      <c r="P15" s="107">
        <v>23</v>
      </c>
      <c r="Q15" s="87">
        <v>45</v>
      </c>
      <c r="R15" s="90"/>
    </row>
    <row r="16" spans="1:18" x14ac:dyDescent="0.25">
      <c r="A16" s="1" t="str">
        <f>IF(AND('[2]GOUTER &amp; MATIN Outre-Mer'!F25=0,'[2]GOUTER &amp; MATIN Outre-Mer'!O23=0),"",IF('[2]GOUTER &amp; MATIN Outre-Mer'!F25=0,IF('[2]GOUTER &amp; MATIN Outre-Mer'!D15="SIQO",'[2]GOUTER &amp; MATIN Outre-Mer'!D18*'[2]GOUTER &amp; MATIN Outre-Mer'!D11*'[2]GOUTER &amp; MATIN Outre-Mer'!Q22,'[2]GOUTER &amp; MATIN Outre-Mer'!D18*'[2]GOUTER &amp; MATIN Outre-Mer'!D11*'[2]GOUTER &amp; MATIN Outre-Mer'!P22),IF('[2]GOUTER &amp; MATIN Outre-Mer'!O23=0,IF('[2]GOUTER &amp; MATIN Outre-Mer'!D15="SIQO",'[2]GOUTER &amp; MATIN Outre-Mer'!D18*'[2]GOUTER &amp; MATIN Outre-Mer'!D11*'[2]GOUTER &amp; MATIN Outre-Mer'!H22,'[2]GOUTER &amp; MATIN Outre-Mer'!D18*'[2]GOUTER &amp; MATIN Outre-Mer'!D11*'[2]GOUTER &amp; MATIN Outre-Mer'!G22),IF('[2]GOUTER &amp; MATIN Outre-Mer'!D15="SIQO",'[2]GOUTER &amp; MATIN Outre-Mer'!D18*'[2]GOUTER &amp; MATIN Outre-Mer'!D11*('[2]GOUTER &amp; MATIN Outre-Mer'!H22+'[2]GOUTER &amp; MATIN Outre-Mer'!Q22),'[2]GOUTER &amp; MATIN Outre-Mer'!D18*'[2]GOUTER &amp; MATIN Outre-Mer'!D11*('[2]GOUTER &amp; MATIN Outre-Mer'!G22+'[2]GOUTER &amp; MATIN Outre-Mer'!P22)))))</f>
        <v/>
      </c>
      <c r="O16" s="102" t="s">
        <v>94</v>
      </c>
      <c r="P16" s="107">
        <v>24</v>
      </c>
      <c r="Q16" s="87">
        <v>48</v>
      </c>
      <c r="R16" s="90"/>
    </row>
    <row r="17" spans="4:21" x14ac:dyDescent="0.25">
      <c r="D17" s="1" t="s">
        <v>65</v>
      </c>
      <c r="O17" s="102" t="s">
        <v>93</v>
      </c>
      <c r="P17" s="107">
        <v>25</v>
      </c>
      <c r="Q17" s="87">
        <v>49</v>
      </c>
      <c r="R17" s="90"/>
    </row>
    <row r="18" spans="4:21" x14ac:dyDescent="0.25">
      <c r="O18" s="102" t="s">
        <v>95</v>
      </c>
      <c r="P18" s="107">
        <v>19</v>
      </c>
      <c r="Q18" s="87">
        <v>37</v>
      </c>
      <c r="R18" s="90"/>
    </row>
    <row r="19" spans="4:21" ht="15.75" thickBot="1" x14ac:dyDescent="0.3">
      <c r="O19" s="103" t="s">
        <v>96</v>
      </c>
      <c r="P19" s="108">
        <v>23</v>
      </c>
      <c r="Q19" s="109">
        <v>45</v>
      </c>
      <c r="R19" s="110"/>
    </row>
    <row r="20" spans="4:21" x14ac:dyDescent="0.25">
      <c r="O20" s="98" t="s">
        <v>97</v>
      </c>
      <c r="P20" s="104"/>
      <c r="Q20" s="105"/>
      <c r="R20" s="106"/>
    </row>
    <row r="21" spans="4:21" x14ac:dyDescent="0.25">
      <c r="O21" s="99" t="s">
        <v>98</v>
      </c>
      <c r="P21" s="96"/>
      <c r="Q21" s="86"/>
      <c r="R21" s="91"/>
    </row>
    <row r="22" spans="4:21" x14ac:dyDescent="0.25">
      <c r="O22" s="99" t="s">
        <v>105</v>
      </c>
      <c r="P22" s="96"/>
      <c r="Q22" s="86"/>
      <c r="R22" s="91"/>
    </row>
    <row r="23" spans="4:21" x14ac:dyDescent="0.25">
      <c r="O23" s="99" t="s">
        <v>104</v>
      </c>
      <c r="P23" s="96"/>
      <c r="Q23" s="86"/>
      <c r="R23" s="91"/>
    </row>
    <row r="24" spans="4:21" x14ac:dyDescent="0.25">
      <c r="O24" s="99" t="s">
        <v>103</v>
      </c>
      <c r="P24" s="96"/>
      <c r="Q24" s="86"/>
      <c r="R24" s="91"/>
    </row>
    <row r="25" spans="4:21" x14ac:dyDescent="0.25">
      <c r="O25" s="99" t="s">
        <v>102</v>
      </c>
      <c r="P25" s="96"/>
      <c r="Q25" s="86"/>
      <c r="R25" s="91"/>
    </row>
    <row r="26" spans="4:21" x14ac:dyDescent="0.25">
      <c r="O26" s="99" t="s">
        <v>101</v>
      </c>
      <c r="P26" s="96"/>
      <c r="Q26" s="86"/>
      <c r="R26" s="91"/>
    </row>
    <row r="27" spans="4:21" x14ac:dyDescent="0.25">
      <c r="O27" s="99" t="s">
        <v>100</v>
      </c>
      <c r="P27" s="96"/>
      <c r="Q27" s="86"/>
      <c r="R27" s="91"/>
    </row>
    <row r="28" spans="4:21" ht="15.75" thickBot="1" x14ac:dyDescent="0.3">
      <c r="O28" s="100" t="s">
        <v>99</v>
      </c>
      <c r="P28" s="97"/>
      <c r="Q28" s="92"/>
      <c r="R28" s="93"/>
    </row>
    <row r="29" spans="4:21" x14ac:dyDescent="0.25">
      <c r="N29" s="88"/>
      <c r="O29" s="88"/>
      <c r="S29" s="88"/>
    </row>
    <row r="30" spans="4:21" x14ac:dyDescent="0.25">
      <c r="N30" s="88"/>
      <c r="O30" s="88"/>
      <c r="P30" s="88"/>
      <c r="Q30" s="88"/>
      <c r="R30" s="88"/>
      <c r="S30" s="88"/>
    </row>
    <row r="31" spans="4:21" x14ac:dyDescent="0.25">
      <c r="N31" s="88"/>
      <c r="O31" s="88"/>
      <c r="P31" s="88"/>
      <c r="Q31" s="88"/>
      <c r="R31" s="88"/>
      <c r="S31" s="88"/>
      <c r="T31" s="88"/>
      <c r="U31" s="88"/>
    </row>
  </sheetData>
  <mergeCells count="7">
    <mergeCell ref="F7:F11"/>
    <mergeCell ref="J1:K1"/>
    <mergeCell ref="L1:M1"/>
    <mergeCell ref="I1:I2"/>
    <mergeCell ref="A1:B1"/>
    <mergeCell ref="G1:H2"/>
    <mergeCell ref="F3:F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topLeftCell="D1" workbookViewId="0">
      <selection activeCell="D27" sqref="A27:XFD27"/>
    </sheetView>
  </sheetViews>
  <sheetFormatPr baseColWidth="10" defaultRowHeight="15" x14ac:dyDescent="0.25"/>
  <sheetData>
    <row r="1" spans="1:16" x14ac:dyDescent="0.25">
      <c r="A1" s="296" t="s">
        <v>0</v>
      </c>
      <c r="B1" s="296"/>
      <c r="C1" s="9" t="s">
        <v>1</v>
      </c>
      <c r="D1" s="4" t="s">
        <v>35</v>
      </c>
      <c r="E1" s="4"/>
      <c r="F1" s="1"/>
      <c r="G1" s="295" t="s">
        <v>2</v>
      </c>
      <c r="H1" s="295"/>
      <c r="I1" s="5" t="s">
        <v>3</v>
      </c>
      <c r="J1" s="11" t="s">
        <v>4</v>
      </c>
      <c r="K1" s="11" t="s">
        <v>5</v>
      </c>
      <c r="L1" s="1"/>
      <c r="M1" s="11" t="s">
        <v>1</v>
      </c>
      <c r="N1" s="11" t="s">
        <v>6</v>
      </c>
      <c r="O1" s="5" t="s">
        <v>7</v>
      </c>
      <c r="P1" s="1" t="s">
        <v>8</v>
      </c>
    </row>
    <row r="2" spans="1:16" x14ac:dyDescent="0.25">
      <c r="A2" s="4" t="s">
        <v>9</v>
      </c>
      <c r="B2" s="4" t="s">
        <v>10</v>
      </c>
      <c r="C2" s="10" t="s">
        <v>76</v>
      </c>
      <c r="D2" s="1" t="s">
        <v>36</v>
      </c>
      <c r="E2" s="1"/>
      <c r="F2" s="1"/>
      <c r="G2" s="295"/>
      <c r="H2" s="295"/>
      <c r="I2" s="5"/>
      <c r="J2" s="3" t="s">
        <v>11</v>
      </c>
      <c r="K2" s="3" t="s">
        <v>11</v>
      </c>
      <c r="L2" s="1"/>
      <c r="M2" s="2" t="s">
        <v>79</v>
      </c>
      <c r="N2" s="2">
        <v>26</v>
      </c>
      <c r="O2" s="2">
        <v>50</v>
      </c>
      <c r="P2" s="1">
        <v>1</v>
      </c>
    </row>
    <row r="3" spans="1:16" ht="30" x14ac:dyDescent="0.25">
      <c r="A3" s="1" t="s">
        <v>12</v>
      </c>
      <c r="B3" s="1">
        <v>1</v>
      </c>
      <c r="C3" s="1" t="s">
        <v>77</v>
      </c>
      <c r="D3" s="1" t="s">
        <v>37</v>
      </c>
      <c r="E3" s="1"/>
      <c r="F3" s="297" t="s">
        <v>13</v>
      </c>
      <c r="G3" s="2">
        <v>1</v>
      </c>
      <c r="H3" s="6" t="s">
        <v>14</v>
      </c>
      <c r="I3" s="2">
        <v>100</v>
      </c>
      <c r="J3" s="2">
        <v>0.16</v>
      </c>
      <c r="K3" s="2">
        <v>0.17</v>
      </c>
      <c r="L3" s="1"/>
      <c r="M3" s="2" t="s">
        <v>80</v>
      </c>
      <c r="N3" s="2">
        <v>26</v>
      </c>
      <c r="O3" s="2">
        <v>50</v>
      </c>
      <c r="P3" s="1"/>
    </row>
    <row r="4" spans="1:16" ht="45" x14ac:dyDescent="0.25">
      <c r="A4" s="1" t="s">
        <v>15</v>
      </c>
      <c r="B4" s="1">
        <v>2</v>
      </c>
      <c r="C4" s="1" t="s">
        <v>78</v>
      </c>
      <c r="D4" s="1"/>
      <c r="E4" s="1"/>
      <c r="F4" s="297"/>
      <c r="G4" s="2">
        <v>2</v>
      </c>
      <c r="H4" s="6" t="s">
        <v>16</v>
      </c>
      <c r="I4" s="2">
        <v>100</v>
      </c>
      <c r="J4" s="64">
        <v>0.1</v>
      </c>
      <c r="K4" s="64">
        <v>0.1</v>
      </c>
      <c r="L4" s="1"/>
      <c r="M4" s="2" t="s">
        <v>81</v>
      </c>
      <c r="N4" s="2">
        <v>26</v>
      </c>
      <c r="O4" s="2">
        <v>50</v>
      </c>
      <c r="P4" s="1"/>
    </row>
    <row r="5" spans="1:16" ht="90" x14ac:dyDescent="0.25">
      <c r="A5" s="1" t="s">
        <v>17</v>
      </c>
      <c r="B5" s="1">
        <v>3</v>
      </c>
      <c r="C5" s="1"/>
      <c r="D5" s="1"/>
      <c r="E5" s="1"/>
      <c r="F5" s="297"/>
      <c r="G5" s="2">
        <v>3</v>
      </c>
      <c r="H5" s="6" t="s">
        <v>18</v>
      </c>
      <c r="I5" s="6">
        <v>100</v>
      </c>
      <c r="J5" s="2">
        <v>0.27</v>
      </c>
      <c r="K5" s="64">
        <v>0.3</v>
      </c>
      <c r="L5" s="1"/>
      <c r="M5" s="2" t="s">
        <v>82</v>
      </c>
      <c r="N5" s="2">
        <v>26</v>
      </c>
      <c r="O5" s="2">
        <v>50</v>
      </c>
      <c r="P5" s="1"/>
    </row>
    <row r="6" spans="1:16" ht="45" x14ac:dyDescent="0.25">
      <c r="A6" s="1" t="s">
        <v>26</v>
      </c>
      <c r="B6" s="1">
        <v>4</v>
      </c>
      <c r="C6" s="1"/>
      <c r="D6" s="1"/>
      <c r="E6" s="1"/>
      <c r="F6" s="297"/>
      <c r="G6" s="2">
        <v>4</v>
      </c>
      <c r="H6" s="6" t="s">
        <v>19</v>
      </c>
      <c r="I6" s="2">
        <v>100</v>
      </c>
      <c r="J6" s="2">
        <v>0.35</v>
      </c>
      <c r="K6" s="2">
        <v>0.38</v>
      </c>
      <c r="L6" s="1"/>
      <c r="M6" s="2" t="s">
        <v>83</v>
      </c>
      <c r="N6" s="2">
        <v>25</v>
      </c>
      <c r="O6" s="2">
        <v>47</v>
      </c>
      <c r="P6" s="1"/>
    </row>
    <row r="7" spans="1:16" ht="30" x14ac:dyDescent="0.25">
      <c r="A7" s="1" t="s">
        <v>30</v>
      </c>
      <c r="B7" s="1">
        <v>5</v>
      </c>
      <c r="C7" s="1"/>
      <c r="D7" s="1"/>
      <c r="E7" s="1"/>
      <c r="F7" s="297" t="s">
        <v>20</v>
      </c>
      <c r="G7" s="2">
        <v>5</v>
      </c>
      <c r="H7" s="6" t="s">
        <v>21</v>
      </c>
      <c r="I7" s="2">
        <v>125</v>
      </c>
      <c r="J7" s="2">
        <v>0.14000000000000001</v>
      </c>
      <c r="K7" s="2">
        <v>0.15</v>
      </c>
      <c r="L7" s="1"/>
      <c r="M7" s="2" t="s">
        <v>84</v>
      </c>
      <c r="N7" s="2">
        <v>23</v>
      </c>
      <c r="O7" s="2">
        <v>45</v>
      </c>
      <c r="P7" s="1"/>
    </row>
    <row r="8" spans="1:16" ht="30" x14ac:dyDescent="0.25">
      <c r="A8" s="1" t="s">
        <v>27</v>
      </c>
      <c r="B8" s="1">
        <v>6</v>
      </c>
      <c r="C8" s="1"/>
      <c r="D8" s="1"/>
      <c r="E8" s="1"/>
      <c r="F8" s="297"/>
      <c r="G8" s="2">
        <v>6</v>
      </c>
      <c r="H8" s="6" t="s">
        <v>22</v>
      </c>
      <c r="I8" s="2">
        <v>125</v>
      </c>
      <c r="J8" s="2">
        <v>0.13</v>
      </c>
      <c r="K8" s="2">
        <v>0.14000000000000001</v>
      </c>
      <c r="L8" s="1"/>
      <c r="M8" s="2" t="s">
        <v>85</v>
      </c>
      <c r="N8" s="2">
        <v>23</v>
      </c>
      <c r="O8" s="2">
        <v>45</v>
      </c>
      <c r="P8" s="1"/>
    </row>
    <row r="9" spans="1:16" ht="60" x14ac:dyDescent="0.25">
      <c r="A9" s="1" t="s">
        <v>28</v>
      </c>
      <c r="B9" s="1">
        <v>7</v>
      </c>
      <c r="C9" s="1"/>
      <c r="D9" s="1"/>
      <c r="E9" s="1"/>
      <c r="F9" s="297"/>
      <c r="G9" s="2">
        <v>7</v>
      </c>
      <c r="H9" s="6" t="s">
        <v>23</v>
      </c>
      <c r="I9" s="6">
        <v>60</v>
      </c>
      <c r="J9" s="2">
        <v>0.11</v>
      </c>
      <c r="K9" s="2">
        <v>0.12</v>
      </c>
      <c r="L9" s="1"/>
      <c r="M9" s="2" t="s">
        <v>86</v>
      </c>
      <c r="N9" s="2">
        <v>30</v>
      </c>
      <c r="O9" s="2">
        <v>58</v>
      </c>
      <c r="P9" s="1"/>
    </row>
    <row r="10" spans="1:16" ht="60" x14ac:dyDescent="0.25">
      <c r="A10" s="1" t="s">
        <v>29</v>
      </c>
      <c r="B10" s="1">
        <v>8</v>
      </c>
      <c r="C10" s="1"/>
      <c r="D10" s="1"/>
      <c r="E10" s="1"/>
      <c r="F10" s="297"/>
      <c r="G10" s="2">
        <v>8</v>
      </c>
      <c r="H10" s="6" t="s">
        <v>24</v>
      </c>
      <c r="I10" s="2">
        <v>30</v>
      </c>
      <c r="J10" s="2">
        <v>0.16</v>
      </c>
      <c r="K10" s="2">
        <v>0.17</v>
      </c>
      <c r="L10" s="1"/>
      <c r="M10" s="2" t="s">
        <v>87</v>
      </c>
      <c r="N10" s="2">
        <v>25</v>
      </c>
      <c r="O10" s="2">
        <v>47</v>
      </c>
      <c r="P10" s="1"/>
    </row>
    <row r="11" spans="1:16" ht="60" x14ac:dyDescent="0.25">
      <c r="A11" s="1" t="s">
        <v>71</v>
      </c>
      <c r="B11" s="1"/>
      <c r="C11" s="1"/>
      <c r="D11" s="1"/>
      <c r="E11" s="1"/>
      <c r="F11" s="297"/>
      <c r="G11" s="7">
        <v>9</v>
      </c>
      <c r="H11" s="8" t="s">
        <v>25</v>
      </c>
      <c r="I11" s="2">
        <v>30</v>
      </c>
      <c r="J11" s="64">
        <v>0.2</v>
      </c>
      <c r="K11" s="2">
        <v>0.23</v>
      </c>
      <c r="L11" s="1"/>
      <c r="M11" s="2" t="s">
        <v>88</v>
      </c>
      <c r="N11" s="7">
        <v>25</v>
      </c>
      <c r="O11" s="7">
        <v>49</v>
      </c>
      <c r="P11" s="1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2" t="s">
        <v>89</v>
      </c>
      <c r="N12" s="7">
        <v>24</v>
      </c>
      <c r="O12" s="7">
        <v>48</v>
      </c>
      <c r="P12" s="1"/>
    </row>
    <row r="13" spans="1:16" x14ac:dyDescent="0.25">
      <c r="A13" s="1" t="s">
        <v>66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2" t="s">
        <v>90</v>
      </c>
      <c r="N13" s="7">
        <v>25</v>
      </c>
      <c r="O13" s="7">
        <v>49</v>
      </c>
      <c r="P13" s="1"/>
    </row>
    <row r="14" spans="1:16" x14ac:dyDescent="0.25">
      <c r="A14" s="1" t="str">
        <f>IF(AND('MIDI Métropole'!F24=0,'MIDI Métropole'!N25=0),"",IF('MIDI Métropole'!F24=0,'MIDI Métropole'!D16*'MIDI Métropole'!O22*'MIDI Métropole'!D13,IF('MIDI Métropole'!N25=0,'MIDI Métropole'!D16*'MIDI Métropole'!D13*'MIDI Métropole'!G21,'MIDI Métropole'!D16*'MIDI Métropole'!D13*('MIDI Métropole'!G21+'MIDI Métropole'!O22))))</f>
        <v/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2" t="s">
        <v>91</v>
      </c>
      <c r="N14" s="7">
        <v>25</v>
      </c>
      <c r="O14" s="7">
        <v>49</v>
      </c>
      <c r="P14" s="1"/>
    </row>
    <row r="15" spans="1:16" x14ac:dyDescent="0.25">
      <c r="A15" s="1" t="s">
        <v>67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2" t="s">
        <v>92</v>
      </c>
      <c r="N15" s="7">
        <v>24</v>
      </c>
      <c r="O15" s="7">
        <v>48</v>
      </c>
      <c r="P15" s="1"/>
    </row>
    <row r="16" spans="1:16" x14ac:dyDescent="0.25">
      <c r="M16" s="2" t="s">
        <v>94</v>
      </c>
      <c r="N16" s="7">
        <v>24</v>
      </c>
      <c r="O16" s="7">
        <v>48</v>
      </c>
    </row>
    <row r="17" spans="1:16" x14ac:dyDescent="0.25">
      <c r="A17" s="1" t="str">
        <f>IF(AND('MIDI Outre-Mer'!F24=0,'MIDI Outre-Mer'!N25=0),"",IF('MIDI Outre-Mer'!F24=0,'MIDI Outre-Mer'!D13*'MIDI Outre-Mer'!D16*'MIDI Outre-Mer'!O22,IF('MIDI Outre-Mer'!N25=0,'MIDI Outre-Mer'!D16*'MIDI Outre-Mer'!D13*'MIDI Outre-Mer'!G21,'MIDI Outre-Mer'!D16*'MIDI Outre-Mer'!D13*('MIDI Outre-Mer'!G21+'MIDI Outre-Mer'!O22))))</f>
        <v/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2" t="s">
        <v>93</v>
      </c>
      <c r="N17" s="7">
        <v>25</v>
      </c>
      <c r="O17" s="7">
        <v>49</v>
      </c>
      <c r="P17" s="1"/>
    </row>
    <row r="18" spans="1:16" x14ac:dyDescent="0.25">
      <c r="M18" s="2" t="s">
        <v>95</v>
      </c>
      <c r="N18" s="7">
        <v>19</v>
      </c>
      <c r="O18" s="7">
        <v>37</v>
      </c>
    </row>
    <row r="19" spans="1:16" s="1" customFormat="1" x14ac:dyDescent="0.25">
      <c r="M19" s="2" t="s">
        <v>96</v>
      </c>
      <c r="N19" s="7">
        <v>23</v>
      </c>
      <c r="O19" s="7">
        <v>45</v>
      </c>
    </row>
    <row r="20" spans="1:16" x14ac:dyDescent="0.25">
      <c r="M20" s="2" t="s">
        <v>97</v>
      </c>
      <c r="N20" s="7">
        <v>17</v>
      </c>
      <c r="O20" s="7">
        <v>29</v>
      </c>
    </row>
    <row r="21" spans="1:16" x14ac:dyDescent="0.25">
      <c r="M21" s="2" t="s">
        <v>98</v>
      </c>
      <c r="N21" s="7">
        <v>18</v>
      </c>
      <c r="O21" s="7">
        <v>32</v>
      </c>
    </row>
    <row r="22" spans="1:16" x14ac:dyDescent="0.25">
      <c r="M22" s="2" t="s">
        <v>105</v>
      </c>
      <c r="N22" s="7">
        <v>17</v>
      </c>
      <c r="O22" s="7">
        <v>29</v>
      </c>
    </row>
    <row r="23" spans="1:16" x14ac:dyDescent="0.25">
      <c r="M23" s="2" t="s">
        <v>104</v>
      </c>
      <c r="N23" s="7">
        <v>17</v>
      </c>
      <c r="O23" s="7">
        <v>29</v>
      </c>
    </row>
    <row r="24" spans="1:16" x14ac:dyDescent="0.25">
      <c r="M24" s="2" t="s">
        <v>103</v>
      </c>
      <c r="N24" s="7">
        <v>20</v>
      </c>
      <c r="O24" s="7">
        <v>34</v>
      </c>
    </row>
    <row r="25" spans="1:16" x14ac:dyDescent="0.25">
      <c r="M25" s="2" t="s">
        <v>102</v>
      </c>
      <c r="N25" s="7">
        <v>19</v>
      </c>
      <c r="O25" s="7">
        <v>31</v>
      </c>
    </row>
    <row r="26" spans="1:16" x14ac:dyDescent="0.25">
      <c r="M26" s="2" t="s">
        <v>101</v>
      </c>
      <c r="N26" s="7">
        <v>16</v>
      </c>
      <c r="O26" s="7">
        <v>28</v>
      </c>
    </row>
    <row r="27" spans="1:16" x14ac:dyDescent="0.25">
      <c r="M27" s="2" t="s">
        <v>100</v>
      </c>
      <c r="N27" s="7">
        <v>19</v>
      </c>
      <c r="O27" s="7">
        <v>33</v>
      </c>
    </row>
    <row r="28" spans="1:16" x14ac:dyDescent="0.25">
      <c r="M28" s="2" t="s">
        <v>99</v>
      </c>
      <c r="N28" s="7">
        <v>18</v>
      </c>
      <c r="O28" s="7">
        <v>32</v>
      </c>
    </row>
  </sheetData>
  <mergeCells count="4">
    <mergeCell ref="A1:B1"/>
    <mergeCell ref="F3:F6"/>
    <mergeCell ref="F7:F11"/>
    <mergeCell ref="G1:H2"/>
  </mergeCells>
  <pageMargins left="0.7" right="0.7" top="0.75" bottom="0.75" header="0.3" footer="0.3"/>
  <pageSetup paperSize="9" orientation="portrait" verticalDpi="599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8"/>
  <sheetViews>
    <sheetView topLeftCell="F10" workbookViewId="0">
      <selection activeCell="O15" sqref="O15:Q19"/>
    </sheetView>
  </sheetViews>
  <sheetFormatPr baseColWidth="10" defaultColWidth="11.42578125" defaultRowHeight="15" x14ac:dyDescent="0.25"/>
  <cols>
    <col min="1" max="16384" width="11.42578125" style="1"/>
  </cols>
  <sheetData>
    <row r="1" spans="1:18" x14ac:dyDescent="0.25">
      <c r="A1" s="296" t="s">
        <v>0</v>
      </c>
      <c r="B1" s="296"/>
      <c r="C1" s="50" t="s">
        <v>1</v>
      </c>
      <c r="D1" s="4" t="s">
        <v>35</v>
      </c>
      <c r="E1" s="4" t="s">
        <v>60</v>
      </c>
      <c r="G1" s="295" t="s">
        <v>2</v>
      </c>
      <c r="H1" s="295"/>
      <c r="I1" s="51" t="s">
        <v>3</v>
      </c>
      <c r="J1" s="11" t="s">
        <v>4</v>
      </c>
      <c r="K1" s="11"/>
      <c r="L1" s="11" t="s">
        <v>5</v>
      </c>
      <c r="M1" s="59"/>
      <c r="O1" s="11" t="s">
        <v>1</v>
      </c>
      <c r="P1" s="11" t="s">
        <v>6</v>
      </c>
      <c r="Q1" s="63" t="s">
        <v>7</v>
      </c>
      <c r="R1" s="1" t="s">
        <v>8</v>
      </c>
    </row>
    <row r="2" spans="1:18" x14ac:dyDescent="0.25">
      <c r="A2" s="4" t="s">
        <v>9</v>
      </c>
      <c r="B2" s="4" t="s">
        <v>10</v>
      </c>
      <c r="C2" s="10" t="s">
        <v>76</v>
      </c>
      <c r="D2" s="1" t="s">
        <v>36</v>
      </c>
      <c r="E2" s="1" t="s">
        <v>61</v>
      </c>
      <c r="G2" s="295"/>
      <c r="H2" s="295"/>
      <c r="I2" s="51"/>
      <c r="J2" s="3" t="s">
        <v>62</v>
      </c>
      <c r="K2" s="3" t="s">
        <v>63</v>
      </c>
      <c r="L2" s="3" t="s">
        <v>62</v>
      </c>
      <c r="M2" s="3" t="s">
        <v>63</v>
      </c>
      <c r="O2" s="2" t="s">
        <v>79</v>
      </c>
      <c r="P2" s="2">
        <v>26</v>
      </c>
      <c r="Q2" s="2">
        <v>50</v>
      </c>
      <c r="R2" s="1">
        <v>1</v>
      </c>
    </row>
    <row r="3" spans="1:18" ht="30" x14ac:dyDescent="0.25">
      <c r="A3" s="1" t="s">
        <v>12</v>
      </c>
      <c r="B3" s="1">
        <v>1</v>
      </c>
      <c r="C3" s="1" t="s">
        <v>77</v>
      </c>
      <c r="D3" s="1" t="s">
        <v>37</v>
      </c>
      <c r="E3" s="1" t="s">
        <v>64</v>
      </c>
      <c r="F3" s="297" t="s">
        <v>13</v>
      </c>
      <c r="G3" s="2">
        <v>1</v>
      </c>
      <c r="H3" s="6" t="s">
        <v>14</v>
      </c>
      <c r="I3" s="2">
        <v>100</v>
      </c>
      <c r="J3" s="2"/>
      <c r="K3" s="2"/>
      <c r="L3" s="2"/>
      <c r="M3" s="2"/>
      <c r="O3" s="2" t="s">
        <v>80</v>
      </c>
      <c r="P3" s="2">
        <v>26</v>
      </c>
      <c r="Q3" s="2">
        <v>50</v>
      </c>
    </row>
    <row r="4" spans="1:18" ht="45" x14ac:dyDescent="0.25">
      <c r="A4" s="1" t="s">
        <v>15</v>
      </c>
      <c r="B4" s="1">
        <v>2</v>
      </c>
      <c r="C4" s="1" t="s">
        <v>78</v>
      </c>
      <c r="F4" s="297"/>
      <c r="G4" s="2">
        <v>2</v>
      </c>
      <c r="H4" s="6" t="s">
        <v>16</v>
      </c>
      <c r="I4" s="2">
        <v>100</v>
      </c>
      <c r="J4" s="64">
        <v>0.17</v>
      </c>
      <c r="K4" s="64">
        <v>0.23</v>
      </c>
      <c r="L4" s="64">
        <v>0.1770861999982373</v>
      </c>
      <c r="M4" s="64">
        <v>0.25203824374730083</v>
      </c>
      <c r="O4" s="2" t="s">
        <v>81</v>
      </c>
      <c r="P4" s="2">
        <v>26</v>
      </c>
      <c r="Q4" s="2">
        <v>50</v>
      </c>
    </row>
    <row r="5" spans="1:18" ht="58.5" customHeight="1" x14ac:dyDescent="0.25">
      <c r="A5" s="1" t="s">
        <v>17</v>
      </c>
      <c r="B5" s="1">
        <v>3</v>
      </c>
      <c r="F5" s="297"/>
      <c r="G5" s="2">
        <v>3</v>
      </c>
      <c r="H5" s="6" t="s">
        <v>18</v>
      </c>
      <c r="I5" s="6">
        <v>100</v>
      </c>
      <c r="J5" s="64">
        <v>0.3</v>
      </c>
      <c r="K5" s="64">
        <v>0.53</v>
      </c>
      <c r="L5" s="64">
        <v>0.32</v>
      </c>
      <c r="M5" s="64">
        <v>0.59</v>
      </c>
      <c r="O5" s="2" t="s">
        <v>82</v>
      </c>
      <c r="P5" s="2">
        <v>26</v>
      </c>
      <c r="Q5" s="2">
        <v>50</v>
      </c>
    </row>
    <row r="6" spans="1:18" ht="45" x14ac:dyDescent="0.25">
      <c r="A6" s="1" t="s">
        <v>26</v>
      </c>
      <c r="B6" s="1">
        <v>4</v>
      </c>
      <c r="F6" s="297"/>
      <c r="G6" s="2">
        <v>4</v>
      </c>
      <c r="H6" s="6" t="s">
        <v>19</v>
      </c>
      <c r="I6" s="2">
        <v>100</v>
      </c>
      <c r="J6" s="64">
        <v>0.63</v>
      </c>
      <c r="K6" s="64">
        <v>0.95</v>
      </c>
      <c r="L6" s="64">
        <v>0.67</v>
      </c>
      <c r="M6" s="64">
        <v>1.02</v>
      </c>
      <c r="O6" s="2" t="s">
        <v>83</v>
      </c>
      <c r="P6" s="2">
        <v>25</v>
      </c>
      <c r="Q6" s="2">
        <v>47</v>
      </c>
    </row>
    <row r="7" spans="1:18" ht="30" x14ac:dyDescent="0.25">
      <c r="A7" s="1" t="s">
        <v>30</v>
      </c>
      <c r="B7" s="1">
        <v>5</v>
      </c>
      <c r="F7" s="297" t="s">
        <v>20</v>
      </c>
      <c r="G7" s="2">
        <v>5</v>
      </c>
      <c r="H7" s="6" t="s">
        <v>21</v>
      </c>
      <c r="I7" s="2">
        <v>125</v>
      </c>
      <c r="J7" s="2">
        <v>0.1</v>
      </c>
      <c r="K7" s="2">
        <v>0.14000000000000001</v>
      </c>
      <c r="L7" s="2">
        <v>0.11</v>
      </c>
      <c r="M7" s="2">
        <v>0.15</v>
      </c>
      <c r="O7" s="2" t="s">
        <v>84</v>
      </c>
      <c r="P7" s="2">
        <v>23</v>
      </c>
      <c r="Q7" s="2">
        <v>45</v>
      </c>
    </row>
    <row r="8" spans="1:18" ht="30" x14ac:dyDescent="0.25">
      <c r="A8" s="1" t="s">
        <v>27</v>
      </c>
      <c r="B8" s="1">
        <v>6</v>
      </c>
      <c r="F8" s="297"/>
      <c r="G8" s="2">
        <v>6</v>
      </c>
      <c r="H8" s="6" t="s">
        <v>22</v>
      </c>
      <c r="I8" s="2">
        <v>125</v>
      </c>
      <c r="J8" s="2">
        <v>0</v>
      </c>
      <c r="K8" s="2">
        <v>0</v>
      </c>
      <c r="L8" s="2"/>
      <c r="M8" s="2"/>
      <c r="O8" s="2" t="s">
        <v>85</v>
      </c>
      <c r="P8" s="2">
        <v>23</v>
      </c>
      <c r="Q8" s="2">
        <v>45</v>
      </c>
    </row>
    <row r="9" spans="1:18" ht="60" x14ac:dyDescent="0.25">
      <c r="A9" s="1" t="s">
        <v>28</v>
      </c>
      <c r="B9" s="1">
        <v>7</v>
      </c>
      <c r="F9" s="297"/>
      <c r="G9" s="2">
        <v>7</v>
      </c>
      <c r="H9" s="6" t="s">
        <v>23</v>
      </c>
      <c r="I9" s="6">
        <v>60</v>
      </c>
      <c r="J9" s="2">
        <v>0</v>
      </c>
      <c r="K9" s="2">
        <v>0</v>
      </c>
      <c r="L9" s="2"/>
      <c r="M9" s="2"/>
      <c r="O9" s="2" t="s">
        <v>86</v>
      </c>
      <c r="P9" s="2">
        <v>30</v>
      </c>
      <c r="Q9" s="2">
        <v>58</v>
      </c>
    </row>
    <row r="10" spans="1:18" ht="60" x14ac:dyDescent="0.25">
      <c r="A10" s="1" t="s">
        <v>29</v>
      </c>
      <c r="B10" s="1">
        <v>8</v>
      </c>
      <c r="F10" s="297"/>
      <c r="G10" s="2">
        <v>8</v>
      </c>
      <c r="H10" s="6" t="s">
        <v>24</v>
      </c>
      <c r="I10" s="2">
        <v>30</v>
      </c>
      <c r="J10" s="2">
        <v>0</v>
      </c>
      <c r="K10" s="2">
        <v>0</v>
      </c>
      <c r="L10" s="2"/>
      <c r="M10" s="2"/>
      <c r="O10" s="2" t="s">
        <v>87</v>
      </c>
      <c r="P10" s="2">
        <v>25</v>
      </c>
      <c r="Q10" s="2">
        <v>47</v>
      </c>
    </row>
    <row r="11" spans="1:18" ht="60" x14ac:dyDescent="0.25">
      <c r="A11" s="1" t="s">
        <v>71</v>
      </c>
      <c r="F11" s="297"/>
      <c r="G11" s="7">
        <v>9</v>
      </c>
      <c r="H11" s="8" t="s">
        <v>25</v>
      </c>
      <c r="I11" s="2">
        <v>30</v>
      </c>
      <c r="J11" s="2">
        <v>0</v>
      </c>
      <c r="K11" s="2">
        <v>0</v>
      </c>
      <c r="L11" s="2"/>
      <c r="M11" s="2"/>
      <c r="O11" s="2" t="s">
        <v>88</v>
      </c>
      <c r="P11" s="7">
        <v>25</v>
      </c>
      <c r="Q11" s="7">
        <v>49</v>
      </c>
    </row>
    <row r="12" spans="1:18" x14ac:dyDescent="0.25">
      <c r="O12" s="2" t="s">
        <v>89</v>
      </c>
      <c r="P12" s="7">
        <v>24</v>
      </c>
      <c r="Q12" s="7">
        <v>48</v>
      </c>
    </row>
    <row r="13" spans="1:18" x14ac:dyDescent="0.25">
      <c r="A13" s="1" t="s">
        <v>66</v>
      </c>
      <c r="O13" s="2" t="s">
        <v>90</v>
      </c>
      <c r="P13" s="7">
        <v>25</v>
      </c>
      <c r="Q13" s="7">
        <v>49</v>
      </c>
    </row>
    <row r="14" spans="1:18" x14ac:dyDescent="0.25">
      <c r="A14" s="1" t="str">
        <f>IF(AND('GOUTER &amp; MATIN Métropole'!F25=0,'GOUTER &amp; MATIN Métropole'!O23=0),"",IF('GOUTER &amp; MATIN Métropole'!F25=0,IF('GOUTER &amp; MATIN Métropole'!D15="SIQO",'GOUTER &amp; MATIN Métropole'!D18*'GOUTER &amp; MATIN Métropole'!D13*'GOUTER &amp; MATIN Métropole'!Q22,'GOUTER &amp; MATIN Métropole'!D18*'GOUTER &amp; MATIN Métropole'!D13*'GOUTER &amp; MATIN Métropole'!P22),IF('GOUTER &amp; MATIN Métropole'!O23=0,IF('GOUTER &amp; MATIN Métropole'!D15="SIQO",'GOUTER &amp; MATIN Métropole'!D18*'GOUTER &amp; MATIN Métropole'!D13*'GOUTER &amp; MATIN Métropole'!H22,'GOUTER &amp; MATIN Métropole'!D18*'GOUTER &amp; MATIN Métropole'!D13*'GOUTER &amp; MATIN Métropole'!G22),IF('GOUTER &amp; MATIN Métropole'!D15="SIQO",'GOUTER &amp; MATIN Métropole'!D18*'GOUTER &amp; MATIN Métropole'!D13*('GOUTER &amp; MATIN Métropole'!H22+'GOUTER &amp; MATIN Métropole'!Q22),'GOUTER &amp; MATIN Métropole'!D18*'GOUTER &amp; MATIN Métropole'!D13*('GOUTER &amp; MATIN Métropole'!G22+'GOUTER &amp; MATIN Métropole'!P22)))))</f>
        <v/>
      </c>
      <c r="O14" s="2" t="s">
        <v>91</v>
      </c>
      <c r="P14" s="7">
        <v>25</v>
      </c>
      <c r="Q14" s="7">
        <v>49</v>
      </c>
    </row>
    <row r="15" spans="1:18" x14ac:dyDescent="0.25">
      <c r="A15" s="1" t="s">
        <v>67</v>
      </c>
      <c r="O15" s="2" t="s">
        <v>92</v>
      </c>
      <c r="P15" s="7">
        <v>24</v>
      </c>
      <c r="Q15" s="7">
        <v>48</v>
      </c>
    </row>
    <row r="16" spans="1:18" x14ac:dyDescent="0.25">
      <c r="A16" s="1" t="str">
        <f>IF(AND('GOUTER &amp; MATIN Outre-Mer'!F26=0,'GOUTER &amp; MATIN Outre-Mer'!O24=0),"",IF('GOUTER &amp; MATIN Outre-Mer'!F26=0,IF('GOUTER &amp; MATIN Outre-Mer'!D16="SIQO",'GOUTER &amp; MATIN Outre-Mer'!D19*'GOUTER &amp; MATIN Outre-Mer'!D13*'GOUTER &amp; MATIN Outre-Mer'!Q23,'GOUTER &amp; MATIN Outre-Mer'!D19*'GOUTER &amp; MATIN Outre-Mer'!D13*'GOUTER &amp; MATIN Outre-Mer'!P23),IF('GOUTER &amp; MATIN Outre-Mer'!O24=0,IF('GOUTER &amp; MATIN Outre-Mer'!D16="SIQO",'GOUTER &amp; MATIN Outre-Mer'!D19*'GOUTER &amp; MATIN Outre-Mer'!D13*'GOUTER &amp; MATIN Outre-Mer'!H23,'GOUTER &amp; MATIN Outre-Mer'!D19*'GOUTER &amp; MATIN Outre-Mer'!D13*'GOUTER &amp; MATIN Outre-Mer'!G23),IF('GOUTER &amp; MATIN Outre-Mer'!D16="SIQO",'GOUTER &amp; MATIN Outre-Mer'!D19*'GOUTER &amp; MATIN Outre-Mer'!D13*('GOUTER &amp; MATIN Outre-Mer'!H23+'GOUTER &amp; MATIN Outre-Mer'!Q23),'GOUTER &amp; MATIN Outre-Mer'!D19*'GOUTER &amp; MATIN Outre-Mer'!D13*('GOUTER &amp; MATIN Outre-Mer'!G23+'GOUTER &amp; MATIN Outre-Mer'!P23)))))</f>
        <v/>
      </c>
      <c r="O16" s="2" t="s">
        <v>94</v>
      </c>
      <c r="P16" s="7">
        <v>24</v>
      </c>
      <c r="Q16" s="7">
        <v>48</v>
      </c>
    </row>
    <row r="17" spans="4:17" x14ac:dyDescent="0.25">
      <c r="D17" s="1" t="s">
        <v>65</v>
      </c>
      <c r="O17" s="2" t="s">
        <v>93</v>
      </c>
      <c r="P17" s="7">
        <v>25</v>
      </c>
      <c r="Q17" s="7">
        <v>49</v>
      </c>
    </row>
    <row r="18" spans="4:17" x14ac:dyDescent="0.25">
      <c r="O18" s="2" t="s">
        <v>95</v>
      </c>
      <c r="P18" s="7">
        <v>19</v>
      </c>
      <c r="Q18" s="7">
        <v>37</v>
      </c>
    </row>
    <row r="19" spans="4:17" x14ac:dyDescent="0.25">
      <c r="O19" s="2" t="s">
        <v>96</v>
      </c>
      <c r="P19" s="7">
        <v>23</v>
      </c>
      <c r="Q19" s="7">
        <v>45</v>
      </c>
    </row>
    <row r="20" spans="4:17" x14ac:dyDescent="0.25">
      <c r="O20" s="2" t="s">
        <v>97</v>
      </c>
      <c r="P20" s="7">
        <v>17</v>
      </c>
      <c r="Q20" s="7">
        <v>29</v>
      </c>
    </row>
    <row r="21" spans="4:17" x14ac:dyDescent="0.25">
      <c r="O21" s="2" t="s">
        <v>98</v>
      </c>
      <c r="P21" s="7">
        <v>18</v>
      </c>
      <c r="Q21" s="7">
        <v>32</v>
      </c>
    </row>
    <row r="22" spans="4:17" x14ac:dyDescent="0.25">
      <c r="O22" s="2" t="s">
        <v>105</v>
      </c>
      <c r="P22" s="7">
        <v>17</v>
      </c>
      <c r="Q22" s="7">
        <v>29</v>
      </c>
    </row>
    <row r="23" spans="4:17" x14ac:dyDescent="0.25">
      <c r="O23" s="2" t="s">
        <v>104</v>
      </c>
      <c r="P23" s="7">
        <v>17</v>
      </c>
      <c r="Q23" s="7">
        <v>29</v>
      </c>
    </row>
    <row r="24" spans="4:17" x14ac:dyDescent="0.25">
      <c r="O24" s="2" t="s">
        <v>103</v>
      </c>
      <c r="P24" s="7">
        <v>20</v>
      </c>
      <c r="Q24" s="7">
        <v>34</v>
      </c>
    </row>
    <row r="25" spans="4:17" x14ac:dyDescent="0.25">
      <c r="O25" s="2" t="s">
        <v>102</v>
      </c>
      <c r="P25" s="7">
        <v>19</v>
      </c>
      <c r="Q25" s="7">
        <v>31</v>
      </c>
    </row>
    <row r="26" spans="4:17" x14ac:dyDescent="0.25">
      <c r="O26" s="2" t="s">
        <v>101</v>
      </c>
      <c r="P26" s="7">
        <v>16</v>
      </c>
      <c r="Q26" s="7">
        <v>28</v>
      </c>
    </row>
    <row r="27" spans="4:17" x14ac:dyDescent="0.25">
      <c r="O27" s="2" t="s">
        <v>100</v>
      </c>
      <c r="P27" s="7">
        <v>19</v>
      </c>
      <c r="Q27" s="7">
        <v>33</v>
      </c>
    </row>
    <row r="28" spans="4:17" x14ac:dyDescent="0.25">
      <c r="O28" s="2" t="s">
        <v>99</v>
      </c>
      <c r="P28" s="7">
        <v>18</v>
      </c>
      <c r="Q28" s="7">
        <v>32</v>
      </c>
    </row>
  </sheetData>
  <mergeCells count="4">
    <mergeCell ref="A1:B1"/>
    <mergeCell ref="G1:H2"/>
    <mergeCell ref="F3:F6"/>
    <mergeCell ref="F7:F11"/>
  </mergeCells>
  <pageMargins left="0.7" right="0.7" top="0.75" bottom="0.75" header="0.3" footer="0.3"/>
  <pageSetup paperSize="9" orientation="portrait" horizont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ACCUEIL</vt:lpstr>
      <vt:lpstr>MIDI Métropole</vt:lpstr>
      <vt:lpstr>MIDI Outre-Mer</vt:lpstr>
      <vt:lpstr>GOUTER &amp; MATIN Métropole</vt:lpstr>
      <vt:lpstr>GOUTER &amp; MATIN Outre-Mer</vt:lpstr>
      <vt:lpstr>REFENRENTIEL 1 MIDI</vt:lpstr>
      <vt:lpstr>REFERENTIEL 2 MATIN&amp;GOUTER </vt:lpstr>
      <vt:lpstr>Référentiel</vt:lpstr>
      <vt:lpstr>Référentiel (2)</vt:lpstr>
    </vt:vector>
  </TitlesOfParts>
  <Company>FranceAgriMer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LACARELLE Sylvie</dc:creator>
  <cp:lastModifiedBy>WATTERLOT Guylaine</cp:lastModifiedBy>
  <dcterms:created xsi:type="dcterms:W3CDTF">2019-12-18T16:53:50Z</dcterms:created>
  <dcterms:modified xsi:type="dcterms:W3CDTF">2022-01-14T15:27:57Z</dcterms:modified>
</cp:coreProperties>
</file>