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435" windowWidth="12315" windowHeight="7725" tabRatio="654" activeTab="3"/>
  </bookViews>
  <sheets>
    <sheet name="BT" sheetId="1" r:id="rId1"/>
    <sheet name="MA" sheetId="2" r:id="rId2"/>
    <sheet name="OR" sheetId="3" r:id="rId3"/>
    <sheet name="BD" sheetId="4" r:id="rId4"/>
    <sheet name="AV" sheetId="5" r:id="rId5"/>
    <sheet name="SE" sheetId="6" r:id="rId6"/>
    <sheet name="SO" sheetId="7" r:id="rId7"/>
    <sheet name="TR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._Total_Utilis.Diverses">'BT'!#REF!</definedName>
    <definedName name="_21.Incorporations">'BT'!#REF!</definedName>
    <definedName name="_30à_34._Panification">'BT'!#REF!</definedName>
    <definedName name="_38.39_Conditionneurs">'BT'!#REF!</definedName>
    <definedName name="_40.Patisserie_Artis">'BT'!#REF!</definedName>
    <definedName name="_41.I.A.A_Biscuit._Biscot">'BT'!#REF!</definedName>
    <definedName name="_42.Util.Diverses_Alim.">'BT'!#REF!</definedName>
    <definedName name="_48.49_Mixes">'BT'!#REF!</definedName>
    <definedName name="_57.Utilis.div.non_Alim.">'BT'!#REF!</definedName>
    <definedName name="_58.Amidonnerie.Glut.">'BT'!#REF!</definedName>
    <definedName name="_59.Fab.Amid.Gluten">'BT'!#REF!</definedName>
    <definedName name="_60.Alimentat.Animale">'BT'!#REF!</definedName>
    <definedName name="_66.Freintes">'BT'!#REF!</definedName>
    <definedName name="amidonnerie">'BT'!$B$37:$N$37</definedName>
    <definedName name="AOUT">'BT'!$C$9:$C$46</definedName>
    <definedName name="AVRIL">'BT'!$K$9:$K$46</definedName>
    <definedName name="Bilmbt00">'BT'!$B$11:$N$11</definedName>
    <definedName name="biscot._biscui._pr.reg.">'BT'!$B$36:$N$36</definedName>
    <definedName name="boulangerie">'BT'!$B$33:$N$33</definedName>
    <definedName name="CEE_farine">'BT'!$B$41:$N$41</definedName>
    <definedName name="CEE_grains">'BT'!$B$40:$N$40</definedName>
    <definedName name="collecte" localSheetId="3">'BD'!$B$21</definedName>
    <definedName name="collecte" localSheetId="0">'BT'!$B$24</definedName>
    <definedName name="collecte" localSheetId="1">'MA'!$B$22</definedName>
    <definedName name="collecte" localSheetId="2">'OR'!$B$22</definedName>
    <definedName name="collecte">'SO'!$C$21</definedName>
    <definedName name="collecteurs_agrées">'BT'!$B$11:$N$11</definedName>
    <definedName name="collecteurs_agrées__1">'BT'!$B$24:$N$24</definedName>
    <definedName name="conditionneurs">'BT'!$B$35:$N$35</definedName>
    <definedName name="dat1" localSheetId="3">'BD'!$O$7</definedName>
    <definedName name="dat1" localSheetId="0">'BT'!$O$7</definedName>
    <definedName name="dat1" localSheetId="1">'MA'!$O$7</definedName>
    <definedName name="dat1" localSheetId="2">'OR'!$O$7</definedName>
    <definedName name="dat1">'SO'!#REF!</definedName>
    <definedName name="dat2" localSheetId="3">'BD'!$P$7</definedName>
    <definedName name="dat2" localSheetId="0">'BT'!$P$7</definedName>
    <definedName name="dat2" localSheetId="1">'MA'!$P$7</definedName>
    <definedName name="dat2" localSheetId="2">'OR'!$P$7</definedName>
    <definedName name="dat2">'SO'!$Q$8</definedName>
    <definedName name="DECEM.">'BT'!$G$9:$G$46</definedName>
    <definedName name="ecercee" localSheetId="3">'BD'!$K$31</definedName>
    <definedName name="ecercee" localSheetId="0">'BT'!$K$40</definedName>
    <definedName name="ecercee" localSheetId="1">'MA'!$K$35</definedName>
    <definedName name="ecercee" localSheetId="2">'OR'!$K$34</definedName>
    <definedName name="ecercee">'SO'!$L$31</definedName>
    <definedName name="ecerpt" localSheetId="3">'BD'!$K$32</definedName>
    <definedName name="ecerpt" localSheetId="0">'BT'!$K$42</definedName>
    <definedName name="ecerpt" localSheetId="1">'MA'!$K$36</definedName>
    <definedName name="ecerpt" localSheetId="2">'OR'!$K$35</definedName>
    <definedName name="ecerpt">'SO'!$L$32</definedName>
    <definedName name="efarcee">'BT'!$K$41</definedName>
    <definedName name="efarpt">'BT'!$K$43</definedName>
    <definedName name="en_Milliers_de_Tonnes">'BT'!$B$9:$N$46</definedName>
    <definedName name="Entrées">'BT'!$B$23:$N$23</definedName>
    <definedName name="entrepots_d_export.">'BT'!$B$13:$N$13</definedName>
    <definedName name="Exportations__2">'BT'!$B$39:$N$39</definedName>
    <definedName name="fab" localSheetId="3">'BD'!$B$28</definedName>
    <definedName name="fab" localSheetId="0">'BT'!$B$32</definedName>
    <definedName name="fab" localSheetId="1">'MA'!$B$29</definedName>
    <definedName name="fab" localSheetId="2">'OR'!$B$29</definedName>
    <definedName name="fab">'SO'!$C$27</definedName>
    <definedName name="Fabric._Alim._Bét.">'BT'!$B$32:$N$32</definedName>
    <definedName name="FEVR.">'BT'!$I$9:$I$46</definedName>
    <definedName name="icer91" localSheetId="3">'BD'!$K$22</definedName>
    <definedName name="icer91" localSheetId="0">'BT'!$K$26</definedName>
    <definedName name="icer91" localSheetId="1">'MA'!$K$23</definedName>
    <definedName name="icer91" localSheetId="2">'OR'!$L$23</definedName>
    <definedName name="icer91">'SO'!$L$22</definedName>
    <definedName name="icer92" localSheetId="3">'BD'!$K$22</definedName>
    <definedName name="icer92" localSheetId="0">'BT'!$K$26</definedName>
    <definedName name="icer92" localSheetId="1">'MA'!$K$23</definedName>
    <definedName name="icer92" localSheetId="2">'OR'!$K$23</definedName>
    <definedName name="icer92">'SO'!$L$22</definedName>
    <definedName name="ifar91">'BT'!#REF!</definedName>
    <definedName name="ifar92">'BT'!#REF!</definedName>
    <definedName name="Importations_Farine">'BT'!#REF!</definedName>
    <definedName name="Importations_Grains">'BT'!$B$26:$N$26</definedName>
    <definedName name="incorporations">'BT'!$B$25:$N$25</definedName>
    <definedName name="JANV.">'BT'!$H$9:$H$46</definedName>
    <definedName name="JUIL.">'BT'!$N$9:$N$46</definedName>
    <definedName name="JUIN">'BT'!$M$9:$M$46</definedName>
    <definedName name="MAI">'BT'!$L$9:$L$46</definedName>
    <definedName name="MARS">'BT'!$J$9:$J$46</definedName>
    <definedName name="meuniers">'BT'!$B$14:$N$14</definedName>
    <definedName name="Mois">'BT'!#REF!</definedName>
    <definedName name="NOVE.">'BT'!$F$9:$F$46</definedName>
    <definedName name="OCTO.">'BT'!$E$9:$E$46</definedName>
    <definedName name="P.T_farine">'BT'!$B$43:$N$43</definedName>
    <definedName name="P.T_grains">'BT'!$B$42:$N$42</definedName>
    <definedName name="Patisserie_Ind.">'BT'!#REF!</definedName>
    <definedName name="patissiers">'BT'!#REF!</definedName>
    <definedName name="SEPT.">'BT'!$D$9:$D$46</definedName>
    <definedName name="st07" localSheetId="3">'BD'!#REF!</definedName>
    <definedName name="st07" localSheetId="0">'BT'!#REF!</definedName>
    <definedName name="ST07" localSheetId="1">'MA'!#REF!</definedName>
    <definedName name="st07" localSheetId="2">'OR'!#REF!</definedName>
    <definedName name="ST07">'SO'!#REF!</definedName>
    <definedName name="stca" localSheetId="3">'BD'!$B$10</definedName>
    <definedName name="stca" localSheetId="0">'BT'!$B$11</definedName>
    <definedName name="stca" localSheetId="1">'MA'!$B$10</definedName>
    <definedName name="stca" localSheetId="2">'OR'!$B$10</definedName>
    <definedName name="stca">'SO'!$C$11</definedName>
    <definedName name="stent" localSheetId="3">'BD'!#REF!</definedName>
    <definedName name="stent" localSheetId="0">'BT'!$B$13</definedName>
    <definedName name="stent" localSheetId="1">'MA'!#REF!</definedName>
    <definedName name="stent" localSheetId="2">'OR'!$B$13</definedName>
    <definedName name="stent">'SO'!#REF!</definedName>
    <definedName name="stfab" localSheetId="3">'BD'!$B$12</definedName>
    <definedName name="stfab" localSheetId="0">'BT'!$B$12</definedName>
    <definedName name="stfab" localSheetId="1">'MA'!$B$13</definedName>
    <definedName name="stfab" localSheetId="2">'OR'!$B$12</definedName>
    <definedName name="stfab">'SO'!$C$12</definedName>
    <definedName name="sti" localSheetId="3">'BD'!#REF!</definedName>
    <definedName name="sti" localSheetId="0">'BT'!#REF!</definedName>
    <definedName name="sti" localSheetId="1">'MA'!#REF!</definedName>
    <definedName name="sti" localSheetId="2">'OR'!#REF!</definedName>
    <definedName name="sti">'SO'!#REF!</definedName>
    <definedName name="stinter" localSheetId="3">'BD'!$B$16</definedName>
    <definedName name="stinter" localSheetId="0">'BT'!$B$19</definedName>
    <definedName name="stinter" localSheetId="1">'MA'!$B$17</definedName>
    <definedName name="stinter" localSheetId="2">'OR'!$B$17</definedName>
    <definedName name="stinter">'SO'!$C$16</definedName>
    <definedName name="stockage_intermédiaiare">'BT'!#REF!</definedName>
    <definedName name="stockage_intermédiaire">'BT'!#REF!</definedName>
    <definedName name="Stockage_Intervention">'BT'!$B$19:$N$19</definedName>
    <definedName name="Stocks_au_1er_jour_du">'BT'!$B$9:$N$9</definedName>
    <definedName name="stsemoul">'MA'!$B$12</definedName>
    <definedName name="stutil" localSheetId="3">'BD'!$B$11</definedName>
    <definedName name="stutil" localSheetId="0">'BT'!$B$14</definedName>
    <definedName name="stutil" localSheetId="1">'MA'!$B$11</definedName>
    <definedName name="stutil" localSheetId="2">'OR'!$B$11</definedName>
    <definedName name="stutil">'SO'!#REF!</definedName>
    <definedName name="TOTAL_des_stocks">'BT'!$B$21:$N$21</definedName>
    <definedName name="TOTAL_marché_libre">'BT'!$B$17:$N$17</definedName>
    <definedName name="TOTAL_Ressources">'BT'!$B$28:$N$28</definedName>
    <definedName name="TOTAL_utilisations">'BT'!$B$46:$N$46</definedName>
    <definedName name="Utilisations">'BT'!#REF!</definedName>
    <definedName name="utilisations_diverses">'BT'!$B$34:$N$34</definedName>
    <definedName name="_xlnm.Print_Area" localSheetId="3">'BD'!$A$2:$Q$40</definedName>
    <definedName name="_xlnm.Print_Area" localSheetId="0">'BT'!$A$1:$Q$46</definedName>
    <definedName name="_xlnm.Print_Area" localSheetId="1">'MA'!$A$2:$Q$42</definedName>
    <definedName name="_xlnm.Print_Area" localSheetId="2">'OR'!$A$1:$Q$44</definedName>
    <definedName name="_xlnm.Print_Area" localSheetId="6">'SO'!$B$3:$R$36</definedName>
  </definedNames>
  <calcPr calcMode="manual" fullCalcOnLoad="1"/>
</workbook>
</file>

<file path=xl/sharedStrings.xml><?xml version="1.0" encoding="utf-8"?>
<sst xmlns="http://schemas.openxmlformats.org/spreadsheetml/2006/main" count="327" uniqueCount="117">
  <si>
    <t>JUIL.</t>
  </si>
  <si>
    <t>AOUT</t>
  </si>
  <si>
    <t>SEPT.</t>
  </si>
  <si>
    <t>OCTO.</t>
  </si>
  <si>
    <t>NOVE.</t>
  </si>
  <si>
    <t>DECEM.</t>
  </si>
  <si>
    <t>JANV.</t>
  </si>
  <si>
    <t>FEVR.</t>
  </si>
  <si>
    <t>MARS</t>
  </si>
  <si>
    <t>AVRIL</t>
  </si>
  <si>
    <t>MAI</t>
  </si>
  <si>
    <t>JUIN</t>
  </si>
  <si>
    <t>TOTAL</t>
  </si>
  <si>
    <t>Evol.</t>
  </si>
  <si>
    <t>en Milliers de Tonnes</t>
  </si>
  <si>
    <t xml:space="preserve"> </t>
  </si>
  <si>
    <t>Fabric. alim. bétail</t>
  </si>
  <si>
    <t>TOTAL Marché libre</t>
  </si>
  <si>
    <t>TOTAL des Stocks</t>
  </si>
  <si>
    <t>Stockage Intervention</t>
  </si>
  <si>
    <t>Entrées:</t>
  </si>
  <si>
    <t>Importations (2)</t>
  </si>
  <si>
    <t>TOTAL des Ressources</t>
  </si>
  <si>
    <t>Utilisations:</t>
  </si>
  <si>
    <t>.Fab d'Aliments Bétail</t>
  </si>
  <si>
    <t>.Autres Utilisat. int.</t>
  </si>
  <si>
    <t>Exportations: (2)</t>
  </si>
  <si>
    <t>TOTAL des Utilisations</t>
  </si>
  <si>
    <t xml:space="preserve">(1) Redressements inclus mois par mois </t>
  </si>
  <si>
    <t>(2) Source: Douanes, redressements inclus</t>
  </si>
  <si>
    <t xml:space="preserve">U.E. </t>
  </si>
  <si>
    <t xml:space="preserve">Pays tiers </t>
  </si>
  <si>
    <t xml:space="preserve">Collecteurs agréés </t>
  </si>
  <si>
    <t>Collecteurs agréés (1)</t>
  </si>
  <si>
    <t>Total au</t>
  </si>
  <si>
    <t>Fabric. alim. bét.</t>
  </si>
  <si>
    <t>Entrepots d'export.</t>
  </si>
  <si>
    <t>Meuniers</t>
  </si>
  <si>
    <t xml:space="preserve">Amidonniers </t>
  </si>
  <si>
    <t>Stock d' Intervention</t>
  </si>
  <si>
    <t xml:space="preserve"> Entrées:</t>
  </si>
  <si>
    <t xml:space="preserve"> Collecteurs agréés </t>
  </si>
  <si>
    <t>Incorporations</t>
  </si>
  <si>
    <t>Importations Grains</t>
  </si>
  <si>
    <t>Malterie de Blé</t>
  </si>
  <si>
    <t xml:space="preserve">Fabric. Alim. Bét. </t>
  </si>
  <si>
    <t>Panification</t>
  </si>
  <si>
    <t>Utilisations diverses  (1)</t>
  </si>
  <si>
    <t>Conditionneurs</t>
  </si>
  <si>
    <t>Biscot./Biscuiterie/Prod.régime</t>
  </si>
  <si>
    <t xml:space="preserve">Amidonnerie.Glutennerie </t>
  </si>
  <si>
    <t>Exportations:</t>
  </si>
  <si>
    <t>UE grains</t>
  </si>
  <si>
    <t>UE farine (val. Grains)</t>
  </si>
  <si>
    <t>P.T grains</t>
  </si>
  <si>
    <t>P.T farine (val. Grains)</t>
  </si>
  <si>
    <t>DOM</t>
  </si>
  <si>
    <t>Total</t>
  </si>
  <si>
    <t>en %</t>
  </si>
  <si>
    <t xml:space="preserve">Collecteurs agréés  (1) </t>
  </si>
  <si>
    <t>Amidonniers</t>
  </si>
  <si>
    <t>Semouliers</t>
  </si>
  <si>
    <t xml:space="preserve"> Fabric. alim. bét. </t>
  </si>
  <si>
    <t>Entrepôts d'export</t>
  </si>
  <si>
    <t>Collecteurs agréés(1)</t>
  </si>
  <si>
    <t>Importations</t>
  </si>
  <si>
    <t>Amidonnerie(2)</t>
  </si>
  <si>
    <t>Fabric. alim. bét. (1)</t>
  </si>
  <si>
    <t>Semoulerie</t>
  </si>
  <si>
    <t>Utilisations Intérieures</t>
  </si>
  <si>
    <t xml:space="preserve"> Exportations: (3)</t>
  </si>
  <si>
    <t xml:space="preserve">UE </t>
  </si>
  <si>
    <t xml:space="preserve">Pays Tiers </t>
  </si>
  <si>
    <t>Total Exportations</t>
  </si>
  <si>
    <t>Autres utilisations</t>
  </si>
  <si>
    <t>(2) Source Douanes, redressements inclus</t>
  </si>
  <si>
    <t>Malteurs</t>
  </si>
  <si>
    <t>Fab. alim. bét. (1)</t>
  </si>
  <si>
    <t>Stock d'intervention (1)</t>
  </si>
  <si>
    <t>TOTAL des stocks</t>
  </si>
  <si>
    <t>Importations (1)</t>
  </si>
  <si>
    <t>Malterie</t>
  </si>
  <si>
    <t>Total Utilisations Intérieures</t>
  </si>
  <si>
    <t>Exportations: (1)</t>
  </si>
  <si>
    <t xml:space="preserve">U.E </t>
  </si>
  <si>
    <t xml:space="preserve">(1) Redressements inclus mois par mois  </t>
  </si>
  <si>
    <t>Collect. agréés  (1)</t>
  </si>
  <si>
    <t>Fabric. alim. Bétail (1)</t>
  </si>
  <si>
    <t>Stock intervention</t>
  </si>
  <si>
    <t>Fabric. Alim. Bét.</t>
  </si>
  <si>
    <t xml:space="preserve">Pays-Tiers </t>
  </si>
  <si>
    <t>Fab d'Aliments Bétail</t>
  </si>
  <si>
    <t>Autres Utilisat. Intérieures</t>
  </si>
  <si>
    <t>Collecteurs agréés</t>
  </si>
  <si>
    <t>Total  Stocks Marché libre</t>
  </si>
  <si>
    <t>Total des Stocks</t>
  </si>
  <si>
    <t xml:space="preserve">Importations </t>
  </si>
  <si>
    <t>Importations(2)</t>
  </si>
  <si>
    <t xml:space="preserve"> Exportations:(2)</t>
  </si>
  <si>
    <t>U.E.</t>
  </si>
  <si>
    <t>Pays tiers</t>
  </si>
  <si>
    <t xml:space="preserve"> (1) Redressements inclus mois par mois</t>
  </si>
  <si>
    <t xml:space="preserve"> (2)Source:Douanes</t>
  </si>
  <si>
    <t>(Redressements inclus mois par mois)</t>
  </si>
  <si>
    <t>(1) Lignes 42, 48, 49 et 60 de l'état 8.</t>
  </si>
  <si>
    <t>Autres Utilisations</t>
  </si>
  <si>
    <t xml:space="preserve">(2) Les mises en oeuvre au titre du T.P.A. sont incluses dans ce bilan.         </t>
  </si>
  <si>
    <t xml:space="preserve">(3) Source Douanes, redressements inclus.     </t>
  </si>
  <si>
    <t>Collect. agréés (y compris STI) (1) (2)</t>
  </si>
  <si>
    <t xml:space="preserve">(2)Stocks CA au 01.07.03, avant redressement de décembre 03: 1039 Mt </t>
  </si>
  <si>
    <t>(1) Redressements inclus mois par mois</t>
  </si>
  <si>
    <t>(3) Le stock à l'intervention est  calculé à partir des bons d'entrée et de sortie et correspond donc davantage à un stock physique.</t>
  </si>
  <si>
    <t xml:space="preserve"> Les corrections ont été effectuées selon cette méthode depuis le 1er Août 94.</t>
  </si>
  <si>
    <t>Stocks au 1er jour du mois</t>
  </si>
  <si>
    <t>Autres Utilisat. int.</t>
  </si>
  <si>
    <t>Autres Util.Inter.</t>
  </si>
  <si>
    <t>F.A.B (1)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</si>
</sst>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#,##0&quot; F&quot;\ ;\(#,##0&quot; F&quot;\)"/>
    <numFmt numFmtId="168" formatCode="#,##0.0"/>
    <numFmt numFmtId="169" formatCode="#,##0.00%"/>
    <numFmt numFmtId="170" formatCode="#,##0.0%"/>
    <numFmt numFmtId="171" formatCode="d/mm/yy"/>
    <numFmt numFmtId="172" formatCode="#,##0.00,"/>
    <numFmt numFmtId="173" formatCode="[Black][&gt;=0]#,##0.00,;General"/>
    <numFmt numFmtId="174" formatCode="#,##0.0,"/>
    <numFmt numFmtId="175" formatCode="[Black]#,##0.00,"/>
    <numFmt numFmtId="176" formatCode="[Black][&gt;=0]\ \ #,##0.0,;General"/>
    <numFmt numFmtId="177" formatCode="[Black][&gt;=0]\ #,##0.00,;General"/>
    <numFmt numFmtId="178" formatCode="[Black][&gt;0]#,##0,;General"/>
    <numFmt numFmtId="179" formatCode="#,##0,\ "/>
    <numFmt numFmtId="180" formatCode="[Black][&gt;=0]#,##0,;General"/>
    <numFmt numFmtId="181" formatCode="#,##0,"/>
    <numFmt numFmtId="182" formatCode="[&gt;0]#,##0,;General"/>
    <numFmt numFmtId="183" formatCode="[&gt;0]\ #,##0,;General"/>
    <numFmt numFmtId="184" formatCode="[Black][&gt;0]\ #,##0,;General"/>
    <numFmt numFmtId="185" formatCode="#,##0,;General"/>
    <numFmt numFmtId="186" formatCode="[Black][&gt;0]#,##0.0000,;General"/>
    <numFmt numFmtId="187" formatCode="#,##0.00000,"/>
    <numFmt numFmtId="188" formatCode="#,##0.00000000,"/>
    <numFmt numFmtId="189" formatCode="dd\-mmm\-yy\ hh:mm"/>
    <numFmt numFmtId="190" formatCode="#,##0.000,"/>
    <numFmt numFmtId="191" formatCode="[Black][&gt;=0]\ #,##0,;General"/>
    <numFmt numFmtId="192" formatCode="[&gt;=0]#,##0,;General"/>
    <numFmt numFmtId="193" formatCode="[Black][&lt;&gt;0]\ #,##0,;General"/>
    <numFmt numFmtId="194" formatCode="[Black][&gt;=0]#,##0.0,;General"/>
    <numFmt numFmtId="195" formatCode="[&gt;=0]#,##0.0,;General"/>
    <numFmt numFmtId="196" formatCode="#,##0.0,;General"/>
    <numFmt numFmtId="197" formatCode="#,##0%"/>
    <numFmt numFmtId="198" formatCode="0.0"/>
    <numFmt numFmtId="199" formatCode="[Black]#,##0.00,;General"/>
    <numFmt numFmtId="200" formatCode="[Black]\ #,##0.00,;General"/>
    <numFmt numFmtId="201" formatCode="d/m/yyyy\ h:mm"/>
    <numFmt numFmtId="202" formatCode="[Black][&gt;0]#,##0.0,;General"/>
    <numFmt numFmtId="203" formatCode="0.0%"/>
    <numFmt numFmtId="204" formatCode="d/mm/yy"/>
    <numFmt numFmtId="205" formatCode="[Black][&gt;=0]\ #,##0.0,;General"/>
  </numFmts>
  <fonts count="38">
    <font>
      <sz val="10"/>
      <name val="Helv"/>
      <family val="0"/>
    </font>
    <font>
      <b/>
      <sz val="14"/>
      <name val="Helv"/>
      <family val="0"/>
    </font>
    <font>
      <b/>
      <sz val="8"/>
      <name val="Helv"/>
      <family val="0"/>
    </font>
    <font>
      <b/>
      <i/>
      <sz val="10"/>
      <name val="Helv"/>
      <family val="0"/>
    </font>
    <font>
      <b/>
      <sz val="9"/>
      <name val="Arial"/>
      <family val="0"/>
    </font>
    <font>
      <b/>
      <u val="single"/>
      <sz val="8"/>
      <name val="Albertus Xb (W1)"/>
      <family val="0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0"/>
    </font>
    <font>
      <b/>
      <sz val="18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u val="single"/>
      <sz val="8"/>
      <name val="Helv"/>
      <family val="0"/>
    </font>
    <font>
      <b/>
      <i/>
      <u val="single"/>
      <sz val="11"/>
      <name val="Arial"/>
      <family val="2"/>
    </font>
    <font>
      <b/>
      <sz val="8"/>
      <name val="Arial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Helv"/>
      <family val="0"/>
    </font>
    <font>
      <b/>
      <sz val="13"/>
      <name val="Arial"/>
      <family val="2"/>
    </font>
    <font>
      <b/>
      <u val="single"/>
      <sz val="8"/>
      <name val="Arial"/>
      <family val="2"/>
    </font>
    <font>
      <sz val="10"/>
      <color indexed="10"/>
      <name val="Helv"/>
      <family val="0"/>
    </font>
    <font>
      <sz val="10"/>
      <color indexed="9"/>
      <name val="Helv"/>
      <family val="0"/>
    </font>
    <font>
      <b/>
      <sz val="14"/>
      <color indexed="9"/>
      <name val="Arial"/>
      <family val="2"/>
    </font>
    <font>
      <b/>
      <i/>
      <u val="single"/>
      <sz val="7"/>
      <name val="Arial"/>
      <family val="2"/>
    </font>
    <font>
      <b/>
      <i/>
      <u val="single"/>
      <sz val="8"/>
      <name val="Arial"/>
      <family val="2"/>
    </font>
    <font>
      <b/>
      <sz val="7"/>
      <name val="Helv"/>
      <family val="0"/>
    </font>
    <font>
      <b/>
      <u val="single"/>
      <sz val="7.2"/>
      <color indexed="12"/>
      <name val="Helv"/>
      <family val="0"/>
    </font>
    <font>
      <b/>
      <u val="single"/>
      <sz val="7.2"/>
      <color indexed="36"/>
      <name val="Helv"/>
      <family val="0"/>
    </font>
    <font>
      <b/>
      <u val="single"/>
      <sz val="10"/>
      <color indexed="9"/>
      <name val="Arial"/>
      <family val="0"/>
    </font>
    <font>
      <b/>
      <sz val="16"/>
      <color indexed="9"/>
      <name val="Arial"/>
      <family val="0"/>
    </font>
    <font>
      <b/>
      <i/>
      <sz val="10"/>
      <name val="Arial"/>
      <family val="2"/>
    </font>
    <font>
      <sz val="8"/>
      <name val="Helvetica-Light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" fillId="0" borderId="0">
      <alignment/>
      <protection/>
    </xf>
    <xf numFmtId="0" fontId="0" fillId="0" borderId="0" applyFill="0">
      <alignment/>
      <protection/>
    </xf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168" fontId="4" fillId="0" borderId="0" xfId="0" applyNumberFormat="1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22" fontId="5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67" fontId="15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/>
    </xf>
    <xf numFmtId="181" fontId="15" fillId="0" borderId="0" xfId="0" applyNumberFormat="1" applyFont="1" applyAlignment="1" applyProtection="1">
      <alignment/>
      <protection locked="0"/>
    </xf>
    <xf numFmtId="3" fontId="29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30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0" fontId="0" fillId="0" borderId="0" xfId="0" applyNumberFormat="1" applyAlignment="1" applyProtection="1">
      <alignment/>
      <protection locked="0"/>
    </xf>
    <xf numFmtId="198" fontId="23" fillId="0" borderId="0" xfId="0" applyNumberFormat="1" applyFont="1" applyAlignment="1" applyProtection="1">
      <alignment/>
      <protection locked="0"/>
    </xf>
    <xf numFmtId="22" fontId="31" fillId="0" borderId="0" xfId="0" applyNumberFormat="1" applyFont="1" applyAlignment="1" applyProtection="1">
      <alignment horizontal="center"/>
      <protection locked="0"/>
    </xf>
    <xf numFmtId="201" fontId="23" fillId="0" borderId="0" xfId="0" applyNumberFormat="1" applyFont="1" applyAlignment="1" applyProtection="1">
      <alignment horizontal="center"/>
      <protection locked="0"/>
    </xf>
    <xf numFmtId="3" fontId="2" fillId="0" borderId="0" xfId="22" applyNumberFormat="1" applyAlignment="1" applyProtection="1">
      <alignment horizontal="center"/>
      <protection locked="0"/>
    </xf>
    <xf numFmtId="3" fontId="2" fillId="0" borderId="0" xfId="22" applyNumberFormat="1" applyProtection="1">
      <alignment/>
      <protection locked="0"/>
    </xf>
    <xf numFmtId="0" fontId="13" fillId="0" borderId="0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22" fontId="5" fillId="0" borderId="0" xfId="22" applyNumberFormat="1" applyFont="1" applyAlignment="1" applyProtection="1">
      <alignment horizontal="center"/>
      <protection locked="0"/>
    </xf>
    <xf numFmtId="1" fontId="2" fillId="0" borderId="0" xfId="22" applyNumberFormat="1" applyProtection="1">
      <alignment/>
      <protection locked="0"/>
    </xf>
    <xf numFmtId="0" fontId="2" fillId="0" borderId="0" xfId="22">
      <alignment/>
      <protection/>
    </xf>
    <xf numFmtId="167" fontId="2" fillId="0" borderId="0" xfId="22" applyNumberFormat="1" applyProtection="1">
      <alignment/>
      <protection locked="0"/>
    </xf>
    <xf numFmtId="167" fontId="15" fillId="0" borderId="0" xfId="22" applyNumberFormat="1" applyFont="1" applyAlignment="1" applyProtection="1">
      <alignment horizontal="center"/>
      <protection locked="0"/>
    </xf>
    <xf numFmtId="178" fontId="17" fillId="0" borderId="1" xfId="22" applyNumberFormat="1" applyFont="1" applyFill="1" applyBorder="1" applyAlignment="1" applyProtection="1">
      <alignment vertical="center"/>
      <protection locked="0"/>
    </xf>
    <xf numFmtId="167" fontId="2" fillId="0" borderId="0" xfId="22" applyNumberFormat="1" applyBorder="1" applyProtection="1">
      <alignment/>
      <protection locked="0"/>
    </xf>
    <xf numFmtId="187" fontId="0" fillId="0" borderId="0" xfId="23" applyNumberFormat="1" applyAlignment="1" applyProtection="1">
      <alignment horizontal="center"/>
      <protection locked="0"/>
    </xf>
    <xf numFmtId="181" fontId="0" fillId="0" borderId="0" xfId="23" applyNumberFormat="1" applyProtection="1">
      <alignment/>
      <protection locked="0"/>
    </xf>
    <xf numFmtId="188" fontId="25" fillId="0" borderId="0" xfId="23" applyNumberFormat="1" applyFont="1" applyAlignment="1" applyProtection="1">
      <alignment horizontal="center"/>
      <protection locked="0"/>
    </xf>
    <xf numFmtId="181" fontId="3" fillId="0" borderId="0" xfId="23" applyNumberFormat="1" applyFont="1" applyProtection="1">
      <alignment/>
      <protection locked="0"/>
    </xf>
    <xf numFmtId="22" fontId="5" fillId="0" borderId="0" xfId="23" applyNumberFormat="1" applyFont="1" applyAlignment="1" applyProtection="1">
      <alignment horizontal="center"/>
      <protection locked="0"/>
    </xf>
    <xf numFmtId="181" fontId="0" fillId="0" borderId="0" xfId="23" applyNumberFormat="1">
      <alignment/>
      <protection/>
    </xf>
    <xf numFmtId="181" fontId="2" fillId="0" borderId="0" xfId="23" applyNumberFormat="1" applyFont="1" applyProtection="1">
      <alignment/>
      <protection locked="0"/>
    </xf>
    <xf numFmtId="189" fontId="15" fillId="0" borderId="0" xfId="23" applyNumberFormat="1" applyFont="1" applyAlignment="1" applyProtection="1">
      <alignment horizontal="center" vertical="center"/>
      <protection locked="0"/>
    </xf>
    <xf numFmtId="181" fontId="2" fillId="0" borderId="0" xfId="23" applyNumberFormat="1" applyFont="1" applyAlignment="1" applyProtection="1">
      <alignment horizontal="center"/>
      <protection locked="0"/>
    </xf>
    <xf numFmtId="181" fontId="10" fillId="0" borderId="2" xfId="23" applyNumberFormat="1" applyFont="1" applyFill="1" applyBorder="1" applyAlignment="1" applyProtection="1">
      <alignment vertical="center"/>
      <protection locked="0"/>
    </xf>
    <xf numFmtId="181" fontId="10" fillId="0" borderId="3" xfId="23" applyNumberFormat="1" applyFont="1" applyFill="1" applyBorder="1" applyAlignment="1" applyProtection="1">
      <alignment vertical="center"/>
      <protection locked="0"/>
    </xf>
    <xf numFmtId="181" fontId="26" fillId="0" borderId="0" xfId="23" applyNumberFormat="1" applyFont="1" applyFill="1" applyAlignment="1" applyProtection="1">
      <alignment vertical="center"/>
      <protection locked="0"/>
    </xf>
    <xf numFmtId="181" fontId="0" fillId="0" borderId="0" xfId="23" applyNumberFormat="1" applyAlignment="1" applyProtection="1">
      <alignment horizontal="center"/>
      <protection locked="0"/>
    </xf>
    <xf numFmtId="181" fontId="0" fillId="0" borderId="0" xfId="23" applyNumberFormat="1" applyBorder="1" applyProtection="1">
      <alignment/>
      <protection locked="0"/>
    </xf>
    <xf numFmtId="3" fontId="18" fillId="2" borderId="4" xfId="22" applyNumberFormat="1" applyFont="1" applyFill="1" applyBorder="1" applyAlignment="1" applyProtection="1">
      <alignment horizontal="center" vertical="center"/>
      <protection locked="0"/>
    </xf>
    <xf numFmtId="3" fontId="18" fillId="2" borderId="5" xfId="22" applyNumberFormat="1" applyFont="1" applyFill="1" applyBorder="1" applyAlignment="1" applyProtection="1">
      <alignment horizontal="center" vertical="center"/>
      <protection locked="0"/>
    </xf>
    <xf numFmtId="3" fontId="18" fillId="2" borderId="6" xfId="22" applyNumberFormat="1" applyFont="1" applyFill="1" applyBorder="1" applyAlignment="1" applyProtection="1">
      <alignment horizontal="center" vertical="center"/>
      <protection locked="0"/>
    </xf>
    <xf numFmtId="3" fontId="34" fillId="2" borderId="6" xfId="22" applyNumberFormat="1" applyFont="1" applyFill="1" applyBorder="1" applyAlignment="1" applyProtection="1">
      <alignment horizontal="center" vertical="center"/>
      <protection locked="0"/>
    </xf>
    <xf numFmtId="3" fontId="18" fillId="2" borderId="6" xfId="22" applyNumberFormat="1" applyFont="1" applyFill="1" applyBorder="1" applyAlignment="1" applyProtection="1" quotePrefix="1">
      <alignment horizontal="center" vertical="center"/>
      <protection locked="0"/>
    </xf>
    <xf numFmtId="3" fontId="18" fillId="2" borderId="7" xfId="22" applyNumberFormat="1" applyFont="1" applyFill="1" applyBorder="1" applyAlignment="1" applyProtection="1">
      <alignment horizontal="center" vertical="center"/>
      <protection locked="0"/>
    </xf>
    <xf numFmtId="0" fontId="18" fillId="2" borderId="6" xfId="22" applyFont="1" applyFill="1" applyBorder="1" applyAlignment="1">
      <alignment horizontal="center" vertical="center"/>
      <protection/>
    </xf>
    <xf numFmtId="3" fontId="18" fillId="2" borderId="8" xfId="22" applyNumberFormat="1" applyFont="1" applyFill="1" applyBorder="1" applyAlignment="1" applyProtection="1">
      <alignment horizontal="center" vertical="center"/>
      <protection locked="0"/>
    </xf>
    <xf numFmtId="167" fontId="18" fillId="2" borderId="9" xfId="22" applyNumberFormat="1" applyFont="1" applyFill="1" applyBorder="1" applyAlignment="1" applyProtection="1">
      <alignment horizontal="center" vertical="center"/>
      <protection locked="0"/>
    </xf>
    <xf numFmtId="167" fontId="18" fillId="2" borderId="8" xfId="22" applyNumberFormat="1" applyFont="1" applyFill="1" applyBorder="1" applyAlignment="1" applyProtection="1">
      <alignment horizontal="center" vertical="center"/>
      <protection locked="0"/>
    </xf>
    <xf numFmtId="3" fontId="18" fillId="2" borderId="10" xfId="22" applyNumberFormat="1" applyFont="1" applyFill="1" applyBorder="1" applyAlignment="1" applyProtection="1">
      <alignment vertical="center"/>
      <protection locked="0"/>
    </xf>
    <xf numFmtId="3" fontId="18" fillId="2" borderId="4" xfId="23" applyNumberFormat="1" applyFont="1" applyFill="1" applyBorder="1" applyAlignment="1" applyProtection="1">
      <alignment horizontal="center" vertical="center"/>
      <protection locked="0"/>
    </xf>
    <xf numFmtId="181" fontId="18" fillId="2" borderId="6" xfId="23" applyNumberFormat="1" applyFont="1" applyFill="1" applyBorder="1" applyAlignment="1" applyProtection="1">
      <alignment horizontal="center" vertical="center"/>
      <protection locked="0"/>
    </xf>
    <xf numFmtId="181" fontId="34" fillId="2" borderId="6" xfId="23" applyNumberFormat="1" applyFont="1" applyFill="1" applyBorder="1" applyAlignment="1" applyProtection="1">
      <alignment horizontal="center" vertical="center"/>
      <protection locked="0"/>
    </xf>
    <xf numFmtId="181" fontId="18" fillId="2" borderId="11" xfId="23" applyNumberFormat="1" applyFont="1" applyFill="1" applyBorder="1" applyAlignment="1" applyProtection="1">
      <alignment horizontal="center" vertical="center"/>
      <protection locked="0"/>
    </xf>
    <xf numFmtId="3" fontId="18" fillId="2" borderId="8" xfId="23" applyNumberFormat="1" applyFont="1" applyFill="1" applyBorder="1" applyAlignment="1" applyProtection="1">
      <alignment horizontal="center" vertical="center"/>
      <protection locked="0"/>
    </xf>
    <xf numFmtId="181" fontId="18" fillId="2" borderId="9" xfId="23" applyNumberFormat="1" applyFont="1" applyFill="1" applyBorder="1" applyAlignment="1" applyProtection="1">
      <alignment horizontal="center" vertical="center"/>
      <protection locked="0"/>
    </xf>
    <xf numFmtId="181" fontId="18" fillId="2" borderId="12" xfId="23" applyNumberFormat="1" applyFont="1" applyFill="1" applyBorder="1" applyAlignment="1" applyProtection="1">
      <alignment horizontal="center" vertical="center"/>
      <protection locked="0"/>
    </xf>
    <xf numFmtId="181" fontId="18" fillId="2" borderId="13" xfId="23" applyNumberFormat="1" applyFont="1" applyFill="1" applyBorder="1" applyAlignment="1" applyProtection="1">
      <alignment horizontal="center" vertical="center"/>
      <protection locked="0"/>
    </xf>
    <xf numFmtId="181" fontId="18" fillId="2" borderId="0" xfId="23" applyNumberFormat="1" applyFont="1" applyFill="1" applyBorder="1" applyAlignment="1" applyProtection="1">
      <alignment horizontal="center" vertical="center"/>
      <protection locked="0"/>
    </xf>
    <xf numFmtId="171" fontId="18" fillId="2" borderId="14" xfId="23" applyNumberFormat="1" applyFont="1" applyFill="1" applyBorder="1" applyAlignment="1" applyProtection="1">
      <alignment horizontal="center" vertical="center"/>
      <protection locked="0"/>
    </xf>
    <xf numFmtId="181" fontId="18" fillId="2" borderId="15" xfId="23" applyNumberFormat="1" applyFont="1" applyFill="1" applyBorder="1" applyAlignment="1" applyProtection="1">
      <alignment horizontal="center" vertical="center"/>
      <protection locked="0"/>
    </xf>
    <xf numFmtId="203" fontId="10" fillId="0" borderId="16" xfId="24" applyNumberFormat="1" applyFont="1" applyFill="1" applyBorder="1" applyAlignment="1" applyProtection="1">
      <alignment vertical="center"/>
      <protection locked="0"/>
    </xf>
    <xf numFmtId="203" fontId="10" fillId="0" borderId="15" xfId="24" applyNumberFormat="1" applyFont="1" applyFill="1" applyBorder="1" applyAlignment="1" applyProtection="1">
      <alignment vertical="center"/>
      <protection locked="0"/>
    </xf>
    <xf numFmtId="167" fontId="16" fillId="0" borderId="0" xfId="22" applyNumberFormat="1" applyFont="1" applyAlignment="1" applyProtection="1">
      <alignment vertical="center"/>
      <protection locked="0"/>
    </xf>
    <xf numFmtId="3" fontId="16" fillId="0" borderId="0" xfId="22" applyNumberFormat="1" applyFont="1" applyAlignment="1" applyProtection="1">
      <alignment vertical="center"/>
      <protection locked="0"/>
    </xf>
    <xf numFmtId="0" fontId="16" fillId="0" borderId="0" xfId="22" applyFont="1" applyAlignment="1">
      <alignment vertical="center"/>
      <protection/>
    </xf>
    <xf numFmtId="181" fontId="0" fillId="0" borderId="0" xfId="23" applyNumberFormat="1" applyFont="1" applyAlignment="1" applyProtection="1">
      <alignment vertical="center"/>
      <protection locked="0"/>
    </xf>
    <xf numFmtId="181" fontId="0" fillId="0" borderId="0" xfId="23" applyNumberFormat="1" applyFont="1" applyFill="1" applyAlignment="1" applyProtection="1">
      <alignment vertical="center"/>
      <protection locked="0"/>
    </xf>
    <xf numFmtId="181" fontId="16" fillId="0" borderId="0" xfId="23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17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 locked="0"/>
    </xf>
    <xf numFmtId="3" fontId="36" fillId="0" borderId="0" xfId="0" applyNumberFormat="1" applyFont="1" applyAlignment="1" applyProtection="1">
      <alignment/>
      <protection locked="0"/>
    </xf>
    <xf numFmtId="22" fontId="25" fillId="0" borderId="0" xfId="0" applyNumberFormat="1" applyFont="1" applyAlignment="1" applyProtection="1">
      <alignment horizontal="center"/>
      <protection locked="0"/>
    </xf>
    <xf numFmtId="167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/>
    </xf>
    <xf numFmtId="3" fontId="18" fillId="2" borderId="4" xfId="0" applyNumberFormat="1" applyFont="1" applyFill="1" applyBorder="1" applyAlignment="1" applyProtection="1">
      <alignment horizontal="center" vertical="center"/>
      <protection locked="0"/>
    </xf>
    <xf numFmtId="3" fontId="18" fillId="2" borderId="8" xfId="0" applyNumberFormat="1" applyFont="1" applyFill="1" applyBorder="1" applyAlignment="1" applyProtection="1">
      <alignment horizontal="center" vertical="center"/>
      <protection locked="0"/>
    </xf>
    <xf numFmtId="3" fontId="18" fillId="2" borderId="9" xfId="0" applyNumberFormat="1" applyFont="1" applyFill="1" applyBorder="1" applyAlignment="1" applyProtection="1">
      <alignment horizontal="center" vertical="center"/>
      <protection locked="0"/>
    </xf>
    <xf numFmtId="3" fontId="18" fillId="2" borderId="12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3" fontId="18" fillId="2" borderId="5" xfId="0" applyNumberFormat="1" applyFont="1" applyFill="1" applyBorder="1" applyAlignment="1" applyProtection="1">
      <alignment horizontal="center" vertical="center"/>
      <protection locked="0"/>
    </xf>
    <xf numFmtId="3" fontId="18" fillId="2" borderId="10" xfId="0" applyNumberFormat="1" applyFont="1" applyFill="1" applyBorder="1" applyAlignment="1" applyProtection="1">
      <alignment vertical="center"/>
      <protection locked="0"/>
    </xf>
    <xf numFmtId="3" fontId="18" fillId="2" borderId="17" xfId="0" applyNumberFormat="1" applyFont="1" applyFill="1" applyBorder="1" applyAlignment="1" applyProtection="1">
      <alignment horizontal="center" vertical="center"/>
      <protection locked="0"/>
    </xf>
    <xf numFmtId="3" fontId="18" fillId="2" borderId="6" xfId="0" applyNumberFormat="1" applyFont="1" applyFill="1" applyBorder="1" applyAlignment="1" applyProtection="1">
      <alignment vertical="center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3" fontId="34" fillId="2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8" fillId="2" borderId="6" xfId="0" applyNumberFormat="1" applyFont="1" applyFill="1" applyBorder="1" applyAlignment="1" applyProtection="1" quotePrefix="1">
      <alignment horizontal="center" vertical="center"/>
      <protection locked="0"/>
    </xf>
    <xf numFmtId="3" fontId="18" fillId="2" borderId="6" xfId="0" applyNumberFormat="1" applyFont="1" applyFill="1" applyBorder="1" applyAlignment="1" applyProtection="1">
      <alignment horizontal="center" vertical="center"/>
      <protection locked="0"/>
    </xf>
    <xf numFmtId="3" fontId="18" fillId="2" borderId="11" xfId="0" applyNumberFormat="1" applyFont="1" applyFill="1" applyBorder="1" applyAlignment="1" applyProtection="1">
      <alignment horizontal="center" vertical="center"/>
      <protection locked="0"/>
    </xf>
    <xf numFmtId="3" fontId="18" fillId="2" borderId="7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3" fontId="18" fillId="2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Alignment="1" applyProtection="1">
      <alignment/>
      <protection locked="0"/>
    </xf>
    <xf numFmtId="181" fontId="4" fillId="0" borderId="0" xfId="0" applyNumberFormat="1" applyFont="1" applyAlignment="1" applyProtection="1">
      <alignment/>
      <protection locked="0"/>
    </xf>
    <xf numFmtId="167" fontId="15" fillId="0" borderId="0" xfId="0" applyNumberFormat="1" applyFont="1" applyAlignment="1" applyProtection="1">
      <alignment/>
      <protection locked="0"/>
    </xf>
    <xf numFmtId="181" fontId="20" fillId="0" borderId="0" xfId="18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167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198" fontId="20" fillId="0" borderId="0" xfId="0" applyNumberFormat="1" applyFont="1" applyAlignment="1" applyProtection="1">
      <alignment/>
      <protection locked="0"/>
    </xf>
    <xf numFmtId="167" fontId="20" fillId="0" borderId="0" xfId="0" applyNumberFormat="1" applyFont="1" applyAlignment="1" applyProtection="1">
      <alignment horizontal="left"/>
      <protection locked="0"/>
    </xf>
    <xf numFmtId="181" fontId="37" fillId="0" borderId="0" xfId="0" applyNumberFormat="1" applyFont="1" applyAlignment="1" applyProtection="1">
      <alignment horizontal="left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14" fontId="10" fillId="0" borderId="19" xfId="0" applyNumberFormat="1" applyFont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203" fontId="10" fillId="0" borderId="15" xfId="24" applyNumberFormat="1" applyFont="1" applyFill="1" applyBorder="1" applyAlignment="1" applyProtection="1">
      <alignment vertical="center"/>
      <protection locked="0"/>
    </xf>
    <xf numFmtId="203" fontId="17" fillId="0" borderId="15" xfId="24" applyNumberFormat="1" applyFont="1" applyFill="1" applyBorder="1" applyAlignment="1" applyProtection="1">
      <alignment vertical="center"/>
      <protection locked="0"/>
    </xf>
    <xf numFmtId="178" fontId="19" fillId="0" borderId="1" xfId="0" applyNumberFormat="1" applyFont="1" applyFill="1" applyBorder="1" applyAlignment="1" applyProtection="1">
      <alignment vertical="center"/>
      <protection locked="0"/>
    </xf>
    <xf numFmtId="181" fontId="18" fillId="2" borderId="7" xfId="23" applyNumberFormat="1" applyFont="1" applyFill="1" applyBorder="1" applyAlignment="1" applyProtection="1">
      <alignment horizontal="center" vertical="center"/>
      <protection locked="0"/>
    </xf>
    <xf numFmtId="181" fontId="18" fillId="2" borderId="18" xfId="23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178" fontId="19" fillId="0" borderId="21" xfId="0" applyNumberFormat="1" applyFont="1" applyFill="1" applyBorder="1" applyAlignment="1" applyProtection="1">
      <alignment vertical="center"/>
      <protection locked="0"/>
    </xf>
    <xf numFmtId="178" fontId="19" fillId="0" borderId="22" xfId="0" applyNumberFormat="1" applyFont="1" applyFill="1" applyBorder="1" applyAlignment="1" applyProtection="1">
      <alignment vertical="center"/>
      <protection locked="0"/>
    </xf>
    <xf numFmtId="178" fontId="19" fillId="0" borderId="23" xfId="0" applyNumberFormat="1" applyFont="1" applyFill="1" applyBorder="1" applyAlignment="1" applyProtection="1">
      <alignment vertical="center"/>
      <protection locked="0"/>
    </xf>
    <xf numFmtId="178" fontId="19" fillId="0" borderId="24" xfId="0" applyNumberFormat="1" applyFont="1" applyFill="1" applyBorder="1" applyAlignment="1" applyProtection="1">
      <alignment vertical="center"/>
      <protection locked="0"/>
    </xf>
    <xf numFmtId="178" fontId="19" fillId="0" borderId="25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Border="1" applyAlignment="1" applyProtection="1">
      <alignment vertical="center"/>
      <protection locked="0"/>
    </xf>
    <xf numFmtId="3" fontId="10" fillId="0" borderId="20" xfId="0" applyNumberFormat="1" applyFont="1" applyBorder="1" applyAlignment="1" applyProtection="1">
      <alignment vertical="center"/>
      <protection locked="0"/>
    </xf>
    <xf numFmtId="3" fontId="10" fillId="0" borderId="27" xfId="0" applyNumberFormat="1" applyFont="1" applyBorder="1" applyAlignment="1" applyProtection="1">
      <alignment vertical="center"/>
      <protection locked="0"/>
    </xf>
    <xf numFmtId="178" fontId="17" fillId="0" borderId="21" xfId="22" applyNumberFormat="1" applyFont="1" applyFill="1" applyBorder="1" applyAlignment="1" applyProtection="1">
      <alignment vertical="center"/>
      <protection locked="0"/>
    </xf>
    <xf numFmtId="178" fontId="17" fillId="0" borderId="22" xfId="22" applyNumberFormat="1" applyFont="1" applyFill="1" applyBorder="1" applyAlignment="1" applyProtection="1">
      <alignment vertical="center"/>
      <protection locked="0"/>
    </xf>
    <xf numFmtId="181" fontId="0" fillId="3" borderId="28" xfId="23" applyNumberFormat="1" applyFont="1" applyFill="1" applyBorder="1" applyAlignment="1" applyProtection="1">
      <alignment vertical="center"/>
      <protection locked="0"/>
    </xf>
    <xf numFmtId="3" fontId="18" fillId="0" borderId="26" xfId="22" applyNumberFormat="1" applyFont="1" applyFill="1" applyBorder="1" applyAlignment="1" applyProtection="1">
      <alignment vertical="center"/>
      <protection locked="0"/>
    </xf>
    <xf numFmtId="3" fontId="18" fillId="0" borderId="20" xfId="22" applyNumberFormat="1" applyFont="1" applyFill="1" applyBorder="1" applyAlignment="1" applyProtection="1">
      <alignment vertical="center"/>
      <protection locked="0"/>
    </xf>
    <xf numFmtId="3" fontId="18" fillId="0" borderId="27" xfId="22" applyNumberFormat="1" applyFont="1" applyFill="1" applyBorder="1" applyAlignment="1" applyProtection="1">
      <alignment vertical="center"/>
      <protection locked="0"/>
    </xf>
    <xf numFmtId="171" fontId="18" fillId="0" borderId="19" xfId="22" applyNumberFormat="1" applyFont="1" applyFill="1" applyBorder="1" applyAlignment="1">
      <alignment horizontal="center" vertical="center"/>
      <protection/>
    </xf>
    <xf numFmtId="171" fontId="18" fillId="0" borderId="0" xfId="22" applyNumberFormat="1" applyFont="1" applyFill="1" applyBorder="1" applyAlignment="1">
      <alignment horizontal="center" vertical="center"/>
      <protection/>
    </xf>
    <xf numFmtId="203" fontId="17" fillId="0" borderId="29" xfId="24" applyNumberFormat="1" applyFont="1" applyFill="1" applyBorder="1" applyAlignment="1" applyProtection="1">
      <alignment vertical="center"/>
      <protection locked="0"/>
    </xf>
    <xf numFmtId="3" fontId="18" fillId="2" borderId="11" xfId="22" applyNumberFormat="1" applyFont="1" applyFill="1" applyBorder="1" applyAlignment="1" applyProtection="1">
      <alignment horizontal="center" vertical="center"/>
      <protection locked="0"/>
    </xf>
    <xf numFmtId="3" fontId="18" fillId="2" borderId="30" xfId="22" applyNumberFormat="1" applyFont="1" applyFill="1" applyBorder="1" applyAlignment="1" applyProtection="1">
      <alignment horizontal="center" vertical="center"/>
      <protection locked="0"/>
    </xf>
    <xf numFmtId="3" fontId="18" fillId="2" borderId="31" xfId="22" applyNumberFormat="1" applyFont="1" applyFill="1" applyBorder="1" applyAlignment="1" applyProtection="1">
      <alignment horizontal="center" vertical="center"/>
      <protection locked="0"/>
    </xf>
    <xf numFmtId="3" fontId="18" fillId="0" borderId="32" xfId="22" applyNumberFormat="1" applyFont="1" applyFill="1" applyBorder="1" applyAlignment="1" applyProtection="1">
      <alignment horizontal="center" vertical="center"/>
      <protection locked="0"/>
    </xf>
    <xf numFmtId="203" fontId="17" fillId="0" borderId="32" xfId="24" applyNumberFormat="1" applyFont="1" applyFill="1" applyBorder="1" applyAlignment="1" applyProtection="1">
      <alignment vertical="center"/>
      <protection locked="0"/>
    </xf>
    <xf numFmtId="3" fontId="18" fillId="2" borderId="18" xfId="2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198" fontId="2" fillId="0" borderId="0" xfId="0" applyNumberFormat="1" applyFont="1" applyAlignment="1" applyProtection="1">
      <alignment/>
      <protection locked="0"/>
    </xf>
    <xf numFmtId="198" fontId="2" fillId="0" borderId="0" xfId="0" applyNumberFormat="1" applyFont="1" applyAlignment="1">
      <alignment/>
    </xf>
    <xf numFmtId="198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71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3" fontId="18" fillId="2" borderId="34" xfId="0" applyNumberFormat="1" applyFont="1" applyFill="1" applyBorder="1" applyAlignment="1" applyProtection="1">
      <alignment horizontal="center" vertical="center"/>
      <protection locked="0"/>
    </xf>
    <xf numFmtId="3" fontId="18" fillId="2" borderId="10" xfId="0" applyNumberFormat="1" applyFont="1" applyFill="1" applyBorder="1" applyAlignment="1" applyProtection="1">
      <alignment horizontal="center" vertical="center"/>
      <protection locked="0"/>
    </xf>
    <xf numFmtId="171" fontId="18" fillId="2" borderId="13" xfId="0" applyNumberFormat="1" applyFont="1" applyFill="1" applyBorder="1" applyAlignment="1" applyProtection="1">
      <alignment horizontal="center" vertical="center"/>
      <protection locked="0"/>
    </xf>
    <xf numFmtId="3" fontId="34" fillId="2" borderId="35" xfId="0" applyNumberFormat="1" applyFont="1" applyFill="1" applyBorder="1" applyAlignment="1" applyProtection="1">
      <alignment horizontal="center" vertical="center"/>
      <protection locked="0"/>
    </xf>
    <xf numFmtId="3" fontId="18" fillId="2" borderId="35" xfId="0" applyNumberFormat="1" applyFont="1" applyFill="1" applyBorder="1" applyAlignment="1" applyProtection="1">
      <alignment horizontal="center" vertical="center"/>
      <protection locked="0"/>
    </xf>
    <xf numFmtId="3" fontId="18" fillId="2" borderId="35" xfId="0" applyNumberFormat="1" applyFont="1" applyFill="1" applyBorder="1" applyAlignment="1" applyProtection="1">
      <alignment vertical="center"/>
      <protection locked="0"/>
    </xf>
    <xf numFmtId="3" fontId="18" fillId="2" borderId="36" xfId="0" applyNumberFormat="1" applyFont="1" applyFill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>
      <alignment vertical="center"/>
    </xf>
    <xf numFmtId="3" fontId="18" fillId="2" borderId="37" xfId="0" applyNumberFormat="1" applyFont="1" applyFill="1" applyBorder="1" applyAlignment="1" applyProtection="1">
      <alignment horizontal="center" vertical="center"/>
      <protection locked="0"/>
    </xf>
    <xf numFmtId="3" fontId="18" fillId="2" borderId="35" xfId="0" applyNumberFormat="1" applyFont="1" applyFill="1" applyBorder="1" applyAlignment="1" applyProtection="1" quotePrefix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71" fontId="10" fillId="0" borderId="2" xfId="0" applyNumberFormat="1" applyFont="1" applyFill="1" applyBorder="1" applyAlignment="1" applyProtection="1">
      <alignment horizontal="center" vertical="center"/>
      <protection locked="0"/>
    </xf>
    <xf numFmtId="9" fontId="10" fillId="0" borderId="38" xfId="24" applyFont="1" applyFill="1" applyBorder="1" applyAlignment="1" applyProtection="1">
      <alignment horizontal="center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8" fillId="2" borderId="30" xfId="0" applyNumberFormat="1" applyFont="1" applyFill="1" applyBorder="1" applyAlignment="1" applyProtection="1">
      <alignment horizontal="center" vertical="center"/>
      <protection locked="0"/>
    </xf>
    <xf numFmtId="3" fontId="18" fillId="2" borderId="31" xfId="0" applyNumberFormat="1" applyFont="1" applyFill="1" applyBorder="1" applyAlignment="1" applyProtection="1">
      <alignment horizontal="center" vertical="center"/>
      <protection locked="0"/>
    </xf>
    <xf numFmtId="9" fontId="2" fillId="0" borderId="32" xfId="24" applyFont="1" applyBorder="1" applyAlignment="1" applyProtection="1">
      <alignment vertical="center"/>
      <protection locked="0"/>
    </xf>
    <xf numFmtId="202" fontId="19" fillId="0" borderId="21" xfId="0" applyNumberFormat="1" applyFont="1" applyFill="1" applyBorder="1" applyAlignment="1" applyProtection="1">
      <alignment vertical="center"/>
      <protection locked="0"/>
    </xf>
    <xf numFmtId="202" fontId="19" fillId="0" borderId="1" xfId="0" applyNumberFormat="1" applyFont="1" applyFill="1" applyBorder="1" applyAlignment="1" applyProtection="1">
      <alignment vertical="center"/>
      <protection locked="0"/>
    </xf>
    <xf numFmtId="202" fontId="19" fillId="0" borderId="22" xfId="0" applyNumberFormat="1" applyFont="1" applyFill="1" applyBorder="1" applyAlignment="1" applyProtection="1">
      <alignment vertical="center"/>
      <protection locked="0"/>
    </xf>
    <xf numFmtId="202" fontId="19" fillId="0" borderId="40" xfId="0" applyNumberFormat="1" applyFont="1" applyFill="1" applyBorder="1" applyAlignment="1" applyProtection="1">
      <alignment vertical="center"/>
      <protection locked="0"/>
    </xf>
    <xf numFmtId="202" fontId="19" fillId="0" borderId="41" xfId="0" applyNumberFormat="1" applyFont="1" applyFill="1" applyBorder="1" applyAlignment="1" applyProtection="1">
      <alignment vertical="center"/>
      <protection locked="0"/>
    </xf>
    <xf numFmtId="202" fontId="19" fillId="0" borderId="42" xfId="0" applyNumberFormat="1" applyFont="1" applyFill="1" applyBorder="1" applyAlignment="1" applyProtection="1">
      <alignment vertical="center"/>
      <protection locked="0"/>
    </xf>
    <xf numFmtId="202" fontId="19" fillId="0" borderId="43" xfId="0" applyNumberFormat="1" applyFont="1" applyFill="1" applyBorder="1" applyAlignment="1" applyProtection="1">
      <alignment vertical="center"/>
      <protection locked="0"/>
    </xf>
    <xf numFmtId="202" fontId="19" fillId="0" borderId="44" xfId="0" applyNumberFormat="1" applyFont="1" applyFill="1" applyBorder="1" applyAlignment="1" applyProtection="1">
      <alignment vertical="center"/>
      <protection locked="0"/>
    </xf>
    <xf numFmtId="202" fontId="19" fillId="0" borderId="45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/>
      <protection locked="0"/>
    </xf>
    <xf numFmtId="202" fontId="19" fillId="0" borderId="23" xfId="0" applyNumberFormat="1" applyFont="1" applyFill="1" applyBorder="1" applyAlignment="1" applyProtection="1">
      <alignment vertical="center"/>
      <protection locked="0"/>
    </xf>
    <xf numFmtId="202" fontId="19" fillId="0" borderId="24" xfId="0" applyNumberFormat="1" applyFont="1" applyFill="1" applyBorder="1" applyAlignment="1" applyProtection="1">
      <alignment vertical="center"/>
      <protection locked="0"/>
    </xf>
    <xf numFmtId="202" fontId="19" fillId="0" borderId="25" xfId="0" applyNumberFormat="1" applyFont="1" applyFill="1" applyBorder="1" applyAlignment="1" applyProtection="1">
      <alignment vertical="center"/>
      <protection locked="0"/>
    </xf>
    <xf numFmtId="3" fontId="18" fillId="2" borderId="46" xfId="0" applyNumberFormat="1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>
      <alignment horizontal="center" vertical="center"/>
    </xf>
    <xf numFmtId="3" fontId="19" fillId="0" borderId="0" xfId="0" applyNumberFormat="1" applyFont="1" applyAlignment="1" applyProtection="1">
      <alignment/>
      <protection locked="0"/>
    </xf>
    <xf numFmtId="167" fontId="19" fillId="0" borderId="0" xfId="0" applyNumberFormat="1" applyFont="1" applyAlignment="1" applyProtection="1">
      <alignment/>
      <protection locked="0"/>
    </xf>
    <xf numFmtId="22" fontId="34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3" fontId="8" fillId="0" borderId="0" xfId="0" applyNumberFormat="1" applyFont="1" applyAlignment="1" applyProtection="1">
      <alignment/>
      <protection locked="0"/>
    </xf>
    <xf numFmtId="167" fontId="8" fillId="0" borderId="0" xfId="0" applyNumberFormat="1" applyFont="1" applyAlignment="1" applyProtection="1">
      <alignment/>
      <protection locked="0"/>
    </xf>
    <xf numFmtId="3" fontId="27" fillId="0" borderId="0" xfId="0" applyNumberFormat="1" applyFont="1" applyAlignment="1" applyProtection="1">
      <alignment/>
      <protection locked="0"/>
    </xf>
    <xf numFmtId="3" fontId="34" fillId="4" borderId="6" xfId="0" applyNumberFormat="1" applyFont="1" applyFill="1" applyBorder="1" applyAlignment="1" applyProtection="1">
      <alignment horizontal="center"/>
      <protection locked="0"/>
    </xf>
    <xf numFmtId="3" fontId="18" fillId="4" borderId="6" xfId="0" applyNumberFormat="1" applyFont="1" applyFill="1" applyBorder="1" applyAlignment="1" applyProtection="1">
      <alignment horizontal="center"/>
      <protection locked="0"/>
    </xf>
    <xf numFmtId="0" fontId="18" fillId="4" borderId="6" xfId="0" applyFont="1" applyFill="1" applyBorder="1" applyAlignment="1">
      <alignment horizontal="center"/>
    </xf>
    <xf numFmtId="3" fontId="18" fillId="4" borderId="6" xfId="0" applyNumberFormat="1" applyFont="1" applyFill="1" applyBorder="1" applyAlignment="1" applyProtection="1" quotePrefix="1">
      <alignment horizontal="center"/>
      <protection locked="0"/>
    </xf>
    <xf numFmtId="3" fontId="18" fillId="4" borderId="7" xfId="0" applyNumberFormat="1" applyFont="1" applyFill="1" applyBorder="1" applyAlignment="1" applyProtection="1">
      <alignment horizontal="center" vertical="center"/>
      <protection locked="0"/>
    </xf>
    <xf numFmtId="3" fontId="18" fillId="4" borderId="18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locked="0"/>
    </xf>
    <xf numFmtId="3" fontId="34" fillId="4" borderId="35" xfId="0" applyNumberFormat="1" applyFont="1" applyFill="1" applyBorder="1" applyAlignment="1" applyProtection="1">
      <alignment horizontal="center"/>
      <protection locked="0"/>
    </xf>
    <xf numFmtId="3" fontId="18" fillId="4" borderId="35" xfId="0" applyNumberFormat="1" applyFont="1" applyFill="1" applyBorder="1" applyAlignment="1" applyProtection="1">
      <alignment horizontal="center"/>
      <protection locked="0"/>
    </xf>
    <xf numFmtId="0" fontId="18" fillId="4" borderId="35" xfId="0" applyFont="1" applyFill="1" applyBorder="1" applyAlignment="1">
      <alignment horizontal="center"/>
    </xf>
    <xf numFmtId="3" fontId="18" fillId="4" borderId="37" xfId="0" applyNumberFormat="1" applyFont="1" applyFill="1" applyBorder="1" applyAlignment="1" applyProtection="1">
      <alignment horizontal="center" vertical="center"/>
      <protection locked="0"/>
    </xf>
    <xf numFmtId="3" fontId="18" fillId="4" borderId="35" xfId="0" applyNumberFormat="1" applyFont="1" applyFill="1" applyBorder="1" applyAlignment="1" applyProtection="1" quotePrefix="1">
      <alignment horizontal="center"/>
      <protection locked="0"/>
    </xf>
    <xf numFmtId="3" fontId="18" fillId="4" borderId="48" xfId="0" applyNumberFormat="1" applyFont="1" applyFill="1" applyBorder="1" applyAlignment="1" applyProtection="1">
      <alignment horizontal="center" vertical="center"/>
      <protection locked="0"/>
    </xf>
    <xf numFmtId="9" fontId="17" fillId="0" borderId="32" xfId="24" applyFont="1" applyFill="1" applyBorder="1" applyAlignment="1" applyProtection="1">
      <alignment vertical="center"/>
      <protection locked="0"/>
    </xf>
    <xf numFmtId="9" fontId="17" fillId="0" borderId="49" xfId="24" applyFont="1" applyFill="1" applyBorder="1" applyAlignment="1" applyProtection="1">
      <alignment vertical="center"/>
      <protection locked="0"/>
    </xf>
    <xf numFmtId="3" fontId="18" fillId="2" borderId="50" xfId="0" applyNumberFormat="1" applyFont="1" applyFill="1" applyBorder="1" applyAlignment="1" applyProtection="1">
      <alignment horizontal="center" vertical="center"/>
      <protection locked="0"/>
    </xf>
    <xf numFmtId="203" fontId="17" fillId="0" borderId="51" xfId="24" applyNumberFormat="1" applyFont="1" applyFill="1" applyBorder="1" applyAlignment="1" applyProtection="1">
      <alignment vertical="center"/>
      <protection locked="0"/>
    </xf>
    <xf numFmtId="203" fontId="17" fillId="0" borderId="52" xfId="24" applyNumberFormat="1" applyFont="1" applyFill="1" applyBorder="1" applyAlignment="1" applyProtection="1">
      <alignment vertical="center"/>
      <protection locked="0"/>
    </xf>
    <xf numFmtId="203" fontId="17" fillId="0" borderId="49" xfId="24" applyNumberFormat="1" applyFont="1" applyFill="1" applyBorder="1" applyAlignment="1" applyProtection="1">
      <alignment vertical="center"/>
      <protection locked="0"/>
    </xf>
    <xf numFmtId="9" fontId="17" fillId="0" borderId="52" xfId="24" applyFont="1" applyFill="1" applyBorder="1" applyAlignment="1" applyProtection="1">
      <alignment vertical="center"/>
      <protection locked="0"/>
    </xf>
    <xf numFmtId="173" fontId="19" fillId="0" borderId="0" xfId="0" applyNumberFormat="1" applyFont="1" applyBorder="1" applyAlignment="1" applyProtection="1">
      <alignment/>
      <protection locked="0"/>
    </xf>
    <xf numFmtId="173" fontId="19" fillId="0" borderId="19" xfId="0" applyNumberFormat="1" applyFont="1" applyBorder="1" applyAlignment="1" applyProtection="1">
      <alignment/>
      <protection locked="0"/>
    </xf>
    <xf numFmtId="173" fontId="19" fillId="0" borderId="0" xfId="0" applyNumberFormat="1" applyFont="1" applyBorder="1" applyAlignment="1">
      <alignment/>
    </xf>
    <xf numFmtId="173" fontId="19" fillId="0" borderId="19" xfId="0" applyNumberFormat="1" applyFont="1" applyBorder="1" applyAlignment="1">
      <alignment/>
    </xf>
    <xf numFmtId="173" fontId="19" fillId="0" borderId="22" xfId="0" applyNumberFormat="1" applyFont="1" applyBorder="1" applyAlignment="1" applyProtection="1">
      <alignment/>
      <protection locked="0"/>
    </xf>
    <xf numFmtId="3" fontId="18" fillId="4" borderId="28" xfId="0" applyNumberFormat="1" applyFont="1" applyFill="1" applyBorder="1" applyAlignment="1" applyProtection="1">
      <alignment horizontal="center"/>
      <protection locked="0"/>
    </xf>
    <xf numFmtId="3" fontId="10" fillId="0" borderId="15" xfId="0" applyNumberFormat="1" applyFont="1" applyBorder="1" applyAlignment="1" applyProtection="1">
      <alignment/>
      <protection locked="0"/>
    </xf>
    <xf numFmtId="3" fontId="18" fillId="4" borderId="11" xfId="0" applyNumberFormat="1" applyFont="1" applyFill="1" applyBorder="1" applyAlignment="1" applyProtection="1">
      <alignment horizontal="center"/>
      <protection locked="0"/>
    </xf>
    <xf numFmtId="3" fontId="18" fillId="4" borderId="6" xfId="0" applyNumberFormat="1" applyFont="1" applyFill="1" applyBorder="1" applyAlignment="1" applyProtection="1">
      <alignment horizontal="center" vertical="center"/>
      <protection locked="0"/>
    </xf>
    <xf numFmtId="3" fontId="18" fillId="4" borderId="6" xfId="0" applyNumberFormat="1" applyFont="1" applyFill="1" applyBorder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/>
      <protection locked="0"/>
    </xf>
    <xf numFmtId="9" fontId="10" fillId="0" borderId="15" xfId="24" applyFont="1" applyBorder="1" applyAlignment="1" applyProtection="1">
      <alignment/>
      <protection locked="0"/>
    </xf>
    <xf numFmtId="3" fontId="18" fillId="2" borderId="0" xfId="0" applyNumberFormat="1" applyFont="1" applyFill="1" applyBorder="1" applyAlignment="1" applyProtection="1">
      <alignment horizontal="center" vertical="center"/>
      <protection locked="0"/>
    </xf>
    <xf numFmtId="3" fontId="18" fillId="2" borderId="32" xfId="0" applyNumberFormat="1" applyFont="1" applyFill="1" applyBorder="1" applyAlignment="1" applyProtection="1">
      <alignment horizontal="center" vertical="center"/>
      <protection locked="0"/>
    </xf>
    <xf numFmtId="3" fontId="18" fillId="4" borderId="4" xfId="0" applyNumberFormat="1" applyFont="1" applyFill="1" applyBorder="1" applyAlignment="1" applyProtection="1">
      <alignment horizontal="center"/>
      <protection locked="0"/>
    </xf>
    <xf numFmtId="9" fontId="10" fillId="0" borderId="12" xfId="24" applyFont="1" applyBorder="1" applyAlignment="1" applyProtection="1">
      <alignment/>
      <protection locked="0"/>
    </xf>
    <xf numFmtId="9" fontId="17" fillId="0" borderId="15" xfId="24" applyFont="1" applyBorder="1" applyAlignment="1" applyProtection="1">
      <alignment/>
      <protection locked="0"/>
    </xf>
    <xf numFmtId="9" fontId="17" fillId="0" borderId="15" xfId="24" applyFont="1" applyBorder="1" applyAlignment="1">
      <alignment/>
    </xf>
    <xf numFmtId="9" fontId="17" fillId="0" borderId="29" xfId="24" applyFont="1" applyBorder="1" applyAlignment="1" applyProtection="1">
      <alignment/>
      <protection locked="0"/>
    </xf>
    <xf numFmtId="9" fontId="17" fillId="0" borderId="51" xfId="24" applyFont="1" applyBorder="1" applyAlignment="1" applyProtection="1">
      <alignment vertical="center"/>
      <protection locked="0"/>
    </xf>
    <xf numFmtId="9" fontId="17" fillId="0" borderId="51" xfId="24" applyFont="1" applyFill="1" applyBorder="1" applyAlignment="1" applyProtection="1">
      <alignment vertical="center"/>
      <protection locked="0"/>
    </xf>
    <xf numFmtId="9" fontId="17" fillId="0" borderId="53" xfId="24" applyFont="1" applyBorder="1" applyAlignment="1" applyProtection="1">
      <alignment vertical="center"/>
      <protection locked="0"/>
    </xf>
    <xf numFmtId="4" fontId="10" fillId="0" borderId="54" xfId="0" applyNumberFormat="1" applyFont="1" applyBorder="1" applyAlignment="1" applyProtection="1">
      <alignment/>
      <protection locked="0"/>
    </xf>
    <xf numFmtId="168" fontId="10" fillId="0" borderId="55" xfId="0" applyNumberFormat="1" applyFont="1" applyBorder="1" applyAlignment="1" applyProtection="1">
      <alignment/>
      <protection locked="0"/>
    </xf>
    <xf numFmtId="168" fontId="10" fillId="0" borderId="56" xfId="0" applyNumberFormat="1" applyFont="1" applyBorder="1" applyAlignment="1" applyProtection="1">
      <alignment/>
      <protection locked="0"/>
    </xf>
    <xf numFmtId="168" fontId="10" fillId="0" borderId="21" xfId="0" applyNumberFormat="1" applyFont="1" applyBorder="1" applyAlignment="1" applyProtection="1">
      <alignment/>
      <protection locked="0"/>
    </xf>
    <xf numFmtId="168" fontId="10" fillId="0" borderId="1" xfId="0" applyNumberFormat="1" applyFont="1" applyBorder="1" applyAlignment="1" applyProtection="1">
      <alignment/>
      <protection locked="0"/>
    </xf>
    <xf numFmtId="168" fontId="10" fillId="0" borderId="22" xfId="0" applyNumberFormat="1" applyFont="1" applyBorder="1" applyAlignment="1" applyProtection="1">
      <alignment/>
      <protection locked="0"/>
    </xf>
    <xf numFmtId="173" fontId="19" fillId="0" borderId="21" xfId="0" applyNumberFormat="1" applyFont="1" applyBorder="1" applyAlignment="1" applyProtection="1">
      <alignment/>
      <protection locked="0"/>
    </xf>
    <xf numFmtId="173" fontId="19" fillId="0" borderId="1" xfId="0" applyNumberFormat="1" applyFont="1" applyBorder="1" applyAlignment="1" applyProtection="1">
      <alignment/>
      <protection locked="0"/>
    </xf>
    <xf numFmtId="173" fontId="19" fillId="0" borderId="21" xfId="0" applyNumberFormat="1" applyFont="1" applyBorder="1" applyAlignment="1">
      <alignment/>
    </xf>
    <xf numFmtId="173" fontId="19" fillId="0" borderId="1" xfId="0" applyNumberFormat="1" applyFont="1" applyBorder="1" applyAlignment="1">
      <alignment/>
    </xf>
    <xf numFmtId="173" fontId="19" fillId="0" borderId="22" xfId="0" applyNumberFormat="1" applyFont="1" applyBorder="1" applyAlignment="1">
      <alignment/>
    </xf>
    <xf numFmtId="173" fontId="19" fillId="0" borderId="23" xfId="0" applyNumberFormat="1" applyFont="1" applyBorder="1" applyAlignment="1" applyProtection="1">
      <alignment/>
      <protection locked="0"/>
    </xf>
    <xf numFmtId="173" fontId="19" fillId="0" borderId="24" xfId="0" applyNumberFormat="1" applyFont="1" applyBorder="1" applyAlignment="1" applyProtection="1">
      <alignment/>
      <protection locked="0"/>
    </xf>
    <xf numFmtId="173" fontId="19" fillId="0" borderId="25" xfId="0" applyNumberFormat="1" applyFont="1" applyBorder="1" applyAlignment="1" applyProtection="1">
      <alignment/>
      <protection locked="0"/>
    </xf>
    <xf numFmtId="173" fontId="19" fillId="0" borderId="40" xfId="0" applyNumberFormat="1" applyFont="1" applyBorder="1" applyAlignment="1" applyProtection="1">
      <alignment vertical="center"/>
      <protection locked="0"/>
    </xf>
    <xf numFmtId="173" fontId="19" fillId="0" borderId="41" xfId="0" applyNumberFormat="1" applyFont="1" applyBorder="1" applyAlignment="1" applyProtection="1">
      <alignment vertical="center"/>
      <protection locked="0"/>
    </xf>
    <xf numFmtId="173" fontId="19" fillId="0" borderId="42" xfId="0" applyNumberFormat="1" applyFont="1" applyBorder="1" applyAlignment="1" applyProtection="1">
      <alignment vertical="center"/>
      <protection locked="0"/>
    </xf>
    <xf numFmtId="173" fontId="19" fillId="0" borderId="40" xfId="0" applyNumberFormat="1" applyFont="1" applyFill="1" applyBorder="1" applyAlignment="1" applyProtection="1">
      <alignment vertical="center"/>
      <protection locked="0"/>
    </xf>
    <xf numFmtId="173" fontId="19" fillId="0" borderId="41" xfId="0" applyNumberFormat="1" applyFont="1" applyFill="1" applyBorder="1" applyAlignment="1" applyProtection="1">
      <alignment vertical="center"/>
      <protection locked="0"/>
    </xf>
    <xf numFmtId="173" fontId="19" fillId="0" borderId="42" xfId="0" applyNumberFormat="1" applyFont="1" applyFill="1" applyBorder="1" applyAlignment="1" applyProtection="1">
      <alignment vertical="center"/>
      <protection locked="0"/>
    </xf>
    <xf numFmtId="176" fontId="19" fillId="0" borderId="21" xfId="0" applyNumberFormat="1" applyFont="1" applyBorder="1" applyAlignment="1">
      <alignment/>
    </xf>
    <xf numFmtId="176" fontId="19" fillId="0" borderId="1" xfId="0" applyNumberFormat="1" applyFont="1" applyBorder="1" applyAlignment="1">
      <alignment/>
    </xf>
    <xf numFmtId="176" fontId="19" fillId="0" borderId="22" xfId="0" applyNumberFormat="1" applyFont="1" applyBorder="1" applyAlignment="1">
      <alignment/>
    </xf>
    <xf numFmtId="173" fontId="19" fillId="0" borderId="57" xfId="0" applyNumberFormat="1" applyFont="1" applyBorder="1" applyAlignment="1" applyProtection="1">
      <alignment vertical="center"/>
      <protection locked="0"/>
    </xf>
    <xf numFmtId="173" fontId="19" fillId="0" borderId="58" xfId="0" applyNumberFormat="1" applyFont="1" applyBorder="1" applyAlignment="1" applyProtection="1">
      <alignment vertical="center"/>
      <protection locked="0"/>
    </xf>
    <xf numFmtId="173" fontId="19" fillId="0" borderId="59" xfId="0" applyNumberFormat="1" applyFont="1" applyBorder="1" applyAlignment="1" applyProtection="1">
      <alignment vertical="center"/>
      <protection locked="0"/>
    </xf>
    <xf numFmtId="168" fontId="10" fillId="0" borderId="9" xfId="0" applyNumberFormat="1" applyFont="1" applyBorder="1" applyAlignment="1" applyProtection="1">
      <alignment/>
      <protection locked="0"/>
    </xf>
    <xf numFmtId="168" fontId="10" fillId="0" borderId="19" xfId="0" applyNumberFormat="1" applyFont="1" applyBorder="1" applyAlignment="1" applyProtection="1">
      <alignment/>
      <protection locked="0"/>
    </xf>
    <xf numFmtId="173" fontId="19" fillId="0" borderId="60" xfId="0" applyNumberFormat="1" applyFont="1" applyBorder="1" applyAlignment="1" applyProtection="1">
      <alignment/>
      <protection locked="0"/>
    </xf>
    <xf numFmtId="173" fontId="19" fillId="0" borderId="61" xfId="0" applyNumberFormat="1" applyFont="1" applyBorder="1" applyAlignment="1" applyProtection="1">
      <alignment vertical="center"/>
      <protection locked="0"/>
    </xf>
    <xf numFmtId="173" fontId="19" fillId="0" borderId="61" xfId="0" applyNumberFormat="1" applyFont="1" applyFill="1" applyBorder="1" applyAlignment="1" applyProtection="1">
      <alignment vertical="center"/>
      <protection locked="0"/>
    </xf>
    <xf numFmtId="176" fontId="19" fillId="0" borderId="19" xfId="0" applyNumberFormat="1" applyFont="1" applyBorder="1" applyAlignment="1">
      <alignment/>
    </xf>
    <xf numFmtId="200" fontId="19" fillId="0" borderId="19" xfId="0" applyNumberFormat="1" applyFont="1" applyBorder="1" applyAlignment="1" applyProtection="1">
      <alignment/>
      <protection locked="0"/>
    </xf>
    <xf numFmtId="173" fontId="19" fillId="0" borderId="62" xfId="0" applyNumberFormat="1" applyFont="1" applyBorder="1" applyAlignment="1" applyProtection="1">
      <alignment vertical="center"/>
      <protection locked="0"/>
    </xf>
    <xf numFmtId="0" fontId="18" fillId="4" borderId="6" xfId="0" applyFont="1" applyFill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168" fontId="10" fillId="0" borderId="20" xfId="0" applyNumberFormat="1" applyFont="1" applyBorder="1" applyAlignment="1" applyProtection="1">
      <alignment/>
      <protection locked="0"/>
    </xf>
    <xf numFmtId="168" fontId="10" fillId="0" borderId="27" xfId="0" applyNumberFormat="1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173" fontId="19" fillId="0" borderId="63" xfId="0" applyNumberFormat="1" applyFont="1" applyBorder="1" applyAlignment="1" applyProtection="1">
      <alignment/>
      <protection locked="0"/>
    </xf>
    <xf numFmtId="173" fontId="19" fillId="0" borderId="64" xfId="0" applyNumberFormat="1" applyFont="1" applyBorder="1" applyAlignment="1" applyProtection="1">
      <alignment vertical="center"/>
      <protection locked="0"/>
    </xf>
    <xf numFmtId="173" fontId="19" fillId="0" borderId="64" xfId="0" applyNumberFormat="1" applyFont="1" applyFill="1" applyBorder="1" applyAlignment="1" applyProtection="1">
      <alignment vertical="center"/>
      <protection locked="0"/>
    </xf>
    <xf numFmtId="176" fontId="19" fillId="0" borderId="0" xfId="0" applyNumberFormat="1" applyFont="1" applyBorder="1" applyAlignment="1">
      <alignment/>
    </xf>
    <xf numFmtId="168" fontId="36" fillId="0" borderId="19" xfId="0" applyNumberFormat="1" applyFont="1" applyBorder="1" applyAlignment="1" applyProtection="1">
      <alignment/>
      <protection locked="0"/>
    </xf>
    <xf numFmtId="173" fontId="19" fillId="0" borderId="15" xfId="0" applyNumberFormat="1" applyFont="1" applyBorder="1" applyAlignment="1" applyProtection="1">
      <alignment/>
      <protection locked="0"/>
    </xf>
    <xf numFmtId="173" fontId="19" fillId="0" borderId="15" xfId="0" applyNumberFormat="1" applyFont="1" applyBorder="1" applyAlignment="1">
      <alignment/>
    </xf>
    <xf numFmtId="3" fontId="18" fillId="4" borderId="36" xfId="0" applyNumberFormat="1" applyFont="1" applyFill="1" applyBorder="1" applyAlignment="1" applyProtection="1">
      <alignment horizontal="center"/>
      <protection locked="0"/>
    </xf>
    <xf numFmtId="3" fontId="18" fillId="4" borderId="35" xfId="0" applyNumberFormat="1" applyFont="1" applyFill="1" applyBorder="1" applyAlignment="1" applyProtection="1">
      <alignment/>
      <protection locked="0"/>
    </xf>
    <xf numFmtId="173" fontId="19" fillId="0" borderId="65" xfId="0" applyNumberFormat="1" applyFont="1" applyBorder="1" applyAlignment="1" applyProtection="1">
      <alignment vertical="center"/>
      <protection locked="0"/>
    </xf>
    <xf numFmtId="173" fontId="19" fillId="0" borderId="53" xfId="0" applyNumberFormat="1" applyFont="1" applyBorder="1" applyAlignment="1" applyProtection="1">
      <alignment vertical="center"/>
      <protection locked="0"/>
    </xf>
    <xf numFmtId="4" fontId="17" fillId="0" borderId="66" xfId="0" applyNumberFormat="1" applyFont="1" applyBorder="1" applyAlignment="1" applyProtection="1">
      <alignment/>
      <protection locked="0"/>
    </xf>
    <xf numFmtId="168" fontId="17" fillId="0" borderId="66" xfId="0" applyNumberFormat="1" applyFont="1" applyBorder="1" applyAlignment="1" applyProtection="1">
      <alignment/>
      <protection locked="0"/>
    </xf>
    <xf numFmtId="168" fontId="17" fillId="0" borderId="33" xfId="0" applyNumberFormat="1" applyFont="1" applyBorder="1" applyAlignment="1" applyProtection="1">
      <alignment/>
      <protection locked="0"/>
    </xf>
    <xf numFmtId="168" fontId="17" fillId="0" borderId="67" xfId="0" applyNumberFormat="1" applyFont="1" applyBorder="1" applyAlignment="1" applyProtection="1">
      <alignment/>
      <protection locked="0"/>
    </xf>
    <xf numFmtId="3" fontId="17" fillId="0" borderId="16" xfId="0" applyNumberFormat="1" applyFont="1" applyBorder="1" applyAlignment="1" applyProtection="1">
      <alignment/>
      <protection locked="0"/>
    </xf>
    <xf numFmtId="168" fontId="17" fillId="0" borderId="68" xfId="0" applyNumberFormat="1" applyFont="1" applyBorder="1" applyAlignment="1" applyProtection="1">
      <alignment/>
      <protection locked="0"/>
    </xf>
    <xf numFmtId="168" fontId="17" fillId="0" borderId="0" xfId="0" applyNumberFormat="1" applyFont="1" applyBorder="1" applyAlignment="1" applyProtection="1">
      <alignment/>
      <protection locked="0"/>
    </xf>
    <xf numFmtId="168" fontId="17" fillId="0" borderId="19" xfId="0" applyNumberFormat="1" applyFont="1" applyBorder="1" applyAlignment="1" applyProtection="1">
      <alignment/>
      <protection locked="0"/>
    </xf>
    <xf numFmtId="194" fontId="19" fillId="0" borderId="21" xfId="0" applyNumberFormat="1" applyFont="1" applyBorder="1" applyAlignment="1" applyProtection="1">
      <alignment/>
      <protection locked="0"/>
    </xf>
    <xf numFmtId="194" fontId="19" fillId="0" borderId="1" xfId="0" applyNumberFormat="1" applyFont="1" applyBorder="1" applyAlignment="1" applyProtection="1">
      <alignment/>
      <protection locked="0"/>
    </xf>
    <xf numFmtId="194" fontId="19" fillId="0" borderId="22" xfId="0" applyNumberFormat="1" applyFont="1" applyBorder="1" applyAlignment="1" applyProtection="1">
      <alignment/>
      <protection locked="0"/>
    </xf>
    <xf numFmtId="194" fontId="19" fillId="0" borderId="19" xfId="0" applyNumberFormat="1" applyFont="1" applyBorder="1" applyAlignment="1" applyProtection="1">
      <alignment/>
      <protection locked="0"/>
    </xf>
    <xf numFmtId="194" fontId="19" fillId="0" borderId="68" xfId="0" applyNumberFormat="1" applyFont="1" applyBorder="1" applyAlignment="1">
      <alignment/>
    </xf>
    <xf numFmtId="194" fontId="19" fillId="0" borderId="0" xfId="0" applyNumberFormat="1" applyFont="1" applyBorder="1" applyAlignment="1">
      <alignment/>
    </xf>
    <xf numFmtId="194" fontId="19" fillId="0" borderId="19" xfId="0" applyNumberFormat="1" applyFont="1" applyBorder="1" applyAlignment="1">
      <alignment/>
    </xf>
    <xf numFmtId="194" fontId="19" fillId="0" borderId="69" xfId="0" applyNumberFormat="1" applyFont="1" applyBorder="1" applyAlignment="1" applyProtection="1">
      <alignment vertical="center"/>
      <protection locked="0"/>
    </xf>
    <xf numFmtId="194" fontId="19" fillId="0" borderId="64" xfId="0" applyNumberFormat="1" applyFont="1" applyBorder="1" applyAlignment="1" applyProtection="1">
      <alignment vertical="center"/>
      <protection locked="0"/>
    </xf>
    <xf numFmtId="194" fontId="19" fillId="0" borderId="61" xfId="0" applyNumberFormat="1" applyFont="1" applyBorder="1" applyAlignment="1" applyProtection="1">
      <alignment vertical="center"/>
      <protection locked="0"/>
    </xf>
    <xf numFmtId="194" fontId="19" fillId="0" borderId="68" xfId="0" applyNumberFormat="1" applyFont="1" applyBorder="1" applyAlignment="1" applyProtection="1">
      <alignment/>
      <protection locked="0"/>
    </xf>
    <xf numFmtId="194" fontId="19" fillId="0" borderId="0" xfId="0" applyNumberFormat="1" applyFont="1" applyBorder="1" applyAlignment="1" applyProtection="1">
      <alignment/>
      <protection locked="0"/>
    </xf>
    <xf numFmtId="194" fontId="19" fillId="0" borderId="68" xfId="0" applyNumberFormat="1" applyFont="1" applyBorder="1" applyAlignment="1" applyProtection="1" quotePrefix="1">
      <alignment/>
      <protection locked="0"/>
    </xf>
    <xf numFmtId="194" fontId="19" fillId="0" borderId="0" xfId="0" applyNumberFormat="1" applyFont="1" applyBorder="1" applyAlignment="1" applyProtection="1" quotePrefix="1">
      <alignment/>
      <protection locked="0"/>
    </xf>
    <xf numFmtId="194" fontId="19" fillId="0" borderId="19" xfId="0" applyNumberFormat="1" applyFont="1" applyBorder="1" applyAlignment="1" applyProtection="1" quotePrefix="1">
      <alignment/>
      <protection locked="0"/>
    </xf>
    <xf numFmtId="9" fontId="17" fillId="0" borderId="15" xfId="24" applyFont="1" applyBorder="1" applyAlignment="1" applyProtection="1" quotePrefix="1">
      <alignment/>
      <protection locked="0"/>
    </xf>
    <xf numFmtId="194" fontId="19" fillId="0" borderId="69" xfId="0" applyNumberFormat="1" applyFont="1" applyFill="1" applyBorder="1" applyAlignment="1" applyProtection="1">
      <alignment vertical="center"/>
      <protection locked="0"/>
    </xf>
    <xf numFmtId="194" fontId="19" fillId="0" borderId="64" xfId="0" applyNumberFormat="1" applyFont="1" applyFill="1" applyBorder="1" applyAlignment="1" applyProtection="1">
      <alignment vertical="center"/>
      <protection locked="0"/>
    </xf>
    <xf numFmtId="194" fontId="19" fillId="0" borderId="61" xfId="0" applyNumberFormat="1" applyFont="1" applyFill="1" applyBorder="1" applyAlignment="1" applyProtection="1">
      <alignment vertical="center"/>
      <protection locked="0"/>
    </xf>
    <xf numFmtId="194" fontId="17" fillId="0" borderId="68" xfId="0" applyNumberFormat="1" applyFont="1" applyFill="1" applyBorder="1" applyAlignment="1" applyProtection="1">
      <alignment/>
      <protection locked="0"/>
    </xf>
    <xf numFmtId="194" fontId="17" fillId="0" borderId="0" xfId="0" applyNumberFormat="1" applyFont="1" applyFill="1" applyBorder="1" applyAlignment="1" applyProtection="1">
      <alignment/>
      <protection locked="0"/>
    </xf>
    <xf numFmtId="194" fontId="17" fillId="0" borderId="19" xfId="0" applyNumberFormat="1" applyFont="1" applyFill="1" applyBorder="1" applyAlignment="1" applyProtection="1">
      <alignment/>
      <protection locked="0"/>
    </xf>
    <xf numFmtId="9" fontId="17" fillId="0" borderId="15" xfId="24" applyFont="1" applyFill="1" applyBorder="1" applyAlignment="1" applyProtection="1">
      <alignment/>
      <protection locked="0"/>
    </xf>
    <xf numFmtId="194" fontId="19" fillId="0" borderId="70" xfId="0" applyNumberFormat="1" applyFont="1" applyBorder="1" applyAlignment="1" applyProtection="1">
      <alignment vertical="center"/>
      <protection locked="0"/>
    </xf>
    <xf numFmtId="194" fontId="19" fillId="0" borderId="65" xfId="0" applyNumberFormat="1" applyFont="1" applyBorder="1" applyAlignment="1" applyProtection="1">
      <alignment vertical="center"/>
      <protection locked="0"/>
    </xf>
    <xf numFmtId="194" fontId="19" fillId="0" borderId="62" xfId="0" applyNumberFormat="1" applyFont="1" applyBorder="1" applyAlignment="1" applyProtection="1">
      <alignment vertical="center"/>
      <protection locked="0"/>
    </xf>
    <xf numFmtId="194" fontId="19" fillId="0" borderId="0" xfId="18" applyNumberFormat="1" applyFont="1" applyFill="1" applyBorder="1" applyAlignment="1" applyProtection="1">
      <alignment vertical="center"/>
      <protection locked="0"/>
    </xf>
    <xf numFmtId="194" fontId="19" fillId="0" borderId="39" xfId="18" applyNumberFormat="1" applyFont="1" applyFill="1" applyBorder="1" applyAlignment="1" applyProtection="1">
      <alignment vertical="center"/>
      <protection locked="0"/>
    </xf>
    <xf numFmtId="194" fontId="19" fillId="0" borderId="63" xfId="18" applyNumberFormat="1" applyFont="1" applyFill="1" applyBorder="1" applyAlignment="1" applyProtection="1">
      <alignment vertical="center"/>
      <protection locked="0"/>
    </xf>
    <xf numFmtId="194" fontId="19" fillId="0" borderId="71" xfId="18" applyNumberFormat="1" applyFont="1" applyFill="1" applyBorder="1" applyAlignment="1" applyProtection="1">
      <alignment vertical="center"/>
      <protection locked="0"/>
    </xf>
    <xf numFmtId="194" fontId="19" fillId="0" borderId="64" xfId="18" applyNumberFormat="1" applyFont="1" applyFill="1" applyBorder="1" applyAlignment="1" applyProtection="1">
      <alignment vertical="center"/>
      <protection locked="0"/>
    </xf>
    <xf numFmtId="194" fontId="19" fillId="0" borderId="72" xfId="18" applyNumberFormat="1" applyFont="1" applyFill="1" applyBorder="1" applyAlignment="1" applyProtection="1">
      <alignment vertical="center"/>
      <protection locked="0"/>
    </xf>
    <xf numFmtId="202" fontId="19" fillId="0" borderId="73" xfId="0" applyNumberFormat="1" applyFont="1" applyFill="1" applyBorder="1" applyAlignment="1" applyProtection="1">
      <alignment vertical="center"/>
      <protection locked="0"/>
    </xf>
    <xf numFmtId="202" fontId="19" fillId="0" borderId="74" xfId="0" applyNumberFormat="1" applyFont="1" applyFill="1" applyBorder="1" applyAlignment="1" applyProtection="1">
      <alignment vertical="center"/>
      <protection locked="0"/>
    </xf>
    <xf numFmtId="202" fontId="19" fillId="0" borderId="75" xfId="0" applyNumberFormat="1" applyFont="1" applyFill="1" applyBorder="1" applyAlignment="1" applyProtection="1">
      <alignment vertical="center"/>
      <protection locked="0"/>
    </xf>
    <xf numFmtId="194" fontId="19" fillId="0" borderId="65" xfId="18" applyNumberFormat="1" applyFont="1" applyFill="1" applyBorder="1" applyAlignment="1" applyProtection="1">
      <alignment vertical="center"/>
      <protection locked="0"/>
    </xf>
    <xf numFmtId="194" fontId="19" fillId="0" borderId="76" xfId="18" applyNumberFormat="1" applyFont="1" applyFill="1" applyBorder="1" applyAlignment="1" applyProtection="1">
      <alignment vertical="center"/>
      <protection locked="0"/>
    </xf>
    <xf numFmtId="9" fontId="17" fillId="0" borderId="77" xfId="24" applyFont="1" applyFill="1" applyBorder="1" applyAlignment="1" applyProtection="1">
      <alignment vertical="center"/>
      <protection locked="0"/>
    </xf>
    <xf numFmtId="180" fontId="19" fillId="0" borderId="19" xfId="0" applyNumberFormat="1" applyFont="1" applyFill="1" applyBorder="1" applyAlignment="1" applyProtection="1">
      <alignment vertical="center"/>
      <protection locked="0"/>
    </xf>
    <xf numFmtId="180" fontId="19" fillId="0" borderId="60" xfId="0" applyNumberFormat="1" applyFont="1" applyFill="1" applyBorder="1" applyAlignment="1" applyProtection="1">
      <alignment vertical="center"/>
      <protection locked="0"/>
    </xf>
    <xf numFmtId="178" fontId="19" fillId="0" borderId="40" xfId="0" applyNumberFormat="1" applyFont="1" applyFill="1" applyBorder="1" applyAlignment="1" applyProtection="1">
      <alignment vertical="center"/>
      <protection locked="0"/>
    </xf>
    <xf numFmtId="178" fontId="19" fillId="0" borderId="41" xfId="0" applyNumberFormat="1" applyFont="1" applyFill="1" applyBorder="1" applyAlignment="1" applyProtection="1">
      <alignment vertical="center"/>
      <protection locked="0"/>
    </xf>
    <xf numFmtId="178" fontId="19" fillId="0" borderId="42" xfId="0" applyNumberFormat="1" applyFont="1" applyFill="1" applyBorder="1" applyAlignment="1" applyProtection="1">
      <alignment vertical="center"/>
      <protection locked="0"/>
    </xf>
    <xf numFmtId="180" fontId="19" fillId="0" borderId="61" xfId="0" applyNumberFormat="1" applyFont="1" applyFill="1" applyBorder="1" applyAlignment="1" applyProtection="1">
      <alignment vertical="center"/>
      <protection locked="0"/>
    </xf>
    <xf numFmtId="178" fontId="19" fillId="0" borderId="57" xfId="0" applyNumberFormat="1" applyFont="1" applyFill="1" applyBorder="1" applyAlignment="1" applyProtection="1">
      <alignment vertical="center"/>
      <protection locked="0"/>
    </xf>
    <xf numFmtId="178" fontId="19" fillId="0" borderId="58" xfId="0" applyNumberFormat="1" applyFont="1" applyFill="1" applyBorder="1" applyAlignment="1" applyProtection="1">
      <alignment vertical="center"/>
      <protection locked="0"/>
    </xf>
    <xf numFmtId="178" fontId="19" fillId="0" borderId="59" xfId="0" applyNumberFormat="1" applyFont="1" applyFill="1" applyBorder="1" applyAlignment="1" applyProtection="1">
      <alignment vertical="center"/>
      <protection locked="0"/>
    </xf>
    <xf numFmtId="180" fontId="19" fillId="0" borderId="62" xfId="0" applyNumberFormat="1" applyFont="1" applyFill="1" applyBorder="1" applyAlignment="1" applyProtection="1">
      <alignment vertical="center"/>
      <protection locked="0"/>
    </xf>
    <xf numFmtId="203" fontId="17" fillId="0" borderId="53" xfId="24" applyNumberFormat="1" applyFont="1" applyFill="1" applyBorder="1" applyAlignment="1" applyProtection="1">
      <alignment vertical="center"/>
      <protection locked="0"/>
    </xf>
    <xf numFmtId="180" fontId="17" fillId="0" borderId="3" xfId="0" applyNumberFormat="1" applyFont="1" applyFill="1" applyBorder="1" applyAlignment="1" applyProtection="1">
      <alignment vertical="center"/>
      <protection locked="0"/>
    </xf>
    <xf numFmtId="180" fontId="22" fillId="0" borderId="78" xfId="0" applyNumberFormat="1" applyFont="1" applyFill="1" applyBorder="1" applyAlignment="1" applyProtection="1">
      <alignment vertical="center"/>
      <protection locked="0"/>
    </xf>
    <xf numFmtId="180" fontId="17" fillId="0" borderId="79" xfId="0" applyNumberFormat="1" applyFont="1" applyFill="1" applyBorder="1" applyAlignment="1" applyProtection="1">
      <alignment vertical="center"/>
      <protection locked="0"/>
    </xf>
    <xf numFmtId="180" fontId="17" fillId="0" borderId="60" xfId="0" applyNumberFormat="1" applyFont="1" applyFill="1" applyBorder="1" applyAlignment="1" applyProtection="1">
      <alignment vertical="center"/>
      <protection locked="0"/>
    </xf>
    <xf numFmtId="180" fontId="17" fillId="0" borderId="80" xfId="0" applyNumberFormat="1" applyFont="1" applyFill="1" applyBorder="1" applyAlignment="1" applyProtection="1">
      <alignment vertical="center"/>
      <protection locked="0"/>
    </xf>
    <xf numFmtId="180" fontId="17" fillId="0" borderId="61" xfId="0" applyNumberFormat="1" applyFont="1" applyFill="1" applyBorder="1" applyAlignment="1" applyProtection="1">
      <alignment vertical="center"/>
      <protection locked="0"/>
    </xf>
    <xf numFmtId="180" fontId="17" fillId="0" borderId="19" xfId="0" applyNumberFormat="1" applyFont="1" applyFill="1" applyBorder="1" applyAlignment="1" applyProtection="1">
      <alignment vertical="center"/>
      <protection locked="0"/>
    </xf>
    <xf numFmtId="180" fontId="22" fillId="0" borderId="3" xfId="0" applyNumberFormat="1" applyFont="1" applyFill="1" applyBorder="1" applyAlignment="1" applyProtection="1">
      <alignment vertical="center"/>
      <protection locked="0"/>
    </xf>
    <xf numFmtId="180" fontId="21" fillId="0" borderId="3" xfId="0" applyNumberFormat="1" applyFont="1" applyFill="1" applyBorder="1" applyAlignment="1" applyProtection="1">
      <alignment vertical="center"/>
      <protection locked="0"/>
    </xf>
    <xf numFmtId="180" fontId="21" fillId="0" borderId="79" xfId="0" applyNumberFormat="1" applyFont="1" applyFill="1" applyBorder="1" applyAlignment="1" applyProtection="1">
      <alignment vertical="center"/>
      <protection locked="0"/>
    </xf>
    <xf numFmtId="180" fontId="22" fillId="0" borderId="81" xfId="0" applyNumberFormat="1" applyFont="1" applyFill="1" applyBorder="1" applyAlignment="1" applyProtection="1">
      <alignment vertical="center"/>
      <protection locked="0"/>
    </xf>
    <xf numFmtId="180" fontId="17" fillId="0" borderId="81" xfId="0" applyNumberFormat="1" applyFont="1" applyFill="1" applyBorder="1" applyAlignment="1" applyProtection="1">
      <alignment vertical="center"/>
      <protection locked="0"/>
    </xf>
    <xf numFmtId="3" fontId="17" fillId="0" borderId="21" xfId="22" applyNumberFormat="1" applyFont="1" applyFill="1" applyBorder="1" applyAlignment="1" applyProtection="1">
      <alignment vertical="center"/>
      <protection locked="0"/>
    </xf>
    <xf numFmtId="3" fontId="17" fillId="0" borderId="1" xfId="22" applyNumberFormat="1" applyFont="1" applyFill="1" applyBorder="1" applyAlignment="1" applyProtection="1">
      <alignment vertical="center"/>
      <protection locked="0"/>
    </xf>
    <xf numFmtId="3" fontId="17" fillId="0" borderId="22" xfId="22" applyNumberFormat="1" applyFont="1" applyFill="1" applyBorder="1" applyAlignment="1" applyProtection="1">
      <alignment vertical="center"/>
      <protection locked="0"/>
    </xf>
    <xf numFmtId="0" fontId="17" fillId="0" borderId="19" xfId="22" applyFont="1" applyFill="1" applyBorder="1" applyAlignment="1">
      <alignment vertical="center"/>
      <protection/>
    </xf>
    <xf numFmtId="0" fontId="17" fillId="0" borderId="0" xfId="22" applyFont="1" applyFill="1" applyBorder="1" applyAlignment="1">
      <alignment vertical="center"/>
      <protection/>
    </xf>
    <xf numFmtId="3" fontId="17" fillId="0" borderId="19" xfId="22" applyNumberFormat="1" applyFont="1" applyFill="1" applyBorder="1" applyAlignment="1" applyProtection="1">
      <alignment vertical="center"/>
      <protection locked="0"/>
    </xf>
    <xf numFmtId="3" fontId="17" fillId="0" borderId="0" xfId="22" applyNumberFormat="1" applyFont="1" applyFill="1" applyBorder="1" applyAlignment="1" applyProtection="1">
      <alignment vertical="center"/>
      <protection locked="0"/>
    </xf>
    <xf numFmtId="178" fontId="17" fillId="0" borderId="19" xfId="22" applyNumberFormat="1" applyFont="1" applyFill="1" applyBorder="1" applyAlignment="1" applyProtection="1">
      <alignment vertical="center"/>
      <protection locked="0"/>
    </xf>
    <xf numFmtId="178" fontId="17" fillId="0" borderId="0" xfId="22" applyNumberFormat="1" applyFont="1" applyFill="1" applyBorder="1" applyAlignment="1" applyProtection="1">
      <alignment vertical="center"/>
      <protection locked="0"/>
    </xf>
    <xf numFmtId="178" fontId="17" fillId="0" borderId="60" xfId="22" applyNumberFormat="1" applyFont="1" applyFill="1" applyBorder="1" applyAlignment="1" applyProtection="1">
      <alignment vertical="center"/>
      <protection locked="0"/>
    </xf>
    <xf numFmtId="178" fontId="17" fillId="0" borderId="63" xfId="22" applyNumberFormat="1" applyFont="1" applyFill="1" applyBorder="1" applyAlignment="1" applyProtection="1">
      <alignment vertical="center"/>
      <protection locked="0"/>
    </xf>
    <xf numFmtId="178" fontId="17" fillId="0" borderId="40" xfId="22" applyNumberFormat="1" applyFont="1" applyFill="1" applyBorder="1" applyAlignment="1" applyProtection="1">
      <alignment vertical="center"/>
      <protection locked="0"/>
    </xf>
    <xf numFmtId="178" fontId="17" fillId="0" borderId="41" xfId="22" applyNumberFormat="1" applyFont="1" applyFill="1" applyBorder="1" applyAlignment="1" applyProtection="1">
      <alignment vertical="center"/>
      <protection locked="0"/>
    </xf>
    <xf numFmtId="178" fontId="17" fillId="0" borderId="42" xfId="22" applyNumberFormat="1" applyFont="1" applyFill="1" applyBorder="1" applyAlignment="1" applyProtection="1">
      <alignment vertical="center"/>
      <protection locked="0"/>
    </xf>
    <xf numFmtId="178" fontId="17" fillId="0" borderId="61" xfId="22" applyNumberFormat="1" applyFont="1" applyFill="1" applyBorder="1" applyAlignment="1" applyProtection="1">
      <alignment vertical="center"/>
      <protection locked="0"/>
    </xf>
    <xf numFmtId="178" fontId="17" fillId="0" borderId="64" xfId="22" applyNumberFormat="1" applyFont="1" applyFill="1" applyBorder="1" applyAlignment="1" applyProtection="1">
      <alignment vertical="center"/>
      <protection locked="0"/>
    </xf>
    <xf numFmtId="178" fontId="17" fillId="0" borderId="57" xfId="22" applyNumberFormat="1" applyFont="1" applyFill="1" applyBorder="1" applyAlignment="1" applyProtection="1">
      <alignment vertical="center"/>
      <protection locked="0"/>
    </xf>
    <xf numFmtId="178" fontId="17" fillId="0" borderId="58" xfId="22" applyNumberFormat="1" applyFont="1" applyFill="1" applyBorder="1" applyAlignment="1" applyProtection="1">
      <alignment vertical="center"/>
      <protection locked="0"/>
    </xf>
    <xf numFmtId="178" fontId="17" fillId="0" borderId="59" xfId="22" applyNumberFormat="1" applyFont="1" applyFill="1" applyBorder="1" applyAlignment="1" applyProtection="1">
      <alignment vertical="center"/>
      <protection locked="0"/>
    </xf>
    <xf numFmtId="178" fontId="17" fillId="0" borderId="62" xfId="22" applyNumberFormat="1" applyFont="1" applyFill="1" applyBorder="1" applyAlignment="1" applyProtection="1">
      <alignment vertical="center"/>
      <protection locked="0"/>
    </xf>
    <xf numFmtId="178" fontId="17" fillId="0" borderId="65" xfId="22" applyNumberFormat="1" applyFont="1" applyFill="1" applyBorder="1" applyAlignment="1" applyProtection="1">
      <alignment vertical="center"/>
      <protection locked="0"/>
    </xf>
    <xf numFmtId="203" fontId="17" fillId="0" borderId="77" xfId="24" applyNumberFormat="1" applyFont="1" applyFill="1" applyBorder="1" applyAlignment="1" applyProtection="1">
      <alignment vertical="center"/>
      <protection locked="0"/>
    </xf>
    <xf numFmtId="171" fontId="18" fillId="3" borderId="0" xfId="0" applyNumberFormat="1" applyFont="1" applyFill="1" applyAlignment="1" applyProtection="1">
      <alignment horizontal="center"/>
      <protection locked="0"/>
    </xf>
    <xf numFmtId="171" fontId="18" fillId="3" borderId="3" xfId="0" applyNumberFormat="1" applyFont="1" applyFill="1" applyBorder="1" applyAlignment="1" applyProtection="1">
      <alignment horizontal="center"/>
      <protection locked="0"/>
    </xf>
    <xf numFmtId="171" fontId="18" fillId="3" borderId="19" xfId="0" applyNumberFormat="1" applyFont="1" applyFill="1" applyBorder="1" applyAlignment="1" applyProtection="1">
      <alignment horizontal="center"/>
      <protection locked="0"/>
    </xf>
    <xf numFmtId="9" fontId="10" fillId="0" borderId="15" xfId="24" applyFont="1" applyFill="1" applyBorder="1" applyAlignment="1" applyProtection="1">
      <alignment horizontal="center"/>
      <protection locked="0"/>
    </xf>
    <xf numFmtId="3" fontId="18" fillId="2" borderId="54" xfId="0" applyNumberFormat="1" applyFont="1" applyFill="1" applyBorder="1" applyAlignment="1" applyProtection="1">
      <alignment horizontal="center" vertical="center"/>
      <protection locked="0"/>
    </xf>
    <xf numFmtId="3" fontId="18" fillId="2" borderId="55" xfId="0" applyNumberFormat="1" applyFont="1" applyFill="1" applyBorder="1" applyAlignment="1" applyProtection="1">
      <alignment horizontal="center" vertical="center"/>
      <protection locked="0"/>
    </xf>
    <xf numFmtId="3" fontId="18" fillId="2" borderId="56" xfId="0" applyNumberFormat="1" applyFont="1" applyFill="1" applyBorder="1" applyAlignment="1" applyProtection="1">
      <alignment horizontal="center" vertical="center"/>
      <protection locked="0"/>
    </xf>
    <xf numFmtId="3" fontId="18" fillId="2" borderId="43" xfId="0" applyNumberFormat="1" applyFont="1" applyFill="1" applyBorder="1" applyAlignment="1" applyProtection="1">
      <alignment horizontal="center" vertical="center"/>
      <protection locked="0"/>
    </xf>
    <xf numFmtId="3" fontId="18" fillId="2" borderId="44" xfId="0" applyNumberFormat="1" applyFont="1" applyFill="1" applyBorder="1" applyAlignment="1" applyProtection="1">
      <alignment horizontal="center" vertical="center"/>
      <protection locked="0"/>
    </xf>
    <xf numFmtId="3" fontId="18" fillId="2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/>
      <protection locked="0"/>
    </xf>
    <xf numFmtId="3" fontId="10" fillId="0" borderId="1" xfId="0" applyNumberFormat="1" applyFont="1" applyFill="1" applyBorder="1" applyAlignment="1" applyProtection="1">
      <alignment/>
      <protection locked="0"/>
    </xf>
    <xf numFmtId="3" fontId="10" fillId="0" borderId="22" xfId="0" applyNumberFormat="1" applyFont="1" applyFill="1" applyBorder="1" applyAlignment="1" applyProtection="1">
      <alignment/>
      <protection locked="0"/>
    </xf>
    <xf numFmtId="168" fontId="17" fillId="0" borderId="21" xfId="0" applyNumberFormat="1" applyFont="1" applyBorder="1" applyAlignment="1" applyProtection="1">
      <alignment/>
      <protection locked="0"/>
    </xf>
    <xf numFmtId="168" fontId="17" fillId="0" borderId="1" xfId="0" applyNumberFormat="1" applyFont="1" applyBorder="1" applyAlignment="1" applyProtection="1">
      <alignment/>
      <protection locked="0"/>
    </xf>
    <xf numFmtId="168" fontId="17" fillId="0" borderId="22" xfId="0" applyNumberFormat="1" applyFont="1" applyBorder="1" applyAlignment="1" applyProtection="1">
      <alignment/>
      <protection locked="0"/>
    </xf>
    <xf numFmtId="175" fontId="17" fillId="0" borderId="21" xfId="0" applyNumberFormat="1" applyFont="1" applyBorder="1" applyAlignment="1" applyProtection="1">
      <alignment/>
      <protection locked="0"/>
    </xf>
    <xf numFmtId="175" fontId="17" fillId="0" borderId="1" xfId="0" applyNumberFormat="1" applyFont="1" applyBorder="1" applyAlignment="1" applyProtection="1">
      <alignment/>
      <protection locked="0"/>
    </xf>
    <xf numFmtId="175" fontId="17" fillId="0" borderId="22" xfId="0" applyNumberFormat="1" applyFont="1" applyBorder="1" applyAlignment="1" applyProtection="1">
      <alignment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175" fontId="17" fillId="0" borderId="0" xfId="0" applyNumberFormat="1" applyFont="1" applyBorder="1" applyAlignment="1" applyProtection="1">
      <alignment/>
      <protection locked="0"/>
    </xf>
    <xf numFmtId="14" fontId="10" fillId="0" borderId="67" xfId="0" applyNumberFormat="1" applyFont="1" applyFill="1" applyBorder="1" applyAlignment="1" applyProtection="1">
      <alignment/>
      <protection locked="0"/>
    </xf>
    <xf numFmtId="175" fontId="17" fillId="0" borderId="19" xfId="0" applyNumberFormat="1" applyFont="1" applyBorder="1" applyAlignment="1" applyProtection="1">
      <alignment/>
      <protection locked="0"/>
    </xf>
    <xf numFmtId="171" fontId="18" fillId="3" borderId="14" xfId="0" applyNumberFormat="1" applyFont="1" applyFill="1" applyBorder="1" applyAlignment="1" applyProtection="1">
      <alignment horizontal="center"/>
      <protection locked="0"/>
    </xf>
    <xf numFmtId="171" fontId="18" fillId="3" borderId="82" xfId="0" applyNumberFormat="1" applyFont="1" applyFill="1" applyBorder="1" applyAlignment="1" applyProtection="1">
      <alignment horizontal="center"/>
      <protection locked="0"/>
    </xf>
    <xf numFmtId="0" fontId="9" fillId="3" borderId="0" xfId="22" applyFont="1" applyFill="1" applyAlignment="1">
      <alignment horizontal="center" vertical="center"/>
      <protection/>
    </xf>
    <xf numFmtId="0" fontId="9" fillId="3" borderId="0" xfId="23" applyFont="1" applyFill="1" applyAlignment="1">
      <alignment horizontal="center" vertical="center"/>
      <protection/>
    </xf>
    <xf numFmtId="0" fontId="9" fillId="3" borderId="0" xfId="0" applyFont="1" applyFill="1" applyAlignment="1">
      <alignment horizontal="center" vertical="center"/>
    </xf>
    <xf numFmtId="3" fontId="9" fillId="3" borderId="0" xfId="0" applyNumberFormat="1" applyFont="1" applyFill="1" applyAlignment="1" applyProtection="1">
      <alignment horizontal="center" vertical="center"/>
      <protection locked="0"/>
    </xf>
    <xf numFmtId="178" fontId="17" fillId="0" borderId="21" xfId="0" applyNumberFormat="1" applyFont="1" applyFill="1" applyBorder="1" applyAlignment="1" applyProtection="1">
      <alignment vertical="center"/>
      <protection locked="0"/>
    </xf>
    <xf numFmtId="178" fontId="17" fillId="0" borderId="1" xfId="0" applyNumberFormat="1" applyFont="1" applyFill="1" applyBorder="1" applyAlignment="1" applyProtection="1">
      <alignment vertical="center"/>
      <protection locked="0"/>
    </xf>
    <xf numFmtId="178" fontId="17" fillId="0" borderId="22" xfId="0" applyNumberFormat="1" applyFont="1" applyFill="1" applyBorder="1" applyAlignment="1" applyProtection="1">
      <alignment vertical="center"/>
      <protection locked="0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Bilmbt12" xfId="22"/>
    <cellStyle name="Normal_Bilmma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76200</xdr:rowOff>
    </xdr:from>
    <xdr:to>
      <xdr:col>17</xdr:col>
      <xdr:colOff>0</xdr:colOff>
      <xdr:row>27</xdr:row>
      <xdr:rowOff>171450</xdr:rowOff>
    </xdr:to>
    <xdr:sp>
      <xdr:nvSpPr>
        <xdr:cNvPr id="1" name="Texte 5"/>
        <xdr:cNvSpPr txBox="1">
          <a:spLocks noChangeArrowheads="1"/>
        </xdr:cNvSpPr>
      </xdr:nvSpPr>
      <xdr:spPr>
        <a:xfrm>
          <a:off x="13011150" y="4152900"/>
          <a:ext cx="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400" b="1" i="0" u="none" baseline="0"/>
            <a:t> F - 3 -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19050</xdr:rowOff>
    </xdr:from>
    <xdr:to>
      <xdr:col>17</xdr:col>
      <xdr:colOff>0</xdr:colOff>
      <xdr:row>25</xdr:row>
      <xdr:rowOff>114300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3011150" y="3133725"/>
          <a:ext cx="0" cy="1552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300" b="1" i="0" u="none" baseline="0"/>
            <a:t>F - 21 -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104775</xdr:rowOff>
    </xdr:from>
    <xdr:to>
      <xdr:col>17</xdr:col>
      <xdr:colOff>0</xdr:colOff>
      <xdr:row>4</xdr:row>
      <xdr:rowOff>9525</xdr:rowOff>
    </xdr:to>
    <xdr:sp>
      <xdr:nvSpPr>
        <xdr:cNvPr id="1" name="Texte 4"/>
        <xdr:cNvSpPr txBox="1">
          <a:spLocks noChangeArrowheads="1"/>
        </xdr:cNvSpPr>
      </xdr:nvSpPr>
      <xdr:spPr>
        <a:xfrm>
          <a:off x="13011150" y="266700"/>
          <a:ext cx="0" cy="609600"/>
        </a:xfrm>
        <a:prstGeom prst="rect">
          <a:avLst/>
        </a:prstGeom>
        <a:pattFill prst="pct1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 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Situation Mensuelle du Marché des Orges en 2003-2004</a:t>
          </a:r>
        </a:p>
      </xdr:txBody>
    </xdr:sp>
    <xdr:clientData/>
  </xdr:twoCellAnchor>
  <xdr:twoCellAnchor>
    <xdr:from>
      <xdr:col>17</xdr:col>
      <xdr:colOff>0</xdr:colOff>
      <xdr:row>18</xdr:row>
      <xdr:rowOff>95250</xdr:rowOff>
    </xdr:from>
    <xdr:to>
      <xdr:col>17</xdr:col>
      <xdr:colOff>0</xdr:colOff>
      <xdr:row>26</xdr:row>
      <xdr:rowOff>85725</xdr:rowOff>
    </xdr:to>
    <xdr:sp>
      <xdr:nvSpPr>
        <xdr:cNvPr id="2" name="Texte 7"/>
        <xdr:cNvSpPr txBox="1">
          <a:spLocks noChangeArrowheads="1"/>
        </xdr:cNvSpPr>
      </xdr:nvSpPr>
      <xdr:spPr>
        <a:xfrm>
          <a:off x="13011150" y="3228975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300" b="1" i="0" u="none" baseline="0"/>
            <a:t>F - 29 -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19050</xdr:rowOff>
    </xdr:from>
    <xdr:to>
      <xdr:col>17</xdr:col>
      <xdr:colOff>0</xdr:colOff>
      <xdr:row>21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13011150" y="2667000"/>
          <a:ext cx="0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/>
            <a:t>F - 39 -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19050</xdr:rowOff>
    </xdr:from>
    <xdr:to>
      <xdr:col>17</xdr:col>
      <xdr:colOff>0</xdr:colOff>
      <xdr:row>21</xdr:row>
      <xdr:rowOff>133350</xdr:rowOff>
    </xdr:to>
    <xdr:sp>
      <xdr:nvSpPr>
        <xdr:cNvPr id="1" name="Texte 5"/>
        <xdr:cNvSpPr txBox="1">
          <a:spLocks noChangeArrowheads="1"/>
        </xdr:cNvSpPr>
      </xdr:nvSpPr>
      <xdr:spPr>
        <a:xfrm flipH="1">
          <a:off x="13011150" y="1857375"/>
          <a:ext cx="0" cy="2219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300" b="1" i="0" u="none" baseline="0"/>
            <a:t>F - 45 -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12</xdr:row>
      <xdr:rowOff>123825</xdr:rowOff>
    </xdr:from>
    <xdr:to>
      <xdr:col>17</xdr:col>
      <xdr:colOff>0</xdr:colOff>
      <xdr:row>22</xdr:row>
      <xdr:rowOff>9525</xdr:rowOff>
    </xdr:to>
    <xdr:sp>
      <xdr:nvSpPr>
        <xdr:cNvPr id="1" name="Texte 5"/>
        <xdr:cNvSpPr txBox="1">
          <a:spLocks noChangeArrowheads="1"/>
        </xdr:cNvSpPr>
      </xdr:nvSpPr>
      <xdr:spPr>
        <a:xfrm>
          <a:off x="13011150" y="2286000"/>
          <a:ext cx="0" cy="1666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/>
            <a:t>F - 49 -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18</xdr:row>
      <xdr:rowOff>76200</xdr:rowOff>
    </xdr:from>
    <xdr:to>
      <xdr:col>18</xdr:col>
      <xdr:colOff>0</xdr:colOff>
      <xdr:row>23</xdr:row>
      <xdr:rowOff>19050</xdr:rowOff>
    </xdr:to>
    <xdr:sp>
      <xdr:nvSpPr>
        <xdr:cNvPr id="1" name="Texte 5"/>
        <xdr:cNvSpPr txBox="1">
          <a:spLocks noChangeArrowheads="1"/>
        </xdr:cNvSpPr>
      </xdr:nvSpPr>
      <xdr:spPr>
        <a:xfrm>
          <a:off x="13716000" y="3371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/>
            <a:t>F - 53 -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13</xdr:row>
      <xdr:rowOff>0</xdr:rowOff>
    </xdr:from>
    <xdr:to>
      <xdr:col>17</xdr:col>
      <xdr:colOff>0</xdr:colOff>
      <xdr:row>19</xdr:row>
      <xdr:rowOff>95250</xdr:rowOff>
    </xdr:to>
    <xdr:sp>
      <xdr:nvSpPr>
        <xdr:cNvPr id="1" name="Texte 5"/>
        <xdr:cNvSpPr txBox="1">
          <a:spLocks noChangeArrowheads="1"/>
        </xdr:cNvSpPr>
      </xdr:nvSpPr>
      <xdr:spPr>
        <a:xfrm>
          <a:off x="13011150" y="2314575"/>
          <a:ext cx="0" cy="122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/>
            <a:t>F - 57 -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BILANS\France%20BILANS%20MENSUELS\201213\Bilmbt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BILANS\France%20BILANS%20MENSUELS\201213\Bilmma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BILANS\France%20BILANS%20MENSUELS\201213\Bilmor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BILANS\France%20BILANS%20MENSUELS\201213\Bilmbd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BILANS\France%20BILANS%20MENSUELS\201213\Bilmav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BILANS\France%20BILANS%20MENSUELS\201213\Bilmse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BILANS\France%20BILANS%20MENSUELS\201213\Bilmso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BILANS\France%20BILANS%20MENSUELS\201213\Bilmtr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3"/>
    </sheetNames>
    <definedNames>
      <definedName name="dat1" refersTo="=1213!$O$7"/>
      <definedName name="dat2" refersTo="=1213!$P$7"/>
    </definedNames>
    <sheetDataSet>
      <sheetData sheetId="0">
        <row r="3">
          <cell r="B3" t="str">
            <v>Situation Mensuelle du Marché du Blé tendre en 2012/2013</v>
          </cell>
        </row>
        <row r="7">
          <cell r="O7">
            <v>41365</v>
          </cell>
          <cell r="P7">
            <v>41000</v>
          </cell>
        </row>
        <row r="11">
          <cell r="B11">
            <v>1652506.9279999998</v>
          </cell>
          <cell r="C11">
            <v>8290308.9</v>
          </cell>
          <cell r="D11">
            <v>13940036.500000004</v>
          </cell>
          <cell r="E11">
            <v>13549483.5</v>
          </cell>
          <cell r="F11">
            <v>12416753.1</v>
          </cell>
          <cell r="G11">
            <v>11695416.600000001</v>
          </cell>
          <cell r="H11">
            <v>10535135.5</v>
          </cell>
          <cell r="I11">
            <v>9385982.2</v>
          </cell>
          <cell r="J11">
            <v>7699695</v>
          </cell>
          <cell r="K11">
            <v>6458071.000000001</v>
          </cell>
          <cell r="L11">
            <v>0</v>
          </cell>
          <cell r="M11">
            <v>0</v>
          </cell>
          <cell r="N11">
            <v>0</v>
          </cell>
          <cell r="O11">
            <v>6458071.000000001</v>
          </cell>
          <cell r="P11">
            <v>5660705.77</v>
          </cell>
          <cell r="Q11">
            <v>0.14085968471030452</v>
          </cell>
        </row>
        <row r="12">
          <cell r="B12">
            <v>123249.87</v>
          </cell>
          <cell r="C12">
            <v>161037.91</v>
          </cell>
          <cell r="D12">
            <v>288653.99</v>
          </cell>
          <cell r="E12">
            <v>242094.8</v>
          </cell>
          <cell r="F12">
            <v>186091.71</v>
          </cell>
          <cell r="G12">
            <v>181221.74</v>
          </cell>
          <cell r="H12">
            <v>171354.06</v>
          </cell>
          <cell r="I12">
            <v>148956.72</v>
          </cell>
          <cell r="J12">
            <v>145169.66</v>
          </cell>
          <cell r="K12">
            <v>129989.88</v>
          </cell>
          <cell r="O12">
            <v>129989.88</v>
          </cell>
          <cell r="P12">
            <v>131957.84</v>
          </cell>
          <cell r="Q12">
            <v>-0.014913551176648498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/>
          </cell>
        </row>
        <row r="14">
          <cell r="B14">
            <v>395602.81440000003</v>
          </cell>
          <cell r="C14">
            <v>391212.5141380535</v>
          </cell>
          <cell r="D14">
            <v>359232.7385163374</v>
          </cell>
          <cell r="E14">
            <v>355802.00493499765</v>
          </cell>
          <cell r="F14">
            <v>344304.32454673725</v>
          </cell>
          <cell r="G14">
            <v>355013.01078151964</v>
          </cell>
          <cell r="H14">
            <v>344276.127902027</v>
          </cell>
          <cell r="I14">
            <v>360542.27064594545</v>
          </cell>
          <cell r="J14">
            <v>357710.5677581221</v>
          </cell>
          <cell r="K14">
            <v>344217.818704706</v>
          </cell>
          <cell r="O14">
            <v>344217.818704706</v>
          </cell>
          <cell r="P14">
            <v>368470.2472523224</v>
          </cell>
          <cell r="Q14">
            <v>-0.06581923161630132</v>
          </cell>
        </row>
        <row r="15">
          <cell r="B15">
            <v>79116.80600000001</v>
          </cell>
          <cell r="C15">
            <v>49543.74</v>
          </cell>
          <cell r="D15">
            <v>82272.84</v>
          </cell>
          <cell r="E15">
            <v>90832.217</v>
          </cell>
          <cell r="F15">
            <v>86884.8</v>
          </cell>
          <cell r="G15">
            <v>76151.84</v>
          </cell>
          <cell r="H15">
            <v>78413.01</v>
          </cell>
          <cell r="I15">
            <v>74516.13</v>
          </cell>
          <cell r="J15">
            <v>78376.27</v>
          </cell>
          <cell r="K15">
            <v>93905.44</v>
          </cell>
          <cell r="O15">
            <v>93905.44</v>
          </cell>
          <cell r="P15">
            <v>60852.83</v>
          </cell>
          <cell r="Q15">
            <v>0.5431564974052974</v>
          </cell>
        </row>
        <row r="17">
          <cell r="B17">
            <v>2250476.4184</v>
          </cell>
          <cell r="C17">
            <v>8892103.064138055</v>
          </cell>
          <cell r="D17">
            <v>14670196.068516342</v>
          </cell>
          <cell r="E17">
            <v>14238212.521935</v>
          </cell>
          <cell r="F17">
            <v>13034033.934546739</v>
          </cell>
          <cell r="G17">
            <v>12307803.19078152</v>
          </cell>
          <cell r="H17">
            <v>11129178.697902028</v>
          </cell>
          <cell r="I17">
            <v>9969997.320645947</v>
          </cell>
          <cell r="J17">
            <v>8280951.497758122</v>
          </cell>
          <cell r="K17">
            <v>7026184.138704707</v>
          </cell>
          <cell r="L17" t="str">
            <v/>
          </cell>
          <cell r="M17" t="str">
            <v/>
          </cell>
          <cell r="N17" t="str">
            <v/>
          </cell>
          <cell r="O17">
            <v>7026184.138704707</v>
          </cell>
          <cell r="P17">
            <v>6221986.687252322</v>
          </cell>
          <cell r="Q17">
            <v>0.12925091162602986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/>
          </cell>
        </row>
        <row r="21">
          <cell r="B21">
            <v>2250476.4184</v>
          </cell>
          <cell r="C21">
            <v>8892103.064138055</v>
          </cell>
          <cell r="D21">
            <v>14670196.068516342</v>
          </cell>
          <cell r="E21">
            <v>14238212.521935</v>
          </cell>
          <cell r="F21">
            <v>13034033.934546739</v>
          </cell>
          <cell r="G21">
            <v>12307803.19078152</v>
          </cell>
          <cell r="H21">
            <v>11129178.697902028</v>
          </cell>
          <cell r="I21">
            <v>9969997.320645947</v>
          </cell>
          <cell r="J21">
            <v>8280951.497758122</v>
          </cell>
          <cell r="K21">
            <v>7026184.138704707</v>
          </cell>
          <cell r="L21" t="str">
            <v/>
          </cell>
          <cell r="M21" t="str">
            <v/>
          </cell>
          <cell r="N21" t="str">
            <v/>
          </cell>
          <cell r="O21">
            <v>7026184.138704707</v>
          </cell>
          <cell r="P21">
            <v>6221986.687252322</v>
          </cell>
          <cell r="Q21">
            <v>0.12925091162602986</v>
          </cell>
        </row>
        <row r="24">
          <cell r="B24">
            <v>8733824.3</v>
          </cell>
          <cell r="C24">
            <v>9064552.799999999</v>
          </cell>
          <cell r="D24">
            <v>2209982.2</v>
          </cell>
          <cell r="E24">
            <v>1607724.9</v>
          </cell>
          <cell r="F24">
            <v>2134095.2</v>
          </cell>
          <cell r="G24">
            <v>1306187</v>
          </cell>
          <cell r="H24">
            <v>1670542.4</v>
          </cell>
          <cell r="I24">
            <v>1227312.9</v>
          </cell>
          <cell r="J24">
            <v>1440137.8</v>
          </cell>
          <cell r="K24">
            <v>0</v>
          </cell>
          <cell r="L24">
            <v>0</v>
          </cell>
          <cell r="M24">
            <v>0</v>
          </cell>
          <cell r="O24">
            <v>29394359.499999996</v>
          </cell>
          <cell r="P24">
            <v>28602987.023999996</v>
          </cell>
          <cell r="Q24">
            <v>0.027667476663747692</v>
          </cell>
        </row>
        <row r="25">
          <cell r="B25">
            <v>5971.2128</v>
          </cell>
          <cell r="C25">
            <v>8980.903995074044</v>
          </cell>
          <cell r="D25">
            <v>5798.887905376189</v>
          </cell>
          <cell r="E25">
            <v>5297.66590254249</v>
          </cell>
          <cell r="F25">
            <v>5223.8932673688205</v>
          </cell>
          <cell r="G25">
            <v>5077.208383295833</v>
          </cell>
          <cell r="H25">
            <v>5717.34266490049</v>
          </cell>
          <cell r="I25">
            <v>4891.677993067513</v>
          </cell>
          <cell r="J25">
            <v>5350.7486903432045</v>
          </cell>
          <cell r="O25">
            <v>52309.54160196859</v>
          </cell>
          <cell r="P25">
            <v>52832.62</v>
          </cell>
          <cell r="Q25">
            <v>-0.009900671176849007</v>
          </cell>
        </row>
        <row r="26">
          <cell r="B26">
            <v>17352</v>
          </cell>
          <cell r="C26">
            <v>33098.2</v>
          </cell>
          <cell r="D26">
            <v>17403.5</v>
          </cell>
          <cell r="E26">
            <v>26253.1</v>
          </cell>
          <cell r="F26">
            <v>16163.9</v>
          </cell>
          <cell r="G26">
            <v>42121.4</v>
          </cell>
          <cell r="H26">
            <v>12673.7</v>
          </cell>
          <cell r="I26">
            <v>10200.7</v>
          </cell>
          <cell r="Q26" t="str">
            <v/>
          </cell>
        </row>
        <row r="28">
          <cell r="B28">
            <v>11007623.931200001</v>
          </cell>
          <cell r="C28">
            <v>17998734.96813313</v>
          </cell>
          <cell r="D28">
            <v>16903380.656421717</v>
          </cell>
          <cell r="E28">
            <v>15877488.187837541</v>
          </cell>
          <cell r="F28">
            <v>14673309.60044928</v>
          </cell>
          <cell r="G28">
            <v>13661188.799164817</v>
          </cell>
          <cell r="H28">
            <v>12818112.140566928</v>
          </cell>
          <cell r="I28">
            <v>11212402.598639015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Q28" t="str">
            <v/>
          </cell>
        </row>
        <row r="31">
          <cell r="B31">
            <v>2349</v>
          </cell>
          <cell r="C31">
            <v>3634</v>
          </cell>
          <cell r="D31">
            <v>1748</v>
          </cell>
          <cell r="E31">
            <v>1550</v>
          </cell>
          <cell r="F31">
            <v>2568</v>
          </cell>
          <cell r="G31">
            <v>2342</v>
          </cell>
          <cell r="H31">
            <v>2924</v>
          </cell>
          <cell r="I31">
            <v>1160</v>
          </cell>
          <cell r="J31">
            <v>1547</v>
          </cell>
          <cell r="O31">
            <v>19822</v>
          </cell>
          <cell r="P31">
            <v>35153</v>
          </cell>
          <cell r="Q31">
            <v>-0.4361220948425455</v>
          </cell>
        </row>
        <row r="32">
          <cell r="B32">
            <v>406433.34700000007</v>
          </cell>
          <cell r="C32">
            <v>465000.957</v>
          </cell>
          <cell r="D32">
            <v>429543.05</v>
          </cell>
          <cell r="E32">
            <v>457442.213</v>
          </cell>
          <cell r="F32">
            <v>380081.7280000001</v>
          </cell>
          <cell r="G32">
            <v>346705.935</v>
          </cell>
          <cell r="H32">
            <v>368841.71499999997</v>
          </cell>
          <cell r="I32">
            <v>323682.16</v>
          </cell>
          <cell r="J32">
            <v>347320.265</v>
          </cell>
          <cell r="O32">
            <v>3525051.37</v>
          </cell>
          <cell r="P32">
            <v>3804282.7509999997</v>
          </cell>
          <cell r="Q32">
            <v>-0.07339921853248166</v>
          </cell>
        </row>
        <row r="33">
          <cell r="B33">
            <v>246294.5408</v>
          </cell>
          <cell r="C33">
            <v>248545.4160645041</v>
          </cell>
          <cell r="D33">
            <v>232603.45442887323</v>
          </cell>
          <cell r="E33">
            <v>261190.8393135337</v>
          </cell>
          <cell r="F33">
            <v>238315.32912919394</v>
          </cell>
          <cell r="G33">
            <v>241728.17731677403</v>
          </cell>
          <cell r="H33">
            <v>243618.2049759523</v>
          </cell>
          <cell r="I33">
            <v>215384.9915827961</v>
          </cell>
          <cell r="J33">
            <v>241034.31570080476</v>
          </cell>
          <cell r="O33">
            <v>2168715.269312432</v>
          </cell>
          <cell r="P33">
            <v>2177474.11</v>
          </cell>
          <cell r="Q33">
            <v>-0.004022477533644597</v>
          </cell>
        </row>
        <row r="34">
          <cell r="B34">
            <v>34207.283200000005</v>
          </cell>
          <cell r="C34">
            <v>34413.46235209484</v>
          </cell>
          <cell r="D34">
            <v>34970.92328610533</v>
          </cell>
          <cell r="E34">
            <v>38759.58393203304</v>
          </cell>
          <cell r="F34">
            <v>36532.9006369116</v>
          </cell>
          <cell r="G34">
            <v>32185.639609877355</v>
          </cell>
          <cell r="H34">
            <v>32921.91743838294</v>
          </cell>
          <cell r="I34">
            <v>29114.911780721868</v>
          </cell>
          <cell r="J34">
            <v>31502.857964520656</v>
          </cell>
          <cell r="O34">
            <v>304609.48020064755</v>
          </cell>
          <cell r="P34">
            <v>323273.21</v>
          </cell>
          <cell r="Q34">
            <v>-0.05773361114381381</v>
          </cell>
        </row>
        <row r="35">
          <cell r="B35">
            <v>24729.3696</v>
          </cell>
          <cell r="C35">
            <v>29859.13651731052</v>
          </cell>
          <cell r="D35">
            <v>25829.059149446064</v>
          </cell>
          <cell r="E35">
            <v>31796.16289540777</v>
          </cell>
          <cell r="F35">
            <v>25268.454350364067</v>
          </cell>
          <cell r="G35">
            <v>22264.338984105252</v>
          </cell>
          <cell r="H35">
            <v>33781.259145670585</v>
          </cell>
          <cell r="I35">
            <v>26818.245925721116</v>
          </cell>
          <cell r="J35">
            <v>25325.370320188755</v>
          </cell>
          <cell r="O35">
            <v>245671.39688821416</v>
          </cell>
          <cell r="P35">
            <v>248807.58</v>
          </cell>
          <cell r="Q35">
            <v>-0.012604853565095664</v>
          </cell>
        </row>
        <row r="36">
          <cell r="B36">
            <v>108035.3152</v>
          </cell>
          <cell r="C36">
            <v>102918.1464188231</v>
          </cell>
          <cell r="D36">
            <v>103567.49897990985</v>
          </cell>
          <cell r="E36">
            <v>121324.96416310329</v>
          </cell>
          <cell r="F36">
            <v>113235.76887116393</v>
          </cell>
          <cell r="G36">
            <v>99729.17180599143</v>
          </cell>
          <cell r="H36">
            <v>114333.31259073644</v>
          </cell>
          <cell r="I36">
            <v>102953.63009326677</v>
          </cell>
          <cell r="J36">
            <v>110331.47249567158</v>
          </cell>
          <cell r="O36">
            <v>976429.2806186664</v>
          </cell>
          <cell r="P36">
            <v>930778.98</v>
          </cell>
          <cell r="Q36">
            <v>0.0490452638054486</v>
          </cell>
        </row>
        <row r="37">
          <cell r="B37">
            <v>264632.36</v>
          </cell>
          <cell r="C37">
            <v>240817.36</v>
          </cell>
          <cell r="D37">
            <v>248205.753</v>
          </cell>
          <cell r="E37">
            <v>255933.22</v>
          </cell>
          <cell r="F37">
            <v>241287.95</v>
          </cell>
          <cell r="G37">
            <v>219648.91</v>
          </cell>
          <cell r="H37">
            <v>253788.81</v>
          </cell>
          <cell r="I37">
            <v>230870.44</v>
          </cell>
          <cell r="J37">
            <v>212189.83</v>
          </cell>
          <cell r="O37">
            <v>2167374.633</v>
          </cell>
          <cell r="P37">
            <v>1980657.5857809163</v>
          </cell>
          <cell r="Q37">
            <v>0.09427023053329364</v>
          </cell>
        </row>
        <row r="40">
          <cell r="B40">
            <v>501602.6</v>
          </cell>
          <cell r="C40">
            <v>567802.5</v>
          </cell>
          <cell r="D40">
            <v>480787.7</v>
          </cell>
          <cell r="E40">
            <v>569343.3</v>
          </cell>
          <cell r="F40">
            <v>508180.5</v>
          </cell>
          <cell r="G40">
            <v>458140.3</v>
          </cell>
          <cell r="H40">
            <v>687547.2</v>
          </cell>
          <cell r="I40">
            <v>667119.7</v>
          </cell>
        </row>
        <row r="41">
          <cell r="B41">
            <v>16815.654000000002</v>
          </cell>
          <cell r="C41">
            <v>16750.579</v>
          </cell>
          <cell r="D41">
            <v>16228.061</v>
          </cell>
          <cell r="E41">
            <v>18336.354000000003</v>
          </cell>
          <cell r="F41">
            <v>16047.495</v>
          </cell>
          <cell r="G41">
            <v>14797.918000000001</v>
          </cell>
          <cell r="H41">
            <v>19093.142000000003</v>
          </cell>
          <cell r="I41">
            <v>20998.949000000004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272789.2</v>
          </cell>
          <cell r="C42">
            <v>877546.5</v>
          </cell>
          <cell r="D42">
            <v>578972.9</v>
          </cell>
          <cell r="E42">
            <v>1050465.7</v>
          </cell>
          <cell r="F42">
            <v>747401.1</v>
          </cell>
          <cell r="G42">
            <v>1112683.8</v>
          </cell>
          <cell r="H42">
            <v>1074259.9</v>
          </cell>
          <cell r="I42">
            <v>1208109.8</v>
          </cell>
        </row>
        <row r="43">
          <cell r="B43">
            <v>38473.71000000001</v>
          </cell>
          <cell r="C43">
            <v>50787.68100000001</v>
          </cell>
          <cell r="D43">
            <v>32108.142</v>
          </cell>
          <cell r="E43">
            <v>35439.845</v>
          </cell>
          <cell r="F43">
            <v>38727.708000000006</v>
          </cell>
          <cell r="G43">
            <v>21802.18</v>
          </cell>
          <cell r="H43">
            <v>31386.837</v>
          </cell>
          <cell r="I43">
            <v>36791.624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6">
          <cell r="B46">
            <v>1916362.3798</v>
          </cell>
          <cell r="C46">
            <v>2638075.7383527323</v>
          </cell>
          <cell r="D46">
            <v>2184564.5418443345</v>
          </cell>
          <cell r="E46">
            <v>2841582.1823040782</v>
          </cell>
          <cell r="F46">
            <v>2347646.933987634</v>
          </cell>
          <cell r="G46">
            <v>2572028.3707167483</v>
          </cell>
          <cell r="H46">
            <v>2862496.298150742</v>
          </cell>
          <cell r="I46">
            <v>2863004.452382506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3"/>
    </sheetNames>
    <definedNames>
      <definedName name="dat1" refersTo="=1213!$O$7"/>
      <definedName name="dat2" refersTo="=1213!$P$7"/>
    </definedNames>
    <sheetDataSet>
      <sheetData sheetId="0">
        <row r="3">
          <cell r="B3" t="str">
            <v>Situation Mensuelle du Marché du Maïs en 2012/2013</v>
          </cell>
        </row>
        <row r="7">
          <cell r="O7">
            <v>41365</v>
          </cell>
          <cell r="P7">
            <v>41000</v>
          </cell>
        </row>
        <row r="10">
          <cell r="B10">
            <v>2267130.354</v>
          </cell>
          <cell r="C10">
            <v>1607193.7</v>
          </cell>
          <cell r="D10">
            <v>917719.9</v>
          </cell>
          <cell r="E10">
            <v>656322</v>
          </cell>
          <cell r="F10">
            <v>3990394</v>
          </cell>
          <cell r="G10">
            <v>6029032.299999999</v>
          </cell>
          <cell r="H10">
            <v>5728587.900000001</v>
          </cell>
          <cell r="I10">
            <v>5519845.1</v>
          </cell>
          <cell r="J10">
            <v>4939197.2</v>
          </cell>
          <cell r="K10">
            <v>4619427.9</v>
          </cell>
          <cell r="L10">
            <v>0</v>
          </cell>
          <cell r="M10">
            <v>0</v>
          </cell>
          <cell r="N10">
            <v>0</v>
          </cell>
          <cell r="O10">
            <v>4619427.9</v>
          </cell>
          <cell r="P10">
            <v>4234356.322999999</v>
          </cell>
          <cell r="Q10">
            <v>0.09093981413618546</v>
          </cell>
        </row>
        <row r="11">
          <cell r="B11">
            <v>49947.16500000001</v>
          </cell>
          <cell r="C11">
            <v>57834.375</v>
          </cell>
          <cell r="D11">
            <v>60422.385</v>
          </cell>
          <cell r="E11">
            <v>34398.615000000005</v>
          </cell>
          <cell r="F11">
            <v>52157.475000000006</v>
          </cell>
          <cell r="G11">
            <v>66358.635</v>
          </cell>
          <cell r="H11">
            <v>58906.66499999999</v>
          </cell>
          <cell r="I11">
            <v>41651.85</v>
          </cell>
          <cell r="J11">
            <v>54455.53</v>
          </cell>
          <cell r="K11">
            <v>51557.02</v>
          </cell>
          <cell r="L11">
            <v>0</v>
          </cell>
          <cell r="M11">
            <v>0</v>
          </cell>
          <cell r="N11">
            <v>0</v>
          </cell>
          <cell r="O11">
            <v>51557.02</v>
          </cell>
          <cell r="P11">
            <v>49691.155</v>
          </cell>
          <cell r="Q11">
            <v>0.0375492378875073</v>
          </cell>
        </row>
        <row r="12">
          <cell r="B12">
            <v>5427.7</v>
          </cell>
          <cell r="C12">
            <v>5171</v>
          </cell>
          <cell r="D12">
            <v>5881.9</v>
          </cell>
          <cell r="E12">
            <v>5693.7</v>
          </cell>
          <cell r="F12">
            <v>6140.7</v>
          </cell>
          <cell r="G12">
            <v>6538.5</v>
          </cell>
          <cell r="H12">
            <v>6668.9</v>
          </cell>
          <cell r="I12">
            <v>5931.771428571429</v>
          </cell>
          <cell r="J12">
            <v>5931.771428571429</v>
          </cell>
          <cell r="K12">
            <v>5931.771428571429</v>
          </cell>
          <cell r="O12">
            <v>5931.771428571429</v>
          </cell>
          <cell r="P12">
            <v>7461.4</v>
          </cell>
          <cell r="Q12">
            <v>-0.20500557153196053</v>
          </cell>
        </row>
        <row r="13">
          <cell r="B13">
            <v>90222.89</v>
          </cell>
          <cell r="C13">
            <v>64913.6</v>
          </cell>
          <cell r="D13">
            <v>58437.76</v>
          </cell>
          <cell r="E13">
            <v>52871.3</v>
          </cell>
          <cell r="F13">
            <v>61185.03</v>
          </cell>
          <cell r="G13">
            <v>134942.78</v>
          </cell>
          <cell r="H13">
            <v>132243.52</v>
          </cell>
          <cell r="I13">
            <v>116123.42</v>
          </cell>
          <cell r="J13">
            <v>107898.43</v>
          </cell>
          <cell r="K13">
            <v>94582.73</v>
          </cell>
          <cell r="O13">
            <v>94582.73</v>
          </cell>
          <cell r="P13">
            <v>81457.94</v>
          </cell>
          <cell r="Q13">
            <v>0.1611235196961769</v>
          </cell>
        </row>
        <row r="16">
          <cell r="B16">
            <v>2412728.109</v>
          </cell>
          <cell r="C16">
            <v>1735112.675</v>
          </cell>
          <cell r="D16">
            <v>1042461.9450000001</v>
          </cell>
          <cell r="E16">
            <v>749285.615</v>
          </cell>
          <cell r="F16">
            <v>4109877.205</v>
          </cell>
          <cell r="G16">
            <v>6236872.214999999</v>
          </cell>
          <cell r="H16">
            <v>5926406.985000001</v>
          </cell>
          <cell r="I16">
            <v>5683552.14142857</v>
          </cell>
          <cell r="J16">
            <v>5107482.931428571</v>
          </cell>
          <cell r="K16">
            <v>4771499.421428571</v>
          </cell>
          <cell r="L16" t="str">
            <v/>
          </cell>
          <cell r="M16" t="str">
            <v/>
          </cell>
          <cell r="N16" t="str">
            <v/>
          </cell>
          <cell r="O16">
            <v>4771499.421428571</v>
          </cell>
          <cell r="P16">
            <v>4372966.818</v>
          </cell>
          <cell r="Q16">
            <v>0.0911355196632484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B20">
            <v>2412728.109</v>
          </cell>
          <cell r="C20">
            <v>1735112.675</v>
          </cell>
          <cell r="D20">
            <v>1042461.9450000001</v>
          </cell>
          <cell r="E20">
            <v>749285.615</v>
          </cell>
          <cell r="F20">
            <v>4109877.205</v>
          </cell>
          <cell r="G20">
            <v>6236872.214999999</v>
          </cell>
          <cell r="H20">
            <v>5926406.985000001</v>
          </cell>
          <cell r="I20">
            <v>5683552.14142857</v>
          </cell>
          <cell r="J20">
            <v>5107482.931428571</v>
          </cell>
          <cell r="K20">
            <v>4771499.421428571</v>
          </cell>
          <cell r="L20" t="str">
            <v/>
          </cell>
          <cell r="M20" t="str">
            <v/>
          </cell>
          <cell r="N20" t="str">
            <v/>
          </cell>
          <cell r="O20">
            <v>4771499.421428571</v>
          </cell>
          <cell r="P20">
            <v>4372966.818</v>
          </cell>
          <cell r="Q20">
            <v>0.0911355196632484</v>
          </cell>
        </row>
        <row r="23">
          <cell r="B23">
            <v>207077.1</v>
          </cell>
          <cell r="C23">
            <v>155341.9</v>
          </cell>
          <cell r="D23">
            <v>560947.7</v>
          </cell>
          <cell r="E23">
            <v>4962673.6</v>
          </cell>
          <cell r="F23">
            <v>3486490.2</v>
          </cell>
          <cell r="G23">
            <v>713196.5</v>
          </cell>
          <cell r="H23">
            <v>850188.4</v>
          </cell>
          <cell r="I23">
            <v>384774.6</v>
          </cell>
          <cell r="J23">
            <v>467674.2</v>
          </cell>
          <cell r="K23">
            <v>0</v>
          </cell>
          <cell r="L23">
            <v>0</v>
          </cell>
          <cell r="M23">
            <v>0</v>
          </cell>
          <cell r="O23">
            <v>11788364.2</v>
          </cell>
          <cell r="P23">
            <v>12314679.258</v>
          </cell>
          <cell r="Q23">
            <v>-0.042738836064941776</v>
          </cell>
        </row>
        <row r="24">
          <cell r="B24">
            <v>17937.6</v>
          </cell>
          <cell r="C24">
            <v>9664.5</v>
          </cell>
          <cell r="D24">
            <v>7347</v>
          </cell>
          <cell r="E24">
            <v>40790.9</v>
          </cell>
          <cell r="F24">
            <v>87181.8</v>
          </cell>
          <cell r="G24">
            <v>148386.5</v>
          </cell>
          <cell r="H24">
            <v>38398.7</v>
          </cell>
          <cell r="I24">
            <v>36359.9</v>
          </cell>
          <cell r="Q24" t="str">
            <v/>
          </cell>
        </row>
        <row r="26">
          <cell r="B26">
            <v>2637742.8090000004</v>
          </cell>
          <cell r="C26">
            <v>1900119.075</v>
          </cell>
          <cell r="D26">
            <v>1610756.645</v>
          </cell>
          <cell r="E26">
            <v>5752750.115</v>
          </cell>
          <cell r="F26">
            <v>7683549.205</v>
          </cell>
          <cell r="G26">
            <v>7098455.214999999</v>
          </cell>
          <cell r="H26">
            <v>6814994.085000002</v>
          </cell>
          <cell r="I26">
            <v>6104686.64142857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9">
          <cell r="B29">
            <v>194329.63</v>
          </cell>
          <cell r="C29">
            <v>189165.77000000002</v>
          </cell>
          <cell r="D29">
            <v>194408.38</v>
          </cell>
          <cell r="E29">
            <v>187097.34</v>
          </cell>
          <cell r="F29">
            <v>190041.38</v>
          </cell>
          <cell r="G29">
            <v>166971.1</v>
          </cell>
          <cell r="H29">
            <v>191682.41</v>
          </cell>
          <cell r="I29">
            <v>179560</v>
          </cell>
          <cell r="J29">
            <v>178310.84000000003</v>
          </cell>
          <cell r="K29">
            <v>0</v>
          </cell>
          <cell r="L29">
            <v>0</v>
          </cell>
          <cell r="M29">
            <v>0</v>
          </cell>
          <cell r="O29">
            <v>1671566.85</v>
          </cell>
          <cell r="P29">
            <v>1629370.2650000001</v>
          </cell>
          <cell r="Q29">
            <v>0.025897480705528775</v>
          </cell>
        </row>
        <row r="30">
          <cell r="B30">
            <v>283686.72300000006</v>
          </cell>
          <cell r="C30">
            <v>233822.47899999985</v>
          </cell>
          <cell r="D30">
            <v>197419.95700000002</v>
          </cell>
          <cell r="E30">
            <v>266940.5640000001</v>
          </cell>
          <cell r="F30">
            <v>306361.358</v>
          </cell>
          <cell r="G30">
            <v>305783.52299999987</v>
          </cell>
          <cell r="H30">
            <v>330414.57699999993</v>
          </cell>
          <cell r="I30">
            <v>294274.84199999995</v>
          </cell>
          <cell r="J30">
            <v>315204.9959999999</v>
          </cell>
          <cell r="K30">
            <v>0</v>
          </cell>
          <cell r="L30">
            <v>0</v>
          </cell>
          <cell r="M30">
            <v>0</v>
          </cell>
          <cell r="O30">
            <v>2533909.019</v>
          </cell>
          <cell r="P30">
            <v>2520340.3819999998</v>
          </cell>
          <cell r="Q30">
            <v>0.005383652579987075</v>
          </cell>
        </row>
        <row r="31">
          <cell r="B31">
            <v>29873.589</v>
          </cell>
          <cell r="C31">
            <v>30792.061999999998</v>
          </cell>
          <cell r="D31">
            <v>29620.886</v>
          </cell>
          <cell r="E31">
            <v>34237.6</v>
          </cell>
          <cell r="F31">
            <v>31770.32</v>
          </cell>
          <cell r="G31">
            <v>24256.68</v>
          </cell>
          <cell r="H31">
            <v>30091.856166666665</v>
          </cell>
          <cell r="I31">
            <v>30091.856166666665</v>
          </cell>
          <cell r="J31">
            <v>30091.856166666665</v>
          </cell>
          <cell r="K31" t="str">
            <v/>
          </cell>
          <cell r="L31" t="str">
            <v/>
          </cell>
          <cell r="M31" t="str">
            <v/>
          </cell>
          <cell r="O31">
            <v>270826.7055</v>
          </cell>
          <cell r="P31">
            <v>284130.58999999997</v>
          </cell>
          <cell r="Q31">
            <v>-0.04682313333456978</v>
          </cell>
        </row>
        <row r="33">
          <cell r="B33">
            <v>507889.94200000004</v>
          </cell>
          <cell r="C33">
            <v>453780.3109999998</v>
          </cell>
          <cell r="D33">
            <v>421449.22300000006</v>
          </cell>
          <cell r="E33">
            <v>488275.5040000001</v>
          </cell>
          <cell r="F33">
            <v>528173.058</v>
          </cell>
          <cell r="G33">
            <v>497011.3029999999</v>
          </cell>
          <cell r="H33">
            <v>552188.8431666666</v>
          </cell>
          <cell r="I33">
            <v>503926.6981666666</v>
          </cell>
          <cell r="J33">
            <v>523607.6921666666</v>
          </cell>
          <cell r="K33" t="str">
            <v/>
          </cell>
          <cell r="L33" t="str">
            <v/>
          </cell>
          <cell r="M33" t="str">
            <v/>
          </cell>
          <cell r="O33">
            <v>4476302.5745</v>
          </cell>
          <cell r="P33">
            <v>4433841.237</v>
          </cell>
          <cell r="Q33">
            <v>0.009576648154576262</v>
          </cell>
        </row>
        <row r="36">
          <cell r="B36">
            <v>363957.2</v>
          </cell>
          <cell r="C36">
            <v>401522.1</v>
          </cell>
          <cell r="D36">
            <v>379637.9</v>
          </cell>
          <cell r="E36">
            <v>726551</v>
          </cell>
          <cell r="F36">
            <v>525114.5</v>
          </cell>
          <cell r="G36">
            <v>349513</v>
          </cell>
          <cell r="H36">
            <v>425688.7</v>
          </cell>
          <cell r="I36">
            <v>423287.7</v>
          </cell>
        </row>
        <row r="37">
          <cell r="B37">
            <v>6428.2</v>
          </cell>
          <cell r="C37">
            <v>3922.1</v>
          </cell>
          <cell r="D37">
            <v>8314</v>
          </cell>
          <cell r="E37">
            <v>79170.3</v>
          </cell>
          <cell r="F37">
            <v>103935.1</v>
          </cell>
          <cell r="G37">
            <v>3478.3</v>
          </cell>
          <cell r="H37">
            <v>83081.1</v>
          </cell>
          <cell r="I37">
            <v>41044.7</v>
          </cell>
        </row>
        <row r="39">
          <cell r="B39">
            <v>370385.4</v>
          </cell>
          <cell r="C39">
            <v>405444.19999999995</v>
          </cell>
          <cell r="D39">
            <v>387951.9</v>
          </cell>
          <cell r="E39">
            <v>805721.3</v>
          </cell>
          <cell r="F39">
            <v>629049.6</v>
          </cell>
          <cell r="G39">
            <v>352991.3</v>
          </cell>
          <cell r="H39">
            <v>508769.80000000005</v>
          </cell>
          <cell r="I39">
            <v>464332.4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1">
          <cell r="B41">
            <v>24354.792000000598</v>
          </cell>
          <cell r="C41">
            <v>-1567.3809999998193</v>
          </cell>
          <cell r="D41">
            <v>52069.90700000001</v>
          </cell>
          <cell r="E41">
            <v>348876.1060000006</v>
          </cell>
          <cell r="F41">
            <v>289454.33200000133</v>
          </cell>
          <cell r="G41">
            <v>322045.62699999753</v>
          </cell>
          <cell r="H41">
            <v>70483.30040476471</v>
          </cell>
          <cell r="I41">
            <v>28944.611833332106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</row>
        <row r="42">
          <cell r="B42">
            <v>902630.1340000007</v>
          </cell>
          <cell r="C42">
            <v>857657.1299999999</v>
          </cell>
          <cell r="D42">
            <v>861471.0300000001</v>
          </cell>
          <cell r="E42">
            <v>1642872.9100000006</v>
          </cell>
          <cell r="F42">
            <v>1446676.9900000012</v>
          </cell>
          <cell r="G42">
            <v>1172048.2299999974</v>
          </cell>
          <cell r="H42">
            <v>1131441.9435714313</v>
          </cell>
          <cell r="I42">
            <v>997203.7099999988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13"/>
    </sheetNames>
    <definedNames>
      <definedName name="dat1" refersTo="=1213!$O$7"/>
      <definedName name="dat2" refersTo="=1213!$P$7"/>
    </definedNames>
    <sheetDataSet>
      <sheetData sheetId="0">
        <row r="3">
          <cell r="B3" t="str">
            <v>Situation Mensuelle du Marché des Orges en 2012/2013</v>
          </cell>
        </row>
        <row r="7">
          <cell r="O7">
            <v>41365</v>
          </cell>
          <cell r="P7">
            <v>41000</v>
          </cell>
        </row>
        <row r="10">
          <cell r="B10">
            <v>800858.579</v>
          </cell>
          <cell r="C10">
            <v>4185581.7</v>
          </cell>
          <cell r="D10">
            <v>5900433.899999999</v>
          </cell>
          <cell r="E10">
            <v>5607860.1</v>
          </cell>
          <cell r="F10">
            <v>5308882.8</v>
          </cell>
          <cell r="G10">
            <v>5077058.6</v>
          </cell>
          <cell r="H10">
            <v>4596272.4</v>
          </cell>
          <cell r="I10">
            <v>4090313.3</v>
          </cell>
          <cell r="J10">
            <v>3634949.8</v>
          </cell>
          <cell r="K10">
            <v>3111631.1</v>
          </cell>
          <cell r="L10">
            <v>0</v>
          </cell>
          <cell r="M10">
            <v>0</v>
          </cell>
          <cell r="N10">
            <v>0</v>
          </cell>
          <cell r="O10">
            <v>3111631.1</v>
          </cell>
          <cell r="P10">
            <v>2257319.881</v>
          </cell>
          <cell r="Q10">
            <v>0.37846263003785596</v>
          </cell>
        </row>
        <row r="11">
          <cell r="B11">
            <v>107519</v>
          </cell>
          <cell r="C11">
            <v>100023</v>
          </cell>
          <cell r="D11">
            <v>70666</v>
          </cell>
          <cell r="E11">
            <v>64467</v>
          </cell>
          <cell r="F11">
            <v>54987</v>
          </cell>
          <cell r="G11">
            <v>63132</v>
          </cell>
          <cell r="H11">
            <v>58704</v>
          </cell>
          <cell r="I11">
            <v>63384</v>
          </cell>
          <cell r="J11">
            <v>63908</v>
          </cell>
          <cell r="K11">
            <v>58065</v>
          </cell>
          <cell r="O11">
            <v>58065</v>
          </cell>
          <cell r="P11">
            <v>83622</v>
          </cell>
          <cell r="Q11">
            <v>-0.3056253139126067</v>
          </cell>
        </row>
        <row r="12">
          <cell r="B12">
            <v>40694.06</v>
          </cell>
          <cell r="C12">
            <v>90114.58</v>
          </cell>
          <cell r="D12">
            <v>75501.14</v>
          </cell>
          <cell r="E12">
            <v>68010.34</v>
          </cell>
          <cell r="F12">
            <v>59433.13</v>
          </cell>
          <cell r="G12">
            <v>57147.65</v>
          </cell>
          <cell r="H12">
            <v>51722.04</v>
          </cell>
          <cell r="I12">
            <v>51330.26</v>
          </cell>
          <cell r="J12">
            <v>54666.94</v>
          </cell>
          <cell r="K12">
            <v>48326.72</v>
          </cell>
          <cell r="O12">
            <v>48326.72</v>
          </cell>
          <cell r="P12">
            <v>49152.7</v>
          </cell>
          <cell r="Q12">
            <v>-0.01680436679978914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5">
          <cell r="B15">
            <v>949071.639</v>
          </cell>
          <cell r="C15">
            <v>4375719.28</v>
          </cell>
          <cell r="D15">
            <v>6046601.039999999</v>
          </cell>
          <cell r="E15">
            <v>5740337.4399999995</v>
          </cell>
          <cell r="F15">
            <v>5423302.93</v>
          </cell>
          <cell r="G15">
            <v>5197338.25</v>
          </cell>
          <cell r="H15">
            <v>4706698.44</v>
          </cell>
          <cell r="I15">
            <v>4205027.56</v>
          </cell>
          <cell r="J15">
            <v>3753524.7399999998</v>
          </cell>
          <cell r="K15">
            <v>3218022.8200000003</v>
          </cell>
          <cell r="L15" t="str">
            <v/>
          </cell>
          <cell r="M15" t="str">
            <v/>
          </cell>
          <cell r="N15" t="str">
            <v/>
          </cell>
          <cell r="O15">
            <v>3218022.8200000003</v>
          </cell>
          <cell r="P15">
            <v>2390094.5810000002</v>
          </cell>
          <cell r="Q15">
            <v>0.3463997808210586</v>
          </cell>
        </row>
        <row r="17">
          <cell r="B17">
            <v>396.04</v>
          </cell>
          <cell r="C17">
            <v>396.04</v>
          </cell>
          <cell r="D17">
            <v>147</v>
          </cell>
          <cell r="E17">
            <v>147</v>
          </cell>
          <cell r="F17">
            <v>147</v>
          </cell>
          <cell r="G17">
            <v>147</v>
          </cell>
          <cell r="H17">
            <v>147</v>
          </cell>
          <cell r="I17">
            <v>147</v>
          </cell>
          <cell r="J17">
            <v>147</v>
          </cell>
          <cell r="K17">
            <v>147</v>
          </cell>
        </row>
        <row r="19">
          <cell r="B19">
            <v>949467.679</v>
          </cell>
          <cell r="C19">
            <v>4376115.32</v>
          </cell>
          <cell r="D19">
            <v>6046748.039999999</v>
          </cell>
          <cell r="E19">
            <v>5740484.4399999995</v>
          </cell>
          <cell r="F19">
            <v>5423449.93</v>
          </cell>
          <cell r="G19">
            <v>5197485.25</v>
          </cell>
          <cell r="H19">
            <v>4706845.44</v>
          </cell>
          <cell r="I19">
            <v>4205174.56</v>
          </cell>
          <cell r="J19">
            <v>3753671.7399999998</v>
          </cell>
          <cell r="K19">
            <v>3218169.8200000003</v>
          </cell>
          <cell r="L19" t="str">
            <v/>
          </cell>
          <cell r="M19" t="str">
            <v/>
          </cell>
          <cell r="N19" t="str">
            <v/>
          </cell>
          <cell r="O19">
            <v>3218169.8200000003</v>
          </cell>
          <cell r="P19">
            <v>2390490.6210000003</v>
          </cell>
          <cell r="Q19">
            <v>0.34623821224354434</v>
          </cell>
        </row>
        <row r="22">
          <cell r="B22">
            <v>4245893.1</v>
          </cell>
          <cell r="C22">
            <v>2457500.6</v>
          </cell>
          <cell r="D22">
            <v>399922.8</v>
          </cell>
          <cell r="E22">
            <v>351171</v>
          </cell>
          <cell r="F22">
            <v>396426.4</v>
          </cell>
          <cell r="G22">
            <v>242359.6</v>
          </cell>
          <cell r="H22">
            <v>352309.1</v>
          </cell>
          <cell r="I22">
            <v>315268.1</v>
          </cell>
          <cell r="J22">
            <v>276532.8</v>
          </cell>
          <cell r="K22">
            <v>0</v>
          </cell>
          <cell r="L22">
            <v>0</v>
          </cell>
          <cell r="M22">
            <v>0</v>
          </cell>
          <cell r="O22">
            <v>9037383.5</v>
          </cell>
          <cell r="P22">
            <v>6703027.897000002</v>
          </cell>
          <cell r="Q22">
            <v>0.34825389941234763</v>
          </cell>
        </row>
        <row r="23">
          <cell r="B23">
            <v>9686.9</v>
          </cell>
          <cell r="C23">
            <v>11983.8</v>
          </cell>
          <cell r="D23">
            <v>8199.4</v>
          </cell>
          <cell r="E23">
            <v>5786.9</v>
          </cell>
          <cell r="F23">
            <v>5136.8</v>
          </cell>
          <cell r="G23">
            <v>3871.4</v>
          </cell>
          <cell r="H23">
            <v>4469.7</v>
          </cell>
          <cell r="I23">
            <v>2922.6</v>
          </cell>
          <cell r="Q23" t="str">
            <v/>
          </cell>
        </row>
        <row r="25">
          <cell r="B25">
            <v>5205047.679</v>
          </cell>
          <cell r="C25">
            <v>6845599.72</v>
          </cell>
          <cell r="D25">
            <v>6454870.239999999</v>
          </cell>
          <cell r="E25">
            <v>6097442.34</v>
          </cell>
          <cell r="F25">
            <v>5825013.13</v>
          </cell>
          <cell r="G25">
            <v>5443716.25</v>
          </cell>
          <cell r="H25">
            <v>5063624.24</v>
          </cell>
          <cell r="I25">
            <v>4523365.259999999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Q25" t="str">
            <v/>
          </cell>
        </row>
        <row r="28">
          <cell r="B28">
            <v>137566</v>
          </cell>
          <cell r="C28">
            <v>143474</v>
          </cell>
          <cell r="D28">
            <v>128884</v>
          </cell>
          <cell r="E28">
            <v>138975</v>
          </cell>
          <cell r="F28">
            <v>132298</v>
          </cell>
          <cell r="G28">
            <v>143036</v>
          </cell>
          <cell r="H28">
            <v>142768</v>
          </cell>
          <cell r="I28">
            <v>127190</v>
          </cell>
          <cell r="J28">
            <v>120567</v>
          </cell>
          <cell r="O28">
            <v>1214758</v>
          </cell>
          <cell r="P28">
            <v>1224126</v>
          </cell>
          <cell r="Q28">
            <v>-0.007652806982287763</v>
          </cell>
        </row>
        <row r="29">
          <cell r="B29">
            <v>129250.978</v>
          </cell>
          <cell r="C29">
            <v>126003.368</v>
          </cell>
          <cell r="D29">
            <v>105781.759</v>
          </cell>
          <cell r="E29">
            <v>111256.82</v>
          </cell>
          <cell r="F29">
            <v>98661.997</v>
          </cell>
          <cell r="G29">
            <v>99968.44100000002</v>
          </cell>
          <cell r="H29">
            <v>110740.41599999995</v>
          </cell>
          <cell r="I29">
            <v>91532.105</v>
          </cell>
          <cell r="J29">
            <v>96764.51099999994</v>
          </cell>
          <cell r="K29">
            <v>0</v>
          </cell>
          <cell r="L29">
            <v>0</v>
          </cell>
          <cell r="M29">
            <v>0</v>
          </cell>
          <cell r="O29">
            <v>969960.3949999999</v>
          </cell>
          <cell r="P29">
            <v>964765.9709999999</v>
          </cell>
          <cell r="Q29">
            <v>0.0053841285411588835</v>
          </cell>
        </row>
        <row r="31">
          <cell r="B31">
            <v>266816.978</v>
          </cell>
          <cell r="C31">
            <v>269477.368</v>
          </cell>
          <cell r="D31">
            <v>234665.75900000002</v>
          </cell>
          <cell r="E31">
            <v>250231.82</v>
          </cell>
          <cell r="F31">
            <v>230959.997</v>
          </cell>
          <cell r="G31">
            <v>243004.44100000002</v>
          </cell>
          <cell r="H31">
            <v>253508.41599999997</v>
          </cell>
          <cell r="I31">
            <v>218722.10499999998</v>
          </cell>
          <cell r="J31">
            <v>217331.51099999994</v>
          </cell>
          <cell r="K31" t="str">
            <v/>
          </cell>
          <cell r="L31" t="str">
            <v/>
          </cell>
          <cell r="M31" t="str">
            <v/>
          </cell>
          <cell r="O31">
            <v>2184718.395</v>
          </cell>
          <cell r="P31">
            <v>2188891.971</v>
          </cell>
          <cell r="Q31">
            <v>-0.001906707162936505</v>
          </cell>
        </row>
        <row r="34">
          <cell r="B34">
            <v>305853.1</v>
          </cell>
          <cell r="C34">
            <v>210310.3</v>
          </cell>
          <cell r="D34">
            <v>283330.5</v>
          </cell>
          <cell r="E34">
            <v>293637.4</v>
          </cell>
          <cell r="F34">
            <v>287482.7</v>
          </cell>
          <cell r="G34">
            <v>260048.1</v>
          </cell>
          <cell r="H34">
            <v>404618.5</v>
          </cell>
          <cell r="I34">
            <v>359839.9</v>
          </cell>
        </row>
        <row r="35">
          <cell r="B35">
            <v>104627.2</v>
          </cell>
          <cell r="C35">
            <v>337858.1</v>
          </cell>
          <cell r="D35">
            <v>165614.5</v>
          </cell>
          <cell r="E35">
            <v>122697.4</v>
          </cell>
          <cell r="F35">
            <v>63512.3</v>
          </cell>
          <cell r="G35">
            <v>71517.7</v>
          </cell>
          <cell r="H35">
            <v>163260.8</v>
          </cell>
          <cell r="I35">
            <v>225653.3</v>
          </cell>
        </row>
        <row r="37">
          <cell r="B37">
            <v>410480.3</v>
          </cell>
          <cell r="C37">
            <v>548168.3999999999</v>
          </cell>
          <cell r="D37">
            <v>448945</v>
          </cell>
          <cell r="E37">
            <v>416334.80000000005</v>
          </cell>
          <cell r="F37">
            <v>350995</v>
          </cell>
          <cell r="G37">
            <v>331565.8</v>
          </cell>
          <cell r="H37">
            <v>567879.3</v>
          </cell>
          <cell r="I37">
            <v>585493.2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9">
          <cell r="B39">
            <v>151635.0809999993</v>
          </cell>
          <cell r="C39">
            <v>-18794.087999999523</v>
          </cell>
          <cell r="D39">
            <v>30775.0410000002</v>
          </cell>
          <cell r="E39">
            <v>7425.790000000037</v>
          </cell>
          <cell r="F39">
            <v>45572.88299999945</v>
          </cell>
          <cell r="G39">
            <v>162300.56900000013</v>
          </cell>
          <cell r="H39">
            <v>37061.96400000062</v>
          </cell>
          <cell r="I39">
            <v>-34521.785000000615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1">
          <cell r="B41">
            <v>828932.3589999992</v>
          </cell>
          <cell r="C41">
            <v>798851.6800000004</v>
          </cell>
          <cell r="D41">
            <v>714385.8000000003</v>
          </cell>
          <cell r="E41">
            <v>673992.4100000001</v>
          </cell>
          <cell r="F41">
            <v>627527.8799999994</v>
          </cell>
          <cell r="G41">
            <v>736870.8100000002</v>
          </cell>
          <cell r="H41">
            <v>858449.6800000006</v>
          </cell>
          <cell r="I41">
            <v>769693.5199999993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13"/>
    </sheetNames>
    <definedNames>
      <definedName name="dat1" refersTo="=1213!$O$7"/>
      <definedName name="dat2" refersTo="=1213!$P$7"/>
    </definedNames>
    <sheetDataSet>
      <sheetData sheetId="0">
        <row r="3">
          <cell r="B3" t="str">
            <v>Situation Mensuelle du Marché du Blé dur en 2012/2013</v>
          </cell>
        </row>
        <row r="7">
          <cell r="O7">
            <v>41365</v>
          </cell>
          <cell r="P7">
            <v>41000</v>
          </cell>
        </row>
        <row r="10">
          <cell r="B10">
            <v>126131.50600000001</v>
          </cell>
          <cell r="C10">
            <v>869584.3</v>
          </cell>
          <cell r="D10">
            <v>913027.5</v>
          </cell>
          <cell r="E10">
            <v>809375.2</v>
          </cell>
          <cell r="F10">
            <v>687076.4</v>
          </cell>
          <cell r="G10">
            <v>652160</v>
          </cell>
          <cell r="H10">
            <v>604852.6</v>
          </cell>
          <cell r="I10">
            <v>582506</v>
          </cell>
          <cell r="J10">
            <v>566665.2</v>
          </cell>
          <cell r="K10">
            <v>502962</v>
          </cell>
          <cell r="L10">
            <v>0</v>
          </cell>
          <cell r="M10">
            <v>0</v>
          </cell>
          <cell r="N10">
            <v>0</v>
          </cell>
          <cell r="O10">
            <v>502962</v>
          </cell>
          <cell r="P10">
            <v>256104.93</v>
          </cell>
          <cell r="Q10">
            <v>0.9638903476008838</v>
          </cell>
        </row>
        <row r="11">
          <cell r="B11">
            <v>19863.800000000003</v>
          </cell>
          <cell r="C11">
            <v>28418.800000000003</v>
          </cell>
          <cell r="D11">
            <v>41819.1</v>
          </cell>
          <cell r="E11">
            <v>39142.3</v>
          </cell>
          <cell r="F11">
            <v>38797.399999999994</v>
          </cell>
          <cell r="G11">
            <v>39796.7</v>
          </cell>
          <cell r="H11">
            <v>38740.6</v>
          </cell>
          <cell r="I11">
            <v>41810.399999999994</v>
          </cell>
          <cell r="J11">
            <v>45082</v>
          </cell>
          <cell r="K11">
            <v>41873.7</v>
          </cell>
          <cell r="L11">
            <v>0</v>
          </cell>
          <cell r="M11">
            <v>0</v>
          </cell>
          <cell r="N11">
            <v>0</v>
          </cell>
          <cell r="O11">
            <v>41873.7</v>
          </cell>
          <cell r="P11">
            <v>37874.2</v>
          </cell>
          <cell r="Q11">
            <v>0.10559959022236765</v>
          </cell>
        </row>
        <row r="12">
          <cell r="B12">
            <v>25.2</v>
          </cell>
          <cell r="C12">
            <v>25.2</v>
          </cell>
          <cell r="D12">
            <v>25.2</v>
          </cell>
          <cell r="E12">
            <v>0</v>
          </cell>
          <cell r="F12">
            <v>38.8</v>
          </cell>
          <cell r="G12">
            <v>19.5</v>
          </cell>
          <cell r="H12">
            <v>169</v>
          </cell>
          <cell r="I12">
            <v>687</v>
          </cell>
          <cell r="J12">
            <v>1087.98</v>
          </cell>
          <cell r="K12">
            <v>698.77</v>
          </cell>
          <cell r="O12">
            <v>698.77</v>
          </cell>
          <cell r="P12">
            <v>25.2</v>
          </cell>
        </row>
        <row r="14">
          <cell r="B14">
            <v>146020.50600000002</v>
          </cell>
          <cell r="C14">
            <v>898028.3</v>
          </cell>
          <cell r="D14">
            <v>954871.7999999999</v>
          </cell>
          <cell r="E14">
            <v>848517.5</v>
          </cell>
          <cell r="F14">
            <v>725912.6000000001</v>
          </cell>
          <cell r="G14">
            <v>691976.2</v>
          </cell>
          <cell r="H14">
            <v>643762.2</v>
          </cell>
          <cell r="I14">
            <v>625003.4</v>
          </cell>
          <cell r="J14">
            <v>612835.1799999999</v>
          </cell>
          <cell r="K14">
            <v>545534.47</v>
          </cell>
          <cell r="L14">
            <v>0</v>
          </cell>
          <cell r="M14">
            <v>0</v>
          </cell>
          <cell r="N14">
            <v>0</v>
          </cell>
          <cell r="O14">
            <v>545534.47</v>
          </cell>
          <cell r="P14">
            <v>294004.32999999996</v>
          </cell>
          <cell r="Q14">
            <v>0.8555320936939943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B18">
            <v>146020.50600000002</v>
          </cell>
          <cell r="C18">
            <v>898028.3</v>
          </cell>
          <cell r="D18">
            <v>954871.7999999999</v>
          </cell>
          <cell r="E18">
            <v>848517.5</v>
          </cell>
          <cell r="F18">
            <v>725912.6000000001</v>
          </cell>
          <cell r="G18">
            <v>691976.2</v>
          </cell>
          <cell r="H18">
            <v>643762.2</v>
          </cell>
          <cell r="I18">
            <v>625003.4</v>
          </cell>
          <cell r="J18">
            <v>612835.1799999999</v>
          </cell>
          <cell r="K18">
            <v>545534.47</v>
          </cell>
          <cell r="L18">
            <v>0</v>
          </cell>
          <cell r="M18">
            <v>0</v>
          </cell>
          <cell r="N18">
            <v>0</v>
          </cell>
          <cell r="O18">
            <v>545534.47</v>
          </cell>
          <cell r="P18">
            <v>294004.32999999996</v>
          </cell>
          <cell r="Q18">
            <v>0.8555320936939943</v>
          </cell>
        </row>
        <row r="21">
          <cell r="B21">
            <v>862031.6</v>
          </cell>
          <cell r="C21">
            <v>156840.2</v>
          </cell>
          <cell r="D21">
            <v>89739.5</v>
          </cell>
          <cell r="E21">
            <v>118185.1</v>
          </cell>
          <cell r="F21">
            <v>106446.7</v>
          </cell>
          <cell r="G21">
            <v>89314.9</v>
          </cell>
          <cell r="H21">
            <v>132376.2</v>
          </cell>
          <cell r="I21">
            <v>151311.7</v>
          </cell>
          <cell r="J21">
            <v>198981.6</v>
          </cell>
          <cell r="K21">
            <v>0</v>
          </cell>
          <cell r="L21">
            <v>0</v>
          </cell>
          <cell r="M21">
            <v>0</v>
          </cell>
          <cell r="O21">
            <v>1905227.5</v>
          </cell>
          <cell r="P21">
            <v>1593966.745</v>
          </cell>
          <cell r="Q21">
            <v>0.1952743091889284</v>
          </cell>
        </row>
        <row r="22">
          <cell r="B22">
            <v>1086.6</v>
          </cell>
          <cell r="C22">
            <v>9275.4</v>
          </cell>
          <cell r="D22">
            <v>2522</v>
          </cell>
          <cell r="E22">
            <v>6261.2</v>
          </cell>
          <cell r="F22">
            <v>5350</v>
          </cell>
          <cell r="G22">
            <v>3643.7</v>
          </cell>
          <cell r="H22">
            <v>7606.3</v>
          </cell>
          <cell r="I22">
            <v>6657.6</v>
          </cell>
        </row>
        <row r="24">
          <cell r="B24">
            <v>1009138.706</v>
          </cell>
          <cell r="C24">
            <v>1064143.9</v>
          </cell>
          <cell r="D24">
            <v>1047133.2999999999</v>
          </cell>
          <cell r="E24">
            <v>972963.7999999999</v>
          </cell>
          <cell r="F24">
            <v>837709.3</v>
          </cell>
          <cell r="G24">
            <v>784934.7999999999</v>
          </cell>
          <cell r="H24">
            <v>783744.7</v>
          </cell>
          <cell r="I24">
            <v>782972.7000000001</v>
          </cell>
          <cell r="L24">
            <v>0</v>
          </cell>
          <cell r="M24">
            <v>0</v>
          </cell>
          <cell r="N24" t="str">
            <v/>
          </cell>
        </row>
        <row r="27">
          <cell r="B27">
            <v>48211.8</v>
          </cell>
          <cell r="C27">
            <v>43419.3</v>
          </cell>
          <cell r="D27">
            <v>48846.600000000006</v>
          </cell>
          <cell r="E27">
            <v>57782.2</v>
          </cell>
          <cell r="F27">
            <v>50768.2</v>
          </cell>
          <cell r="G27">
            <v>39727.600000000006</v>
          </cell>
          <cell r="H27">
            <v>58700.4</v>
          </cell>
          <cell r="I27">
            <v>54631.1</v>
          </cell>
          <cell r="J27">
            <v>53074</v>
          </cell>
          <cell r="K27">
            <v>0</v>
          </cell>
          <cell r="L27">
            <v>0</v>
          </cell>
          <cell r="M27">
            <v>0</v>
          </cell>
          <cell r="O27">
            <v>455161.20000000007</v>
          </cell>
          <cell r="P27">
            <v>484688.99999999994</v>
          </cell>
          <cell r="Q27">
            <v>-0.060921126743127774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47</v>
          </cell>
          <cell r="F28">
            <v>231.5</v>
          </cell>
          <cell r="G28">
            <v>590.6</v>
          </cell>
          <cell r="H28">
            <v>1192.4009999999998</v>
          </cell>
          <cell r="I28">
            <v>1433.6989999999998</v>
          </cell>
          <cell r="J28">
            <v>1080.511</v>
          </cell>
          <cell r="O28">
            <v>869.1</v>
          </cell>
          <cell r="P28">
            <v>0</v>
          </cell>
          <cell r="Q28" t="str">
            <v/>
          </cell>
        </row>
        <row r="31">
          <cell r="B31">
            <v>61422.3</v>
          </cell>
          <cell r="C31">
            <v>61430.6</v>
          </cell>
          <cell r="D31">
            <v>49861.7</v>
          </cell>
          <cell r="E31">
            <v>118543</v>
          </cell>
          <cell r="F31">
            <v>61058.9</v>
          </cell>
          <cell r="G31">
            <v>79955</v>
          </cell>
          <cell r="H31">
            <v>78692.7</v>
          </cell>
          <cell r="I31">
            <v>53555.5</v>
          </cell>
        </row>
        <row r="32">
          <cell r="B32">
            <v>179.1</v>
          </cell>
          <cell r="C32">
            <v>27400.1</v>
          </cell>
          <cell r="D32">
            <v>62892.8</v>
          </cell>
          <cell r="E32">
            <v>79042.9</v>
          </cell>
          <cell r="F32">
            <v>54478.9</v>
          </cell>
          <cell r="G32">
            <v>14049.9</v>
          </cell>
          <cell r="H32">
            <v>17515.9</v>
          </cell>
          <cell r="I32">
            <v>36003.9</v>
          </cell>
        </row>
        <row r="34">
          <cell r="B34">
            <v>1297.2059999998892</v>
          </cell>
          <cell r="C34">
            <v>-22977.900000000023</v>
          </cell>
          <cell r="D34">
            <v>37014.69999999995</v>
          </cell>
          <cell r="E34">
            <v>-8363.90000000014</v>
          </cell>
          <cell r="F34">
            <v>-20804.399999999907</v>
          </cell>
          <cell r="G34">
            <v>6849.5</v>
          </cell>
          <cell r="H34">
            <v>2639.898999999976</v>
          </cell>
          <cell r="I34">
            <v>24513.321000000113</v>
          </cell>
          <cell r="J34" t="str">
            <v/>
          </cell>
          <cell r="K34" t="str">
            <v/>
          </cell>
          <cell r="L34" t="str">
            <v/>
          </cell>
        </row>
        <row r="36">
          <cell r="B36">
            <v>111110.4059999999</v>
          </cell>
          <cell r="C36">
            <v>109272.09999999998</v>
          </cell>
          <cell r="D36">
            <v>198615.79999999996</v>
          </cell>
          <cell r="E36">
            <v>247051.19999999987</v>
          </cell>
          <cell r="F36">
            <v>145733.1000000001</v>
          </cell>
          <cell r="G36">
            <v>141172.6</v>
          </cell>
          <cell r="H36">
            <v>158741.29999999996</v>
          </cell>
          <cell r="I36">
            <v>170137.5200000001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-13"/>
    </sheetNames>
    <sheetDataSet>
      <sheetData sheetId="0">
        <row r="3">
          <cell r="B3" t="str">
            <v>Situation Mensuelle du Marché de l'Avoine en 2012-2013</v>
          </cell>
        </row>
        <row r="7">
          <cell r="O7">
            <v>41365</v>
          </cell>
          <cell r="P7">
            <v>41000</v>
          </cell>
        </row>
        <row r="10">
          <cell r="B10">
            <v>21826.17</v>
          </cell>
          <cell r="C10">
            <v>68821.1</v>
          </cell>
          <cell r="D10">
            <v>139049.9</v>
          </cell>
          <cell r="E10">
            <v>141544.5</v>
          </cell>
          <cell r="F10">
            <v>138089.3</v>
          </cell>
          <cell r="G10">
            <v>133822.1</v>
          </cell>
          <cell r="H10">
            <v>128180</v>
          </cell>
          <cell r="I10">
            <v>121210.1</v>
          </cell>
          <cell r="J10">
            <v>113132.6</v>
          </cell>
          <cell r="K10">
            <v>103623.2</v>
          </cell>
          <cell r="O10">
            <v>103623.2</v>
          </cell>
          <cell r="P10">
            <v>43142.866</v>
          </cell>
          <cell r="Q10">
            <v>1.4018617585581818</v>
          </cell>
        </row>
        <row r="12">
          <cell r="B12">
            <v>3227.59</v>
          </cell>
          <cell r="C12">
            <v>4785.36</v>
          </cell>
          <cell r="D12">
            <v>7190.82</v>
          </cell>
          <cell r="E12">
            <v>7021.54</v>
          </cell>
          <cell r="F12">
            <v>5419.29</v>
          </cell>
          <cell r="G12">
            <v>4752.92</v>
          </cell>
          <cell r="H12">
            <v>4288.75</v>
          </cell>
          <cell r="I12">
            <v>4175.7</v>
          </cell>
          <cell r="J12">
            <v>3808.7</v>
          </cell>
          <cell r="K12">
            <v>3438.36</v>
          </cell>
          <cell r="O12">
            <v>3438.36</v>
          </cell>
          <cell r="P12">
            <v>4641.25</v>
          </cell>
          <cell r="Q12">
            <v>-0.25917371397791544</v>
          </cell>
        </row>
        <row r="16">
          <cell r="B16">
            <v>25053.76</v>
          </cell>
          <cell r="C16">
            <v>73606.46</v>
          </cell>
          <cell r="D16">
            <v>146240.72</v>
          </cell>
          <cell r="E16">
            <v>148566.04</v>
          </cell>
          <cell r="F16">
            <v>143508.59</v>
          </cell>
          <cell r="G16">
            <v>138575.02000000002</v>
          </cell>
          <cell r="H16">
            <v>132468.75</v>
          </cell>
          <cell r="I16">
            <v>125385.8</v>
          </cell>
          <cell r="J16">
            <v>116941.3</v>
          </cell>
          <cell r="K16">
            <v>107061.56</v>
          </cell>
          <cell r="O16">
            <v>107061.56</v>
          </cell>
          <cell r="P16">
            <v>47784.116</v>
          </cell>
          <cell r="Q16">
            <v>1.2405261196000779</v>
          </cell>
        </row>
        <row r="23">
          <cell r="B23">
            <v>55004.3</v>
          </cell>
          <cell r="C23">
            <v>83084.9</v>
          </cell>
          <cell r="D23">
            <v>17215.8</v>
          </cell>
          <cell r="E23">
            <v>10091.6</v>
          </cell>
          <cell r="F23">
            <v>7584.7</v>
          </cell>
          <cell r="G23">
            <v>5119.5</v>
          </cell>
          <cell r="H23">
            <v>5960.4</v>
          </cell>
          <cell r="I23">
            <v>3845.6</v>
          </cell>
          <cell r="J23">
            <v>4379.4</v>
          </cell>
          <cell r="O23">
            <v>192286.2</v>
          </cell>
          <cell r="P23">
            <v>132707.483</v>
          </cell>
          <cell r="Q23">
            <v>0.4489476829275709</v>
          </cell>
        </row>
        <row r="26">
          <cell r="B26">
            <v>424.6</v>
          </cell>
          <cell r="C26">
            <v>1251.3</v>
          </cell>
          <cell r="D26">
            <v>464.2</v>
          </cell>
          <cell r="E26">
            <v>3346.3</v>
          </cell>
          <cell r="F26">
            <v>181.9</v>
          </cell>
          <cell r="G26">
            <v>444.2</v>
          </cell>
          <cell r="H26">
            <v>463.3</v>
          </cell>
          <cell r="I26">
            <v>494.3</v>
          </cell>
        </row>
        <row r="28">
          <cell r="B28">
            <v>80482.66</v>
          </cell>
          <cell r="C28">
            <v>157942.66</v>
          </cell>
          <cell r="D28">
            <v>163920.72</v>
          </cell>
          <cell r="E28">
            <v>162003.94</v>
          </cell>
          <cell r="F28">
            <v>151275.19</v>
          </cell>
          <cell r="G28">
            <v>144138.72000000003</v>
          </cell>
          <cell r="H28">
            <v>138892.45</v>
          </cell>
          <cell r="I28">
            <v>129725.7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Q28" t="str">
            <v/>
          </cell>
        </row>
        <row r="34">
          <cell r="B34">
            <v>3823.711999999999</v>
          </cell>
          <cell r="C34">
            <v>4264.342</v>
          </cell>
          <cell r="D34">
            <v>4405.349</v>
          </cell>
          <cell r="E34">
            <v>5326.51</v>
          </cell>
          <cell r="F34">
            <v>4876.0250000000015</v>
          </cell>
          <cell r="G34">
            <v>4801.491999999999</v>
          </cell>
          <cell r="H34">
            <v>5508.433</v>
          </cell>
          <cell r="I34">
            <v>4813.004000000001</v>
          </cell>
          <cell r="J34">
            <v>5465.267999999997</v>
          </cell>
          <cell r="O34">
            <v>43284.134999999995</v>
          </cell>
          <cell r="P34">
            <v>48633.894</v>
          </cell>
          <cell r="Q34">
            <v>-0.1100006304245349</v>
          </cell>
        </row>
        <row r="35">
          <cell r="B35">
            <v>2224.2880000000005</v>
          </cell>
          <cell r="C35">
            <v>5962.997999999992</v>
          </cell>
          <cell r="D35">
            <v>7599.231</v>
          </cell>
          <cell r="E35">
            <v>9772.73999999999</v>
          </cell>
          <cell r="F35">
            <v>5286.044999999984</v>
          </cell>
          <cell r="G35">
            <v>4640.6780000000435</v>
          </cell>
          <cell r="H35">
            <v>5212.616999999998</v>
          </cell>
          <cell r="I35">
            <v>5238.195999999996</v>
          </cell>
          <cell r="J35" t="str">
            <v/>
          </cell>
        </row>
        <row r="41">
          <cell r="B41">
            <v>780.2</v>
          </cell>
          <cell r="C41">
            <v>1462.6</v>
          </cell>
          <cell r="D41">
            <v>3333</v>
          </cell>
          <cell r="E41">
            <v>2813.9</v>
          </cell>
          <cell r="F41">
            <v>2292.8</v>
          </cell>
          <cell r="G41">
            <v>2227.8</v>
          </cell>
          <cell r="H41">
            <v>2707.8</v>
          </cell>
          <cell r="I41">
            <v>2732.9</v>
          </cell>
        </row>
        <row r="43">
          <cell r="B43">
            <v>48</v>
          </cell>
          <cell r="C43">
            <v>12</v>
          </cell>
          <cell r="D43">
            <v>17.1</v>
          </cell>
          <cell r="E43">
            <v>582.2</v>
          </cell>
          <cell r="F43">
            <v>245.3</v>
          </cell>
          <cell r="G43">
            <v>0</v>
          </cell>
          <cell r="H43">
            <v>77.8</v>
          </cell>
          <cell r="I43">
            <v>0.3</v>
          </cell>
        </row>
        <row r="46">
          <cell r="B46">
            <v>6876.2</v>
          </cell>
          <cell r="C46">
            <v>11701.939999999993</v>
          </cell>
          <cell r="D46">
            <v>15354.68</v>
          </cell>
          <cell r="E46">
            <v>18495.34999999999</v>
          </cell>
          <cell r="F46">
            <v>12700.169999999984</v>
          </cell>
          <cell r="G46">
            <v>11669.970000000041</v>
          </cell>
          <cell r="H46">
            <v>13506.649999999998</v>
          </cell>
          <cell r="I46">
            <v>12784.399999999996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13"/>
    </sheetNames>
    <sheetDataSet>
      <sheetData sheetId="0">
        <row r="3">
          <cell r="B3" t="str">
            <v>Situation Mensuelle du Marché du Seigle en 2012-2013</v>
          </cell>
        </row>
        <row r="7">
          <cell r="O7">
            <v>41365</v>
          </cell>
          <cell r="P7">
            <v>41000</v>
          </cell>
        </row>
        <row r="10">
          <cell r="B10">
            <v>11730.501999999999</v>
          </cell>
          <cell r="C10">
            <v>20805.4</v>
          </cell>
          <cell r="D10">
            <v>46183.8</v>
          </cell>
          <cell r="E10">
            <v>47373.1</v>
          </cell>
          <cell r="F10">
            <v>46825.2</v>
          </cell>
          <cell r="G10">
            <v>49763.9</v>
          </cell>
          <cell r="H10">
            <v>49427.1</v>
          </cell>
          <cell r="I10">
            <v>47346.1</v>
          </cell>
          <cell r="J10">
            <v>43884.3</v>
          </cell>
          <cell r="K10">
            <v>41050.4</v>
          </cell>
          <cell r="O10">
            <v>41050.4</v>
          </cell>
          <cell r="P10">
            <v>24145.371</v>
          </cell>
          <cell r="Q10">
            <v>0.7001354006944023</v>
          </cell>
        </row>
        <row r="12">
          <cell r="B12">
            <v>91.6</v>
          </cell>
          <cell r="C12">
            <v>387.84</v>
          </cell>
          <cell r="D12">
            <v>1105.07</v>
          </cell>
          <cell r="E12">
            <v>1176.11</v>
          </cell>
          <cell r="F12">
            <v>1101.09</v>
          </cell>
          <cell r="G12">
            <v>1143.86</v>
          </cell>
          <cell r="H12">
            <v>988.81</v>
          </cell>
          <cell r="I12">
            <v>832.98</v>
          </cell>
          <cell r="J12">
            <v>877.51</v>
          </cell>
          <cell r="K12">
            <v>1023.18</v>
          </cell>
          <cell r="O12">
            <v>1023.18</v>
          </cell>
          <cell r="P12">
            <v>206.26</v>
          </cell>
          <cell r="Q12">
            <v>3.96063221177155</v>
          </cell>
        </row>
        <row r="16">
          <cell r="B16">
            <v>11822.101999999999</v>
          </cell>
          <cell r="C16">
            <v>21193.24</v>
          </cell>
          <cell r="D16">
            <v>47288.87</v>
          </cell>
          <cell r="E16">
            <v>48549.21</v>
          </cell>
          <cell r="F16">
            <v>47926.28999999999</v>
          </cell>
          <cell r="G16">
            <v>50907.76</v>
          </cell>
          <cell r="H16">
            <v>50415.909999999996</v>
          </cell>
          <cell r="I16">
            <v>48179.08</v>
          </cell>
          <cell r="J16">
            <v>44761.810000000005</v>
          </cell>
          <cell r="K16">
            <v>42073.58</v>
          </cell>
          <cell r="O16">
            <v>42073.58</v>
          </cell>
          <cell r="P16">
            <v>24351.630999999998</v>
          </cell>
          <cell r="Q16">
            <v>0.7277520343503894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O18">
            <v>0</v>
          </cell>
          <cell r="P18">
            <v>0</v>
          </cell>
          <cell r="Q18" t="str">
            <v/>
          </cell>
        </row>
        <row r="19">
          <cell r="B19">
            <v>11822.101999999999</v>
          </cell>
          <cell r="C19">
            <v>21193.24</v>
          </cell>
          <cell r="D19">
            <v>47288.87</v>
          </cell>
          <cell r="E19">
            <v>48549.21</v>
          </cell>
          <cell r="F19">
            <v>47926.28999999999</v>
          </cell>
          <cell r="G19">
            <v>50907.76</v>
          </cell>
          <cell r="H19">
            <v>50415.909999999996</v>
          </cell>
          <cell r="I19">
            <v>48179.08</v>
          </cell>
          <cell r="J19">
            <v>44761.810000000005</v>
          </cell>
          <cell r="K19">
            <v>42073.58</v>
          </cell>
          <cell r="O19">
            <v>42073.58</v>
          </cell>
          <cell r="P19">
            <v>24351.630999999998</v>
          </cell>
          <cell r="Q19">
            <v>0.7277520343503894</v>
          </cell>
        </row>
        <row r="23">
          <cell r="B23">
            <v>16084.4</v>
          </cell>
          <cell r="C23">
            <v>31001.6</v>
          </cell>
          <cell r="D23">
            <v>6793.3</v>
          </cell>
          <cell r="E23">
            <v>3661</v>
          </cell>
          <cell r="F23">
            <v>7046.4</v>
          </cell>
          <cell r="G23">
            <v>2593.3</v>
          </cell>
          <cell r="H23">
            <v>2941.8</v>
          </cell>
          <cell r="I23">
            <v>1279.3</v>
          </cell>
          <cell r="J23">
            <v>2244.6</v>
          </cell>
          <cell r="O23">
            <v>73645.70000000001</v>
          </cell>
          <cell r="P23">
            <v>62296.465000000004</v>
          </cell>
          <cell r="Q23">
            <v>0.1821810434990172</v>
          </cell>
        </row>
        <row r="26">
          <cell r="B26">
            <v>0.1</v>
          </cell>
          <cell r="C26">
            <v>0.3</v>
          </cell>
          <cell r="D26">
            <v>20.7</v>
          </cell>
          <cell r="E26">
            <v>153.7</v>
          </cell>
          <cell r="F26">
            <v>3</v>
          </cell>
          <cell r="G26">
            <v>0</v>
          </cell>
          <cell r="H26">
            <v>28.7</v>
          </cell>
          <cell r="I26">
            <v>215.8</v>
          </cell>
        </row>
        <row r="28">
          <cell r="B28">
            <v>27906.602</v>
          </cell>
          <cell r="C28">
            <v>52195.14</v>
          </cell>
          <cell r="D28">
            <v>54102.87</v>
          </cell>
          <cell r="E28">
            <v>52363.909999999996</v>
          </cell>
          <cell r="F28">
            <v>54975.689999999995</v>
          </cell>
          <cell r="G28">
            <v>53501.060000000005</v>
          </cell>
          <cell r="H28">
            <v>53386.409999999996</v>
          </cell>
          <cell r="I28">
            <v>49674.18</v>
          </cell>
          <cell r="J28" t="str">
            <v/>
          </cell>
        </row>
        <row r="34">
          <cell r="B34">
            <v>419.8</v>
          </cell>
          <cell r="C34">
            <v>528.022</v>
          </cell>
          <cell r="D34">
            <v>703.241</v>
          </cell>
          <cell r="E34">
            <v>886.112</v>
          </cell>
          <cell r="F34">
            <v>738.357</v>
          </cell>
          <cell r="G34">
            <v>927.745</v>
          </cell>
          <cell r="H34">
            <v>980.0830000000001</v>
          </cell>
          <cell r="I34">
            <v>512.6769999999999</v>
          </cell>
          <cell r="J34">
            <v>995.624</v>
          </cell>
          <cell r="O34">
            <v>6691.661</v>
          </cell>
          <cell r="P34">
            <v>6670.294</v>
          </cell>
          <cell r="Q34">
            <v>0.0032033070806174457</v>
          </cell>
        </row>
        <row r="35">
          <cell r="B35">
            <v>5408.761999999999</v>
          </cell>
          <cell r="C35">
            <v>-3685.851999999999</v>
          </cell>
          <cell r="D35">
            <v>2488.0190000000002</v>
          </cell>
          <cell r="E35">
            <v>1797.6080000000002</v>
          </cell>
          <cell r="F35">
            <v>1883.672999999988</v>
          </cell>
          <cell r="G35">
            <v>1381.205000000009</v>
          </cell>
          <cell r="H35">
            <v>2733.146999999997</v>
          </cell>
          <cell r="I35">
            <v>2314.192999999992</v>
          </cell>
          <cell r="J35" t="str">
            <v/>
          </cell>
        </row>
        <row r="41">
          <cell r="B41">
            <v>884.8</v>
          </cell>
          <cell r="C41">
            <v>8064.1</v>
          </cell>
          <cell r="D41">
            <v>2362.4</v>
          </cell>
          <cell r="E41">
            <v>1753.9</v>
          </cell>
          <cell r="F41">
            <v>1445.8</v>
          </cell>
          <cell r="G41">
            <v>776.2</v>
          </cell>
          <cell r="H41">
            <v>1494.1</v>
          </cell>
          <cell r="I41">
            <v>2085.5</v>
          </cell>
          <cell r="Q41" t="str">
            <v/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0.1</v>
          </cell>
          <cell r="G43">
            <v>0</v>
          </cell>
          <cell r="H43">
            <v>0</v>
          </cell>
          <cell r="I43">
            <v>0</v>
          </cell>
          <cell r="Q43" t="str">
            <v/>
          </cell>
        </row>
        <row r="46">
          <cell r="B46">
            <v>6713.361999999999</v>
          </cell>
          <cell r="C46">
            <v>4906.270000000001</v>
          </cell>
          <cell r="D46">
            <v>5553.66</v>
          </cell>
          <cell r="E46">
            <v>4437.620000000001</v>
          </cell>
          <cell r="F46">
            <v>4067.929999999988</v>
          </cell>
          <cell r="G46">
            <v>3085.1500000000087</v>
          </cell>
          <cell r="H46">
            <v>5207.329999999997</v>
          </cell>
          <cell r="I46">
            <v>4912.369999999992</v>
          </cell>
          <cell r="J46" t="str">
            <v/>
          </cell>
          <cell r="Q4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213"/>
    </sheetNames>
    <sheetDataSet>
      <sheetData sheetId="0">
        <row r="3">
          <cell r="B3" t="str">
            <v>Situation Mensuelle du Marché du Sorgho en 2012-2013</v>
          </cell>
        </row>
        <row r="7">
          <cell r="O7">
            <v>41365</v>
          </cell>
          <cell r="P7">
            <v>41000</v>
          </cell>
        </row>
        <row r="10">
          <cell r="B10">
            <v>15697.035000000002</v>
          </cell>
          <cell r="C10">
            <v>11934.5</v>
          </cell>
          <cell r="D10">
            <v>5959.8</v>
          </cell>
          <cell r="E10">
            <v>21864.5</v>
          </cell>
          <cell r="F10">
            <v>73664.2</v>
          </cell>
          <cell r="G10">
            <v>70405.1</v>
          </cell>
          <cell r="H10">
            <v>62264.6</v>
          </cell>
          <cell r="I10">
            <v>53998.1</v>
          </cell>
          <cell r="J10">
            <v>45246.4</v>
          </cell>
          <cell r="K10">
            <v>36198.8</v>
          </cell>
          <cell r="O10">
            <v>36198.8</v>
          </cell>
          <cell r="P10">
            <v>44931.801</v>
          </cell>
          <cell r="Q10">
            <v>-0.1943612498417323</v>
          </cell>
        </row>
        <row r="12">
          <cell r="B12">
            <v>1080.65</v>
          </cell>
          <cell r="C12">
            <v>808.66</v>
          </cell>
          <cell r="D12">
            <v>703.84</v>
          </cell>
          <cell r="E12">
            <v>679.95</v>
          </cell>
          <cell r="F12">
            <v>1091.07</v>
          </cell>
          <cell r="G12">
            <v>695.45</v>
          </cell>
          <cell r="H12">
            <v>1237.25</v>
          </cell>
          <cell r="I12">
            <v>820.56</v>
          </cell>
          <cell r="J12">
            <v>706.19</v>
          </cell>
          <cell r="K12">
            <v>1052.91</v>
          </cell>
          <cell r="O12">
            <v>1052.91</v>
          </cell>
          <cell r="P12">
            <v>881.35</v>
          </cell>
          <cell r="Q12">
            <v>0.1946559255687299</v>
          </cell>
        </row>
        <row r="16">
          <cell r="B16">
            <v>16777.685</v>
          </cell>
          <cell r="C16">
            <v>12743.16</v>
          </cell>
          <cell r="D16">
            <v>6663.64</v>
          </cell>
          <cell r="E16">
            <v>22544.45</v>
          </cell>
          <cell r="F16">
            <v>74755.27</v>
          </cell>
          <cell r="G16">
            <v>71100.55</v>
          </cell>
          <cell r="H16">
            <v>63501.85</v>
          </cell>
          <cell r="I16">
            <v>54818.659999999996</v>
          </cell>
          <cell r="J16">
            <v>45952.590000000004</v>
          </cell>
          <cell r="K16">
            <v>37251.71000000001</v>
          </cell>
          <cell r="O16">
            <v>37251.71000000001</v>
          </cell>
          <cell r="P16">
            <v>45813.151</v>
          </cell>
          <cell r="Q16">
            <v>-0.1868773662828822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O18">
            <v>0</v>
          </cell>
          <cell r="P18">
            <v>0</v>
          </cell>
          <cell r="Q18" t="str">
            <v/>
          </cell>
        </row>
        <row r="20">
          <cell r="B20">
            <v>16777.685</v>
          </cell>
          <cell r="C20">
            <v>12743.16</v>
          </cell>
          <cell r="D20">
            <v>6663.64</v>
          </cell>
          <cell r="E20">
            <v>22544.45</v>
          </cell>
          <cell r="F20">
            <v>74755.27</v>
          </cell>
          <cell r="G20">
            <v>71100.55</v>
          </cell>
          <cell r="H20">
            <v>63501.85</v>
          </cell>
          <cell r="I20">
            <v>54818.659999999996</v>
          </cell>
          <cell r="J20">
            <v>45952.590000000004</v>
          </cell>
          <cell r="K20">
            <v>37251.71000000001</v>
          </cell>
          <cell r="O20">
            <v>37251.71000000001</v>
          </cell>
          <cell r="P20">
            <v>45813.151</v>
          </cell>
          <cell r="Q20">
            <v>-0.1868773662828822</v>
          </cell>
        </row>
        <row r="23">
          <cell r="B23">
            <v>586.1</v>
          </cell>
          <cell r="C23">
            <v>226.6</v>
          </cell>
          <cell r="D23">
            <v>20140.6</v>
          </cell>
          <cell r="E23">
            <v>64870.9</v>
          </cell>
          <cell r="F23">
            <v>17197</v>
          </cell>
          <cell r="G23">
            <v>4601.4</v>
          </cell>
          <cell r="H23">
            <v>3994.9</v>
          </cell>
          <cell r="I23">
            <v>2718.2</v>
          </cell>
          <cell r="J23">
            <v>1772.8</v>
          </cell>
          <cell r="O23">
            <v>116108.49999999999</v>
          </cell>
          <cell r="P23">
            <v>132133.761</v>
          </cell>
          <cell r="Q23">
            <v>-0.1212805938370286</v>
          </cell>
        </row>
        <row r="26">
          <cell r="B26">
            <v>32.6</v>
          </cell>
          <cell r="C26">
            <v>55.6</v>
          </cell>
          <cell r="D26">
            <v>16.8</v>
          </cell>
          <cell r="E26">
            <v>979.6</v>
          </cell>
          <cell r="F26">
            <v>5148.1</v>
          </cell>
          <cell r="G26">
            <v>1853.2</v>
          </cell>
          <cell r="H26">
            <v>390.8</v>
          </cell>
          <cell r="I26">
            <v>633.1</v>
          </cell>
          <cell r="Q26" t="str">
            <v/>
          </cell>
        </row>
        <row r="28">
          <cell r="B28">
            <v>17396.385000000002</v>
          </cell>
          <cell r="C28">
            <v>13025.36</v>
          </cell>
          <cell r="D28">
            <v>26821.039999999997</v>
          </cell>
          <cell r="E28">
            <v>88394.95</v>
          </cell>
          <cell r="F28">
            <v>97100.37</v>
          </cell>
          <cell r="G28">
            <v>77555.15000000001</v>
          </cell>
          <cell r="H28">
            <v>67887.55</v>
          </cell>
          <cell r="I28">
            <v>58169.96</v>
          </cell>
          <cell r="J28" t="str">
            <v/>
          </cell>
          <cell r="K28" t="str">
            <v/>
          </cell>
          <cell r="Q28" t="str">
            <v/>
          </cell>
        </row>
        <row r="34">
          <cell r="B34">
            <v>1621.838</v>
          </cell>
          <cell r="C34">
            <v>1784.82</v>
          </cell>
          <cell r="D34">
            <v>1557.099</v>
          </cell>
          <cell r="E34">
            <v>3590.562</v>
          </cell>
          <cell r="F34">
            <v>3833.7009999999996</v>
          </cell>
          <cell r="G34">
            <v>5046.244</v>
          </cell>
          <cell r="H34">
            <v>4510.699</v>
          </cell>
          <cell r="I34">
            <v>3853.007</v>
          </cell>
          <cell r="J34">
            <v>2265.7990000000004</v>
          </cell>
          <cell r="O34">
            <v>28063.769</v>
          </cell>
          <cell r="P34">
            <v>38488.024000000005</v>
          </cell>
          <cell r="Q34">
            <v>-0.270844120238545</v>
          </cell>
        </row>
        <row r="35">
          <cell r="B35">
            <v>-376.2129999999979</v>
          </cell>
          <cell r="C35">
            <v>1426.4000000000005</v>
          </cell>
          <cell r="D35">
            <v>-168.50900000000183</v>
          </cell>
          <cell r="E35">
            <v>-189.48200000001816</v>
          </cell>
          <cell r="F35">
            <v>9428.818999999989</v>
          </cell>
          <cell r="G35">
            <v>2827.9559999999983</v>
          </cell>
          <cell r="H35">
            <v>2310.691000000006</v>
          </cell>
          <cell r="I35">
            <v>1169.5629999999946</v>
          </cell>
          <cell r="J35" t="str">
            <v/>
          </cell>
        </row>
        <row r="41">
          <cell r="B41">
            <v>3407.1</v>
          </cell>
          <cell r="C41">
            <v>3150.5</v>
          </cell>
          <cell r="D41">
            <v>2888</v>
          </cell>
          <cell r="E41">
            <v>10238.6</v>
          </cell>
          <cell r="F41">
            <v>12737.3</v>
          </cell>
          <cell r="G41">
            <v>6179.1</v>
          </cell>
          <cell r="H41">
            <v>6221.7</v>
          </cell>
          <cell r="I41">
            <v>7194.8</v>
          </cell>
        </row>
        <row r="43"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25.8</v>
          </cell>
          <cell r="I43">
            <v>0</v>
          </cell>
        </row>
        <row r="46">
          <cell r="B46">
            <v>4653.225000000002</v>
          </cell>
          <cell r="C46">
            <v>6361.72</v>
          </cell>
          <cell r="D46">
            <v>4276.589999999998</v>
          </cell>
          <cell r="E46">
            <v>13639.679999999982</v>
          </cell>
          <cell r="F46">
            <v>25999.819999999985</v>
          </cell>
          <cell r="G46">
            <v>14053.3</v>
          </cell>
          <cell r="H46">
            <v>13068.890000000005</v>
          </cell>
          <cell r="I46">
            <v>12217.369999999995</v>
          </cell>
          <cell r="J46" t="str">
            <v/>
          </cell>
          <cell r="K4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13"/>
    </sheetNames>
    <sheetDataSet>
      <sheetData sheetId="0">
        <row r="3">
          <cell r="B3" t="str">
            <v>Situation Mensuelle du Marché du Triticale en 2012-2013</v>
          </cell>
        </row>
        <row r="7">
          <cell r="O7">
            <v>41365</v>
          </cell>
          <cell r="P7">
            <v>41000</v>
          </cell>
        </row>
        <row r="12">
          <cell r="B12">
            <v>41746.181000000004</v>
          </cell>
          <cell r="C12">
            <v>312382.8</v>
          </cell>
          <cell r="D12">
            <v>643079.2</v>
          </cell>
          <cell r="E12">
            <v>608918.5</v>
          </cell>
          <cell r="F12">
            <v>544817.1</v>
          </cell>
          <cell r="G12">
            <v>485687.8</v>
          </cell>
          <cell r="H12">
            <v>435329.9</v>
          </cell>
          <cell r="I12">
            <v>373847.1</v>
          </cell>
          <cell r="J12">
            <v>318164.4</v>
          </cell>
          <cell r="K12">
            <v>257230.6</v>
          </cell>
          <cell r="O12">
            <v>257230.6</v>
          </cell>
          <cell r="P12">
            <v>149467.877</v>
          </cell>
          <cell r="Q12">
            <v>0.7209758053899433</v>
          </cell>
        </row>
        <row r="14">
          <cell r="B14">
            <v>11266.65</v>
          </cell>
          <cell r="C14">
            <v>26043.65</v>
          </cell>
          <cell r="D14">
            <v>57844.76</v>
          </cell>
          <cell r="E14">
            <v>52448.54</v>
          </cell>
          <cell r="F14">
            <v>39398.33</v>
          </cell>
          <cell r="G14">
            <v>32999.49</v>
          </cell>
          <cell r="H14">
            <v>29700.32</v>
          </cell>
          <cell r="I14">
            <v>24226.14</v>
          </cell>
          <cell r="J14">
            <v>19649.7</v>
          </cell>
          <cell r="K14">
            <v>20733.88</v>
          </cell>
          <cell r="O14">
            <v>20733.88</v>
          </cell>
          <cell r="P14">
            <v>15815.13</v>
          </cell>
          <cell r="Q14">
            <v>0.31101546430538374</v>
          </cell>
        </row>
        <row r="18">
          <cell r="B18">
            <v>53012.831000000006</v>
          </cell>
          <cell r="C18">
            <v>338426.45</v>
          </cell>
          <cell r="D18">
            <v>700923.96</v>
          </cell>
          <cell r="E18">
            <v>661367.04</v>
          </cell>
          <cell r="F18">
            <v>584215.4299999999</v>
          </cell>
          <cell r="G18">
            <v>518687.29</v>
          </cell>
          <cell r="H18">
            <v>465030.22000000003</v>
          </cell>
          <cell r="I18">
            <v>398073.24</v>
          </cell>
          <cell r="J18">
            <v>337814.10000000003</v>
          </cell>
          <cell r="K18">
            <v>277964.48</v>
          </cell>
          <cell r="O18">
            <v>277964.48</v>
          </cell>
          <cell r="P18">
            <v>165283.007</v>
          </cell>
          <cell r="Q18">
            <v>0.6817486869657445</v>
          </cell>
        </row>
        <row r="22">
          <cell r="B22">
            <v>53012.831000000006</v>
          </cell>
          <cell r="C22">
            <v>338426.45</v>
          </cell>
          <cell r="D22">
            <v>700923.96</v>
          </cell>
          <cell r="E22">
            <v>661367.04</v>
          </cell>
          <cell r="F22">
            <v>584215.4299999999</v>
          </cell>
          <cell r="G22">
            <v>518687.29</v>
          </cell>
          <cell r="H22">
            <v>465030.22000000003</v>
          </cell>
          <cell r="I22">
            <v>398073.24</v>
          </cell>
          <cell r="J22">
            <v>337814.10000000003</v>
          </cell>
          <cell r="K22">
            <v>277964.48</v>
          </cell>
          <cell r="O22">
            <v>277964.48</v>
          </cell>
          <cell r="P22">
            <v>165283.007</v>
          </cell>
          <cell r="Q22">
            <v>0.6817486869657445</v>
          </cell>
        </row>
        <row r="25">
          <cell r="B25">
            <v>315443.6</v>
          </cell>
          <cell r="C25">
            <v>454084.4</v>
          </cell>
          <cell r="D25">
            <v>63598.1</v>
          </cell>
          <cell r="E25">
            <v>35741</v>
          </cell>
          <cell r="F25">
            <v>26145.7</v>
          </cell>
          <cell r="G25">
            <v>15774.1</v>
          </cell>
          <cell r="H25">
            <v>16055.8</v>
          </cell>
          <cell r="I25">
            <v>14841.2</v>
          </cell>
          <cell r="J25">
            <v>14515.3</v>
          </cell>
          <cell r="O25">
            <v>956199.2</v>
          </cell>
          <cell r="P25">
            <v>692744.973</v>
          </cell>
          <cell r="Q25">
            <v>0.3803047835325106</v>
          </cell>
        </row>
        <row r="28">
          <cell r="B28">
            <v>0</v>
          </cell>
          <cell r="C28">
            <v>77.6</v>
          </cell>
          <cell r="D28">
            <v>356.2</v>
          </cell>
          <cell r="E28">
            <v>91.8</v>
          </cell>
          <cell r="F28">
            <v>0</v>
          </cell>
          <cell r="G28">
            <v>7.7</v>
          </cell>
          <cell r="H28">
            <v>0</v>
          </cell>
          <cell r="I28">
            <v>76</v>
          </cell>
          <cell r="Q28" t="str">
            <v/>
          </cell>
        </row>
        <row r="30">
          <cell r="B30">
            <v>368456.431</v>
          </cell>
          <cell r="C30">
            <v>792588.45</v>
          </cell>
          <cell r="D30">
            <v>764878.26</v>
          </cell>
          <cell r="E30">
            <v>697199.8400000001</v>
          </cell>
          <cell r="F30">
            <v>610361.1299999999</v>
          </cell>
          <cell r="G30">
            <v>534469.09</v>
          </cell>
          <cell r="H30">
            <v>481086.02</v>
          </cell>
          <cell r="I30">
            <v>412990.44</v>
          </cell>
          <cell r="J30" t="str">
            <v/>
          </cell>
          <cell r="K30" t="str">
            <v/>
          </cell>
          <cell r="Q30" t="str">
            <v/>
          </cell>
        </row>
        <row r="33">
          <cell r="B33">
            <v>29581.476000000006</v>
          </cell>
          <cell r="C33">
            <v>64175.99599999999</v>
          </cell>
          <cell r="D33">
            <v>71410.40099999998</v>
          </cell>
          <cell r="E33">
            <v>83647.086</v>
          </cell>
          <cell r="F33">
            <v>69292.82300000002</v>
          </cell>
          <cell r="G33">
            <v>58640.02100000001</v>
          </cell>
          <cell r="H33">
            <v>69763.68599999999</v>
          </cell>
          <cell r="I33">
            <v>58142.01399999998</v>
          </cell>
          <cell r="J33">
            <v>56499.368999999984</v>
          </cell>
          <cell r="O33">
            <v>561152.872</v>
          </cell>
          <cell r="P33">
            <v>456366.687</v>
          </cell>
          <cell r="Q33">
            <v>0.22960962748799418</v>
          </cell>
        </row>
        <row r="34">
          <cell r="B34">
            <v>-3326.695000000047</v>
          </cell>
          <cell r="C34">
            <v>19634.69400000007</v>
          </cell>
          <cell r="D34">
            <v>25982.31899999999</v>
          </cell>
          <cell r="E34">
            <v>19490.324000000153</v>
          </cell>
          <cell r="F34">
            <v>15516.716999999844</v>
          </cell>
          <cell r="G34">
            <v>6557.448999999906</v>
          </cell>
          <cell r="H34">
            <v>10057.294000000053</v>
          </cell>
          <cell r="I34">
            <v>13037.025999999998</v>
          </cell>
          <cell r="J34" t="str">
            <v/>
          </cell>
          <cell r="K34" t="str">
            <v/>
          </cell>
          <cell r="Q34" t="str">
            <v/>
          </cell>
        </row>
        <row r="43">
          <cell r="B43">
            <v>3775.2</v>
          </cell>
          <cell r="C43">
            <v>7853.7</v>
          </cell>
          <cell r="D43">
            <v>6113.2</v>
          </cell>
          <cell r="E43">
            <v>9642.4</v>
          </cell>
          <cell r="F43">
            <v>6811.5</v>
          </cell>
          <cell r="G43">
            <v>4164</v>
          </cell>
          <cell r="H43">
            <v>3139.8</v>
          </cell>
          <cell r="I43">
            <v>3997.3</v>
          </cell>
        </row>
        <row r="45">
          <cell r="B45">
            <v>0</v>
          </cell>
          <cell r="C45">
            <v>0.1</v>
          </cell>
          <cell r="D45">
            <v>5.3</v>
          </cell>
          <cell r="E45">
            <v>204.6</v>
          </cell>
          <cell r="F45">
            <v>52.8</v>
          </cell>
          <cell r="G45">
            <v>77.4</v>
          </cell>
          <cell r="H45">
            <v>52</v>
          </cell>
          <cell r="I45">
            <v>0</v>
          </cell>
          <cell r="Q45" t="str">
            <v/>
          </cell>
        </row>
        <row r="48">
          <cell r="B48">
            <v>30029.98099999996</v>
          </cell>
          <cell r="C48">
            <v>91664.49000000006</v>
          </cell>
          <cell r="D48">
            <v>103511.21999999997</v>
          </cell>
          <cell r="E48">
            <v>112984.41000000015</v>
          </cell>
          <cell r="F48">
            <v>91673.83999999987</v>
          </cell>
          <cell r="G48">
            <v>69438.86999999991</v>
          </cell>
          <cell r="H48">
            <v>83012.78000000004</v>
          </cell>
          <cell r="I48">
            <v>75176.33999999998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R48"/>
  <sheetViews>
    <sheetView zoomScale="90" zoomScaleNormal="90" workbookViewId="0" topLeftCell="A1">
      <selection activeCell="A48" sqref="A48"/>
    </sheetView>
  </sheetViews>
  <sheetFormatPr defaultColWidth="11.421875" defaultRowHeight="12.75"/>
  <cols>
    <col min="1" max="1" width="39.7109375" style="25" customWidth="1"/>
    <col min="2" max="17" width="9.7109375" style="26" customWidth="1"/>
    <col min="18" max="16384" width="11.421875" style="26" customWidth="1"/>
  </cols>
  <sheetData>
    <row r="1" ht="12.75" customHeight="1"/>
    <row r="2" ht="12.75" customHeight="1">
      <c r="A2" s="27"/>
    </row>
    <row r="3" spans="1:17" ht="30" customHeight="1">
      <c r="A3" s="28"/>
      <c r="B3" s="415" t="str">
        <f>'[1]1213'!$B$3:$Q$3</f>
        <v>Situation Mensuelle du Marché du Blé tendre en 2012/2013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</row>
    <row r="4" spans="1:18" s="32" customFormat="1" ht="12" customHeight="1">
      <c r="A4" s="29"/>
      <c r="B4" s="30"/>
      <c r="C4" s="30"/>
      <c r="D4" s="30"/>
      <c r="E4" s="30"/>
      <c r="F4" s="30"/>
      <c r="G4" s="30"/>
      <c r="H4" s="31"/>
      <c r="I4" s="31"/>
      <c r="J4" s="31"/>
      <c r="K4" s="31"/>
      <c r="L4" s="31"/>
      <c r="M4" s="31"/>
      <c r="O4" s="33"/>
      <c r="P4" s="33"/>
      <c r="R4" s="35"/>
    </row>
    <row r="5" spans="1:16" s="32" customFormat="1" ht="12" customHeight="1" thickBot="1">
      <c r="A5" s="29"/>
      <c r="B5" s="30"/>
      <c r="C5" s="30"/>
      <c r="D5" s="30"/>
      <c r="E5" s="30"/>
      <c r="F5" s="30"/>
      <c r="G5" s="30"/>
      <c r="H5" s="31"/>
      <c r="I5" s="31"/>
      <c r="J5" s="31"/>
      <c r="K5" s="31"/>
      <c r="L5" s="31"/>
      <c r="M5" s="31"/>
      <c r="O5" s="33"/>
      <c r="P5" s="33"/>
    </row>
    <row r="6" spans="1:17" s="74" customFormat="1" ht="12.75" customHeight="1">
      <c r="A6" s="50" t="s">
        <v>14</v>
      </c>
      <c r="B6" s="57" t="s">
        <v>0</v>
      </c>
      <c r="C6" s="57" t="s">
        <v>1</v>
      </c>
      <c r="D6" s="57" t="s">
        <v>2</v>
      </c>
      <c r="E6" s="57" t="s">
        <v>3</v>
      </c>
      <c r="F6" s="57" t="s">
        <v>4</v>
      </c>
      <c r="G6" s="57" t="s">
        <v>5</v>
      </c>
      <c r="H6" s="57" t="s">
        <v>6</v>
      </c>
      <c r="I6" s="57" t="s">
        <v>7</v>
      </c>
      <c r="J6" s="57" t="s">
        <v>8</v>
      </c>
      <c r="K6" s="57" t="s">
        <v>9</v>
      </c>
      <c r="L6" s="57" t="s">
        <v>10</v>
      </c>
      <c r="M6" s="57" t="s">
        <v>11</v>
      </c>
      <c r="N6" s="57" t="s">
        <v>0</v>
      </c>
      <c r="O6" s="58" t="s">
        <v>34</v>
      </c>
      <c r="P6" s="59" t="s">
        <v>34</v>
      </c>
      <c r="Q6" s="149" t="s">
        <v>13</v>
      </c>
    </row>
    <row r="7" spans="1:17" s="75" customFormat="1" ht="12.75" customHeight="1">
      <c r="A7" s="51" t="s">
        <v>15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68">
        <f>[1]!dat1</f>
        <v>41365</v>
      </c>
      <c r="P7" s="168">
        <f>[1]!dat2</f>
        <v>41000</v>
      </c>
      <c r="Q7" s="150" t="s">
        <v>58</v>
      </c>
    </row>
    <row r="8" spans="1:17" s="75" customFormat="1" ht="12.75" customHeight="1">
      <c r="A8" s="52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  <c r="O8" s="145"/>
      <c r="P8" s="146"/>
      <c r="Q8" s="151"/>
    </row>
    <row r="9" spans="1:17" s="75" customFormat="1" ht="12.75" customHeight="1">
      <c r="A9" s="53" t="s">
        <v>113</v>
      </c>
      <c r="B9" s="368" t="s">
        <v>15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70"/>
      <c r="O9" s="371"/>
      <c r="P9" s="372"/>
      <c r="Q9" s="152"/>
    </row>
    <row r="10" spans="1:17" s="75" customFormat="1" ht="12.75" customHeight="1">
      <c r="A10" s="52" t="s">
        <v>103</v>
      </c>
      <c r="B10" s="368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70"/>
      <c r="O10" s="373"/>
      <c r="P10" s="374"/>
      <c r="Q10" s="152"/>
    </row>
    <row r="11" spans="1:17" s="75" customFormat="1" ht="12.75" customHeight="1">
      <c r="A11" s="54" t="s">
        <v>32</v>
      </c>
      <c r="B11" s="127">
        <f>'[1]1213'!B11</f>
        <v>1652506.9279999998</v>
      </c>
      <c r="C11" s="123">
        <f>'[1]1213'!C11</f>
        <v>8290308.9</v>
      </c>
      <c r="D11" s="123">
        <f>'[1]1213'!D11</f>
        <v>13940036.500000004</v>
      </c>
      <c r="E11" s="123">
        <f>'[1]1213'!E11</f>
        <v>13549483.5</v>
      </c>
      <c r="F11" s="123">
        <f>'[1]1213'!F11</f>
        <v>12416753.1</v>
      </c>
      <c r="G11" s="123">
        <f>'[1]1213'!G11</f>
        <v>11695416.600000001</v>
      </c>
      <c r="H11" s="123">
        <f>'[1]1213'!H11</f>
        <v>10535135.5</v>
      </c>
      <c r="I11" s="123">
        <f>'[1]1213'!I11</f>
        <v>9385982.2</v>
      </c>
      <c r="J11" s="123">
        <f>'[1]1213'!J11</f>
        <v>7699695</v>
      </c>
      <c r="K11" s="123">
        <f>'[1]1213'!K11</f>
        <v>6458071.000000001</v>
      </c>
      <c r="L11" s="123">
        <f>'[1]1213'!L11</f>
        <v>0</v>
      </c>
      <c r="M11" s="123">
        <f>'[1]1213'!M11</f>
        <v>0</v>
      </c>
      <c r="N11" s="128">
        <f>'[1]1213'!N11</f>
        <v>0</v>
      </c>
      <c r="O11" s="375">
        <f>'[1]1213'!O11</f>
        <v>6458071.000000001</v>
      </c>
      <c r="P11" s="376">
        <f>'[1]1213'!P11</f>
        <v>5660705.77</v>
      </c>
      <c r="Q11" s="152">
        <f>'[1]1213'!Q11</f>
        <v>0.14085968471030452</v>
      </c>
    </row>
    <row r="12" spans="1:17" s="75" customFormat="1" ht="12.75" customHeight="1">
      <c r="A12" s="52" t="s">
        <v>35</v>
      </c>
      <c r="B12" s="127">
        <f>'[1]1213'!B12</f>
        <v>123249.87</v>
      </c>
      <c r="C12" s="123">
        <f>'[1]1213'!C12</f>
        <v>161037.91</v>
      </c>
      <c r="D12" s="123">
        <f>'[1]1213'!D12</f>
        <v>288653.99</v>
      </c>
      <c r="E12" s="123">
        <f>'[1]1213'!E12</f>
        <v>242094.8</v>
      </c>
      <c r="F12" s="123">
        <f>'[1]1213'!F12</f>
        <v>186091.71</v>
      </c>
      <c r="G12" s="123">
        <f>'[1]1213'!G12</f>
        <v>181221.74</v>
      </c>
      <c r="H12" s="123">
        <f>'[1]1213'!H12</f>
        <v>171354.06</v>
      </c>
      <c r="I12" s="123">
        <f>'[1]1213'!I12</f>
        <v>148956.72</v>
      </c>
      <c r="J12" s="123">
        <f>'[1]1213'!J12</f>
        <v>145169.66</v>
      </c>
      <c r="K12" s="123">
        <f>'[1]1213'!K12</f>
        <v>129989.88</v>
      </c>
      <c r="L12" s="123">
        <f>'[1]1213'!L12</f>
        <v>0</v>
      </c>
      <c r="M12" s="123">
        <f>'[1]1213'!M12</f>
        <v>0</v>
      </c>
      <c r="N12" s="128">
        <f>'[1]1213'!N12</f>
        <v>0</v>
      </c>
      <c r="O12" s="375">
        <f>'[1]1213'!O12</f>
        <v>129989.88</v>
      </c>
      <c r="P12" s="376">
        <f>'[1]1213'!P12</f>
        <v>131957.84</v>
      </c>
      <c r="Q12" s="152">
        <f>'[1]1213'!Q12</f>
        <v>-0.014913551176648498</v>
      </c>
    </row>
    <row r="13" spans="1:17" s="75" customFormat="1" ht="12.75" customHeight="1">
      <c r="A13" s="52" t="s">
        <v>36</v>
      </c>
      <c r="B13" s="127">
        <f>'[1]1213'!B13</f>
        <v>0</v>
      </c>
      <c r="C13" s="123">
        <f>'[1]1213'!C13</f>
        <v>0</v>
      </c>
      <c r="D13" s="123">
        <f>'[1]1213'!D13</f>
        <v>0</v>
      </c>
      <c r="E13" s="123">
        <f>'[1]1213'!E13</f>
        <v>0</v>
      </c>
      <c r="F13" s="123">
        <f>'[1]1213'!F13</f>
        <v>0</v>
      </c>
      <c r="G13" s="123">
        <f>'[1]1213'!G13</f>
        <v>0</v>
      </c>
      <c r="H13" s="123">
        <f>'[1]1213'!H13</f>
        <v>0</v>
      </c>
      <c r="I13" s="123">
        <f>'[1]1213'!I13</f>
        <v>0</v>
      </c>
      <c r="J13" s="123">
        <f>'[1]1213'!J13</f>
        <v>0</v>
      </c>
      <c r="K13" s="123">
        <f>'[1]1213'!K13</f>
        <v>0</v>
      </c>
      <c r="L13" s="123">
        <f>'[1]1213'!L13</f>
        <v>0</v>
      </c>
      <c r="M13" s="123">
        <f>'[1]1213'!M13</f>
        <v>0</v>
      </c>
      <c r="N13" s="128">
        <f>'[1]1213'!N13</f>
        <v>0</v>
      </c>
      <c r="O13" s="375">
        <f>'[1]1213'!O13</f>
        <v>0</v>
      </c>
      <c r="P13" s="376">
        <f>'[1]1213'!P13</f>
        <v>0</v>
      </c>
      <c r="Q13" s="152">
        <f>'[1]1213'!Q13</f>
      </c>
    </row>
    <row r="14" spans="1:17" s="75" customFormat="1" ht="12.75" customHeight="1">
      <c r="A14" s="52" t="s">
        <v>37</v>
      </c>
      <c r="B14" s="127">
        <f>'[1]1213'!B14</f>
        <v>395602.81440000003</v>
      </c>
      <c r="C14" s="123">
        <f>'[1]1213'!C14</f>
        <v>391212.5141380535</v>
      </c>
      <c r="D14" s="123">
        <f>'[1]1213'!D14</f>
        <v>359232.7385163374</v>
      </c>
      <c r="E14" s="123">
        <f>'[1]1213'!E14</f>
        <v>355802.00493499765</v>
      </c>
      <c r="F14" s="123">
        <f>'[1]1213'!F14</f>
        <v>344304.32454673725</v>
      </c>
      <c r="G14" s="123">
        <f>'[1]1213'!G14</f>
        <v>355013.01078151964</v>
      </c>
      <c r="H14" s="123">
        <f>'[1]1213'!H14</f>
        <v>344276.127902027</v>
      </c>
      <c r="I14" s="123">
        <f>'[1]1213'!I14</f>
        <v>360542.27064594545</v>
      </c>
      <c r="J14" s="123">
        <f>'[1]1213'!J14</f>
        <v>357710.5677581221</v>
      </c>
      <c r="K14" s="123">
        <f>'[1]1213'!K14</f>
        <v>344217.818704706</v>
      </c>
      <c r="L14" s="123">
        <f>'[1]1213'!L14</f>
        <v>0</v>
      </c>
      <c r="M14" s="123">
        <f>'[1]1213'!M14</f>
        <v>0</v>
      </c>
      <c r="N14" s="128">
        <f>'[1]1213'!N14</f>
        <v>0</v>
      </c>
      <c r="O14" s="375">
        <f>'[1]1213'!O14</f>
        <v>344217.818704706</v>
      </c>
      <c r="P14" s="376">
        <f>'[1]1213'!P14</f>
        <v>368470.2472523224</v>
      </c>
      <c r="Q14" s="152">
        <f>'[1]1213'!Q14</f>
        <v>-0.06581923161630132</v>
      </c>
    </row>
    <row r="15" spans="1:17" s="75" customFormat="1" ht="12.75" customHeight="1">
      <c r="A15" s="52" t="s">
        <v>38</v>
      </c>
      <c r="B15" s="127">
        <f>'[1]1213'!B15</f>
        <v>79116.80600000001</v>
      </c>
      <c r="C15" s="123">
        <f>'[1]1213'!C15</f>
        <v>49543.74</v>
      </c>
      <c r="D15" s="123">
        <f>'[1]1213'!D15</f>
        <v>82272.84</v>
      </c>
      <c r="E15" s="123">
        <f>'[1]1213'!E15</f>
        <v>90832.217</v>
      </c>
      <c r="F15" s="123">
        <f>'[1]1213'!F15</f>
        <v>86884.8</v>
      </c>
      <c r="G15" s="123">
        <f>'[1]1213'!G15</f>
        <v>76151.84</v>
      </c>
      <c r="H15" s="123">
        <f>'[1]1213'!H15</f>
        <v>78413.01</v>
      </c>
      <c r="I15" s="123">
        <f>'[1]1213'!I15</f>
        <v>74516.13</v>
      </c>
      <c r="J15" s="123">
        <f>'[1]1213'!J15</f>
        <v>78376.27</v>
      </c>
      <c r="K15" s="123">
        <f>'[1]1213'!K15</f>
        <v>93905.44</v>
      </c>
      <c r="L15" s="123">
        <f>'[1]1213'!L15</f>
        <v>0</v>
      </c>
      <c r="M15" s="123">
        <f>'[1]1213'!M15</f>
        <v>0</v>
      </c>
      <c r="N15" s="128">
        <f>'[1]1213'!N15</f>
        <v>0</v>
      </c>
      <c r="O15" s="375">
        <f>'[1]1213'!O15</f>
        <v>93905.44</v>
      </c>
      <c r="P15" s="376">
        <f>'[1]1213'!P15</f>
        <v>60852.83</v>
      </c>
      <c r="Q15" s="152">
        <f>'[1]1213'!Q15</f>
        <v>0.5431564974052974</v>
      </c>
    </row>
    <row r="16" spans="1:17" s="75" customFormat="1" ht="12.75" customHeight="1">
      <c r="A16" s="52"/>
      <c r="B16" s="127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8"/>
      <c r="O16" s="375"/>
      <c r="P16" s="376"/>
      <c r="Q16" s="152"/>
    </row>
    <row r="17" spans="1:17" s="75" customFormat="1" ht="12.75" customHeight="1">
      <c r="A17" s="148" t="s">
        <v>17</v>
      </c>
      <c r="B17" s="129">
        <f>'[1]1213'!B17</f>
        <v>2250476.4184</v>
      </c>
      <c r="C17" s="130">
        <f>'[1]1213'!C17</f>
        <v>8892103.064138055</v>
      </c>
      <c r="D17" s="130">
        <f>'[1]1213'!D17</f>
        <v>14670196.068516342</v>
      </c>
      <c r="E17" s="130">
        <f>'[1]1213'!E17</f>
        <v>14238212.521935</v>
      </c>
      <c r="F17" s="130">
        <f>'[1]1213'!F17</f>
        <v>13034033.934546739</v>
      </c>
      <c r="G17" s="130">
        <f>'[1]1213'!G17</f>
        <v>12307803.19078152</v>
      </c>
      <c r="H17" s="130">
        <f>'[1]1213'!H17</f>
        <v>11129178.697902028</v>
      </c>
      <c r="I17" s="130">
        <f>'[1]1213'!I17</f>
        <v>9969997.320645947</v>
      </c>
      <c r="J17" s="130">
        <f>'[1]1213'!J17</f>
        <v>8280951.497758122</v>
      </c>
      <c r="K17" s="130">
        <f>'[1]1213'!K17</f>
        <v>7026184.138704707</v>
      </c>
      <c r="L17" s="130">
        <f>'[1]1213'!L17</f>
      </c>
      <c r="M17" s="130">
        <f>'[1]1213'!M17</f>
      </c>
      <c r="N17" s="131">
        <f>'[1]1213'!N17</f>
      </c>
      <c r="O17" s="377">
        <f>'[1]1213'!O17</f>
        <v>7026184.138704707</v>
      </c>
      <c r="P17" s="378">
        <f>'[1]1213'!P17</f>
        <v>6221986.687252322</v>
      </c>
      <c r="Q17" s="225">
        <f>'[1]1213'!Q17</f>
        <v>0.12925091162602986</v>
      </c>
    </row>
    <row r="18" spans="1:17" s="75" customFormat="1" ht="12.75" customHeight="1">
      <c r="A18" s="52"/>
      <c r="B18" s="13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40"/>
      <c r="O18" s="375"/>
      <c r="P18" s="376"/>
      <c r="Q18" s="152"/>
    </row>
    <row r="19" spans="1:17" s="75" customFormat="1" ht="12.75" customHeight="1">
      <c r="A19" s="52" t="s">
        <v>39</v>
      </c>
      <c r="B19" s="127">
        <f>'[1]1213'!B19</f>
        <v>0</v>
      </c>
      <c r="C19" s="123">
        <f>'[1]1213'!C19</f>
        <v>0</v>
      </c>
      <c r="D19" s="123">
        <f>'[1]1213'!D19</f>
        <v>0</v>
      </c>
      <c r="E19" s="123">
        <f>'[1]1213'!E19</f>
        <v>0</v>
      </c>
      <c r="F19" s="123">
        <f>'[1]1213'!F19</f>
        <v>0</v>
      </c>
      <c r="G19" s="123">
        <f>'[1]1213'!G19</f>
        <v>0</v>
      </c>
      <c r="H19" s="123">
        <f>'[1]1213'!H19</f>
        <v>0</v>
      </c>
      <c r="I19" s="123">
        <f>'[1]1213'!I19</f>
        <v>0</v>
      </c>
      <c r="J19" s="123">
        <f>'[1]1213'!J19</f>
        <v>0</v>
      </c>
      <c r="K19" s="123">
        <f>'[1]1213'!K19</f>
        <v>0</v>
      </c>
      <c r="L19" s="123">
        <f>'[1]1213'!L19</f>
        <v>0</v>
      </c>
      <c r="M19" s="123">
        <f>'[1]1213'!M19</f>
        <v>0</v>
      </c>
      <c r="N19" s="128">
        <f>'[1]1213'!N19</f>
        <v>0</v>
      </c>
      <c r="O19" s="375">
        <f>'[1]1213'!O19</f>
        <v>0</v>
      </c>
      <c r="P19" s="376">
        <f>'[1]1213'!P19</f>
        <v>0</v>
      </c>
      <c r="Q19" s="152">
        <f>'[1]1213'!Q19</f>
      </c>
    </row>
    <row r="20" spans="1:17" s="75" customFormat="1" ht="12.75" customHeight="1">
      <c r="A20" s="52"/>
      <c r="B20" s="139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40"/>
      <c r="O20" s="375"/>
      <c r="P20" s="376"/>
      <c r="Q20" s="152"/>
    </row>
    <row r="21" spans="1:17" s="75" customFormat="1" ht="25.5" customHeight="1">
      <c r="A21" s="55" t="s">
        <v>18</v>
      </c>
      <c r="B21" s="379">
        <f>'[1]1213'!B21</f>
        <v>2250476.4184</v>
      </c>
      <c r="C21" s="380">
        <f>'[1]1213'!C21</f>
        <v>8892103.064138055</v>
      </c>
      <c r="D21" s="380">
        <f>'[1]1213'!D21</f>
        <v>14670196.068516342</v>
      </c>
      <c r="E21" s="380">
        <f>'[1]1213'!E21</f>
        <v>14238212.521935</v>
      </c>
      <c r="F21" s="380">
        <f>'[1]1213'!F21</f>
        <v>13034033.934546739</v>
      </c>
      <c r="G21" s="380">
        <f>'[1]1213'!G21</f>
        <v>12307803.19078152</v>
      </c>
      <c r="H21" s="380">
        <f>'[1]1213'!H21</f>
        <v>11129178.697902028</v>
      </c>
      <c r="I21" s="380">
        <f>'[1]1213'!I21</f>
        <v>9969997.320645947</v>
      </c>
      <c r="J21" s="380">
        <f>'[1]1213'!J21</f>
        <v>8280951.497758122</v>
      </c>
      <c r="K21" s="380">
        <f>'[1]1213'!K21</f>
        <v>7026184.138704707</v>
      </c>
      <c r="L21" s="380">
        <f>'[1]1213'!L21</f>
      </c>
      <c r="M21" s="380">
        <f>'[1]1213'!M21</f>
      </c>
      <c r="N21" s="381">
        <f>'[1]1213'!N21</f>
      </c>
      <c r="O21" s="382">
        <f>'[1]1213'!O21</f>
        <v>7026184.138704707</v>
      </c>
      <c r="P21" s="383">
        <f>'[1]1213'!P21</f>
        <v>6221986.687252322</v>
      </c>
      <c r="Q21" s="224">
        <f>'[1]1213'!Q21</f>
        <v>0.12925091162602986</v>
      </c>
    </row>
    <row r="22" spans="1:17" s="75" customFormat="1" ht="12" customHeight="1">
      <c r="A22" s="52"/>
      <c r="B22" s="139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40"/>
      <c r="O22" s="375"/>
      <c r="P22" s="376"/>
      <c r="Q22" s="152"/>
    </row>
    <row r="23" spans="1:17" s="75" customFormat="1" ht="12.75" customHeight="1">
      <c r="A23" s="53" t="s">
        <v>40</v>
      </c>
      <c r="B23" s="139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40"/>
      <c r="O23" s="375"/>
      <c r="P23" s="376"/>
      <c r="Q23" s="152"/>
    </row>
    <row r="24" spans="1:17" s="75" customFormat="1" ht="12.75" customHeight="1">
      <c r="A24" s="54" t="s">
        <v>41</v>
      </c>
      <c r="B24" s="127">
        <f>'[1]1213'!B24</f>
        <v>8733824.3</v>
      </c>
      <c r="C24" s="123">
        <f>'[1]1213'!C24</f>
        <v>9064552.799999999</v>
      </c>
      <c r="D24" s="123">
        <f>'[1]1213'!D24</f>
        <v>2209982.2</v>
      </c>
      <c r="E24" s="123">
        <f>'[1]1213'!E24</f>
        <v>1607724.9</v>
      </c>
      <c r="F24" s="123">
        <f>'[1]1213'!F24</f>
        <v>2134095.2</v>
      </c>
      <c r="G24" s="123">
        <f>'[1]1213'!G24</f>
        <v>1306187</v>
      </c>
      <c r="H24" s="123">
        <f>'[1]1213'!H24</f>
        <v>1670542.4</v>
      </c>
      <c r="I24" s="123">
        <f>'[1]1213'!I24</f>
        <v>1227312.9</v>
      </c>
      <c r="J24" s="123">
        <f>'[1]1213'!J24</f>
        <v>1440137.8</v>
      </c>
      <c r="K24" s="123">
        <f>'[1]1213'!K24</f>
        <v>0</v>
      </c>
      <c r="L24" s="123">
        <f>'[1]1213'!L24</f>
        <v>0</v>
      </c>
      <c r="M24" s="123">
        <f>'[1]1213'!M24</f>
        <v>0</v>
      </c>
      <c r="N24" s="128">
        <f>'[1]1213'!N24</f>
        <v>0</v>
      </c>
      <c r="O24" s="375">
        <f>'[1]1213'!O24</f>
        <v>29394359.499999996</v>
      </c>
      <c r="P24" s="376">
        <f>'[1]1213'!P24</f>
        <v>28602987.023999996</v>
      </c>
      <c r="Q24" s="152">
        <f>'[1]1213'!Q24</f>
        <v>0.027667476663747692</v>
      </c>
    </row>
    <row r="25" spans="1:17" s="75" customFormat="1" ht="12.75" customHeight="1">
      <c r="A25" s="52" t="s">
        <v>42</v>
      </c>
      <c r="B25" s="127">
        <f>'[1]1213'!B25</f>
        <v>5971.2128</v>
      </c>
      <c r="C25" s="123">
        <f>'[1]1213'!C25</f>
        <v>8980.903995074044</v>
      </c>
      <c r="D25" s="123">
        <f>'[1]1213'!D25</f>
        <v>5798.887905376189</v>
      </c>
      <c r="E25" s="123">
        <f>'[1]1213'!E25</f>
        <v>5297.66590254249</v>
      </c>
      <c r="F25" s="123">
        <f>'[1]1213'!F25</f>
        <v>5223.8932673688205</v>
      </c>
      <c r="G25" s="123">
        <f>'[1]1213'!G25</f>
        <v>5077.208383295833</v>
      </c>
      <c r="H25" s="123">
        <f>'[1]1213'!H25</f>
        <v>5717.34266490049</v>
      </c>
      <c r="I25" s="123">
        <f>'[1]1213'!I25</f>
        <v>4891.677993067513</v>
      </c>
      <c r="J25" s="123">
        <f>'[1]1213'!J25</f>
        <v>5350.7486903432045</v>
      </c>
      <c r="K25" s="123">
        <f>'[1]1213'!K25</f>
        <v>0</v>
      </c>
      <c r="L25" s="123">
        <f>'[1]1213'!L25</f>
        <v>0</v>
      </c>
      <c r="M25" s="123">
        <f>'[1]1213'!M25</f>
        <v>0</v>
      </c>
      <c r="N25" s="128">
        <f>'[1]1213'!N25</f>
        <v>0</v>
      </c>
      <c r="O25" s="375">
        <f>'[1]1213'!O25</f>
        <v>52309.54160196859</v>
      </c>
      <c r="P25" s="376">
        <f>'[1]1213'!P25</f>
        <v>52832.62</v>
      </c>
      <c r="Q25" s="152">
        <f>'[1]1213'!Q25</f>
        <v>-0.009900671176849007</v>
      </c>
    </row>
    <row r="26" spans="1:17" s="75" customFormat="1" ht="12.75" customHeight="1">
      <c r="A26" s="52" t="s">
        <v>43</v>
      </c>
      <c r="B26" s="127">
        <f>'[1]1213'!B26</f>
        <v>17352</v>
      </c>
      <c r="C26" s="123">
        <f>'[1]1213'!C26</f>
        <v>33098.2</v>
      </c>
      <c r="D26" s="123">
        <f>'[1]1213'!D26</f>
        <v>17403.5</v>
      </c>
      <c r="E26" s="123">
        <f>'[1]1213'!E26</f>
        <v>26253.1</v>
      </c>
      <c r="F26" s="123">
        <f>'[1]1213'!F26</f>
        <v>16163.9</v>
      </c>
      <c r="G26" s="123">
        <f>'[1]1213'!G26</f>
        <v>42121.4</v>
      </c>
      <c r="H26" s="123">
        <f>'[1]1213'!H26</f>
        <v>12673.7</v>
      </c>
      <c r="I26" s="123">
        <f>'[1]1213'!I26</f>
        <v>10200.7</v>
      </c>
      <c r="J26" s="123">
        <f>'[1]1213'!J26</f>
        <v>0</v>
      </c>
      <c r="K26" s="123">
        <f>'[1]1213'!K26</f>
        <v>0</v>
      </c>
      <c r="L26" s="123">
        <f>'[1]1213'!L26</f>
        <v>0</v>
      </c>
      <c r="M26" s="123">
        <f>'[1]1213'!M26</f>
        <v>0</v>
      </c>
      <c r="N26" s="128">
        <f>'[1]1213'!N26</f>
        <v>0</v>
      </c>
      <c r="O26" s="375"/>
      <c r="P26" s="376"/>
      <c r="Q26" s="152">
        <f>'[1]1213'!Q26</f>
      </c>
    </row>
    <row r="27" spans="1:17" s="75" customFormat="1" ht="12.75" customHeight="1">
      <c r="A27" s="56"/>
      <c r="B27" s="1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40"/>
      <c r="O27" s="375"/>
      <c r="P27" s="376"/>
      <c r="Q27" s="152"/>
    </row>
    <row r="28" spans="1:17" s="75" customFormat="1" ht="25.5" customHeight="1">
      <c r="A28" s="55" t="s">
        <v>22</v>
      </c>
      <c r="B28" s="379">
        <f>'[1]1213'!B28</f>
        <v>11007623.931200001</v>
      </c>
      <c r="C28" s="380">
        <f>'[1]1213'!C28</f>
        <v>17998734.96813313</v>
      </c>
      <c r="D28" s="380">
        <f>'[1]1213'!D28</f>
        <v>16903380.656421717</v>
      </c>
      <c r="E28" s="380">
        <f>'[1]1213'!E28</f>
        <v>15877488.187837541</v>
      </c>
      <c r="F28" s="380">
        <f>'[1]1213'!F28</f>
        <v>14673309.60044928</v>
      </c>
      <c r="G28" s="380">
        <f>'[1]1213'!G28</f>
        <v>13661188.799164817</v>
      </c>
      <c r="H28" s="380">
        <f>'[1]1213'!H28</f>
        <v>12818112.140566928</v>
      </c>
      <c r="I28" s="380">
        <f>'[1]1213'!I28</f>
        <v>11212402.598639015</v>
      </c>
      <c r="J28" s="380">
        <f>'[1]1213'!J28</f>
      </c>
      <c r="K28" s="380">
        <f>'[1]1213'!K28</f>
      </c>
      <c r="L28" s="380">
        <f>'[1]1213'!L28</f>
      </c>
      <c r="M28" s="380">
        <f>'[1]1213'!M28</f>
      </c>
      <c r="N28" s="381">
        <f>'[1]1213'!N28</f>
      </c>
      <c r="O28" s="382"/>
      <c r="P28" s="383"/>
      <c r="Q28" s="224">
        <f>'[1]1213'!Q28</f>
      </c>
    </row>
    <row r="29" spans="1:17" s="75" customFormat="1" ht="12" customHeight="1">
      <c r="A29" s="52"/>
      <c r="B29" s="13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40"/>
      <c r="O29" s="375"/>
      <c r="P29" s="376"/>
      <c r="Q29" s="152"/>
    </row>
    <row r="30" spans="1:17" s="75" customFormat="1" ht="12.75" customHeight="1">
      <c r="A30" s="53" t="s">
        <v>23</v>
      </c>
      <c r="B30" s="13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40"/>
      <c r="O30" s="375"/>
      <c r="P30" s="376"/>
      <c r="Q30" s="152"/>
    </row>
    <row r="31" spans="1:17" s="75" customFormat="1" ht="12.75" customHeight="1">
      <c r="A31" s="52" t="s">
        <v>44</v>
      </c>
      <c r="B31" s="127">
        <f>'[1]1213'!B31</f>
        <v>2349</v>
      </c>
      <c r="C31" s="123">
        <f>'[1]1213'!C31</f>
        <v>3634</v>
      </c>
      <c r="D31" s="123">
        <f>'[1]1213'!D31</f>
        <v>1748</v>
      </c>
      <c r="E31" s="123">
        <f>'[1]1213'!E31</f>
        <v>1550</v>
      </c>
      <c r="F31" s="123">
        <f>'[1]1213'!F31</f>
        <v>2568</v>
      </c>
      <c r="G31" s="123">
        <f>'[1]1213'!G31</f>
        <v>2342</v>
      </c>
      <c r="H31" s="123">
        <f>'[1]1213'!H31</f>
        <v>2924</v>
      </c>
      <c r="I31" s="123">
        <f>'[1]1213'!I31</f>
        <v>1160</v>
      </c>
      <c r="J31" s="123">
        <f>'[1]1213'!J31</f>
        <v>1547</v>
      </c>
      <c r="K31" s="123">
        <f>'[1]1213'!K31</f>
        <v>0</v>
      </c>
      <c r="L31" s="123">
        <f>'[1]1213'!L31</f>
        <v>0</v>
      </c>
      <c r="M31" s="123">
        <f>'[1]1213'!M31</f>
        <v>0</v>
      </c>
      <c r="N31" s="128">
        <f>'[1]1213'!N31</f>
        <v>0</v>
      </c>
      <c r="O31" s="375">
        <f>'[1]1213'!O31</f>
        <v>19822</v>
      </c>
      <c r="P31" s="376">
        <f>'[1]1213'!P31</f>
        <v>35153</v>
      </c>
      <c r="Q31" s="152">
        <f>'[1]1213'!Q31</f>
        <v>-0.4361220948425455</v>
      </c>
    </row>
    <row r="32" spans="1:17" s="75" customFormat="1" ht="12.75" customHeight="1">
      <c r="A32" s="52" t="s">
        <v>45</v>
      </c>
      <c r="B32" s="127">
        <f>'[1]1213'!B32</f>
        <v>406433.34700000007</v>
      </c>
      <c r="C32" s="123">
        <f>'[1]1213'!C32</f>
        <v>465000.957</v>
      </c>
      <c r="D32" s="123">
        <f>'[1]1213'!D32</f>
        <v>429543.05</v>
      </c>
      <c r="E32" s="123">
        <f>'[1]1213'!E32</f>
        <v>457442.213</v>
      </c>
      <c r="F32" s="123">
        <f>'[1]1213'!F32</f>
        <v>380081.7280000001</v>
      </c>
      <c r="G32" s="123">
        <f>'[1]1213'!G32</f>
        <v>346705.935</v>
      </c>
      <c r="H32" s="123">
        <f>'[1]1213'!H32</f>
        <v>368841.71499999997</v>
      </c>
      <c r="I32" s="123">
        <f>'[1]1213'!I32</f>
        <v>323682.16</v>
      </c>
      <c r="J32" s="123">
        <f>'[1]1213'!J32</f>
        <v>347320.265</v>
      </c>
      <c r="K32" s="123">
        <f>'[1]1213'!K32</f>
        <v>0</v>
      </c>
      <c r="L32" s="123">
        <f>'[1]1213'!L32</f>
        <v>0</v>
      </c>
      <c r="M32" s="123">
        <f>'[1]1213'!M32</f>
        <v>0</v>
      </c>
      <c r="N32" s="128">
        <f>'[1]1213'!N32</f>
        <v>0</v>
      </c>
      <c r="O32" s="375">
        <f>'[1]1213'!O32</f>
        <v>3525051.37</v>
      </c>
      <c r="P32" s="376">
        <f>'[1]1213'!P32</f>
        <v>3804282.7509999997</v>
      </c>
      <c r="Q32" s="152">
        <f>'[1]1213'!Q32</f>
        <v>-0.07339921853248166</v>
      </c>
    </row>
    <row r="33" spans="1:17" s="75" customFormat="1" ht="12.75" customHeight="1">
      <c r="A33" s="52" t="s">
        <v>46</v>
      </c>
      <c r="B33" s="127">
        <f>'[1]1213'!B33</f>
        <v>246294.5408</v>
      </c>
      <c r="C33" s="123">
        <f>'[1]1213'!C33</f>
        <v>248545.4160645041</v>
      </c>
      <c r="D33" s="123">
        <f>'[1]1213'!D33</f>
        <v>232603.45442887323</v>
      </c>
      <c r="E33" s="123">
        <f>'[1]1213'!E33</f>
        <v>261190.8393135337</v>
      </c>
      <c r="F33" s="123">
        <f>'[1]1213'!F33</f>
        <v>238315.32912919394</v>
      </c>
      <c r="G33" s="123">
        <f>'[1]1213'!G33</f>
        <v>241728.17731677403</v>
      </c>
      <c r="H33" s="123">
        <f>'[1]1213'!H33</f>
        <v>243618.2049759523</v>
      </c>
      <c r="I33" s="123">
        <f>'[1]1213'!I33</f>
        <v>215384.9915827961</v>
      </c>
      <c r="J33" s="123">
        <f>'[1]1213'!J33</f>
        <v>241034.31570080476</v>
      </c>
      <c r="K33" s="123">
        <f>'[1]1213'!K33</f>
        <v>0</v>
      </c>
      <c r="L33" s="123">
        <f>'[1]1213'!L33</f>
        <v>0</v>
      </c>
      <c r="M33" s="123">
        <f>'[1]1213'!M33</f>
        <v>0</v>
      </c>
      <c r="N33" s="128">
        <f>'[1]1213'!N33</f>
        <v>0</v>
      </c>
      <c r="O33" s="375">
        <f>'[1]1213'!O33</f>
        <v>2168715.269312432</v>
      </c>
      <c r="P33" s="376">
        <f>'[1]1213'!P33</f>
        <v>2177474.11</v>
      </c>
      <c r="Q33" s="152">
        <f>'[1]1213'!Q33</f>
        <v>-0.004022477533644597</v>
      </c>
    </row>
    <row r="34" spans="1:17" s="75" customFormat="1" ht="12.75" customHeight="1">
      <c r="A34" s="52" t="s">
        <v>47</v>
      </c>
      <c r="B34" s="127">
        <f>'[1]1213'!B34</f>
        <v>34207.283200000005</v>
      </c>
      <c r="C34" s="123">
        <f>'[1]1213'!C34</f>
        <v>34413.46235209484</v>
      </c>
      <c r="D34" s="123">
        <f>'[1]1213'!D34</f>
        <v>34970.92328610533</v>
      </c>
      <c r="E34" s="123">
        <f>'[1]1213'!E34</f>
        <v>38759.58393203304</v>
      </c>
      <c r="F34" s="123">
        <f>'[1]1213'!F34</f>
        <v>36532.9006369116</v>
      </c>
      <c r="G34" s="123">
        <f>'[1]1213'!G34</f>
        <v>32185.639609877355</v>
      </c>
      <c r="H34" s="123">
        <f>'[1]1213'!H34</f>
        <v>32921.91743838294</v>
      </c>
      <c r="I34" s="123">
        <f>'[1]1213'!I34</f>
        <v>29114.911780721868</v>
      </c>
      <c r="J34" s="123">
        <f>'[1]1213'!J34</f>
        <v>31502.857964520656</v>
      </c>
      <c r="K34" s="123">
        <f>'[1]1213'!K34</f>
        <v>0</v>
      </c>
      <c r="L34" s="123">
        <f>'[1]1213'!L34</f>
        <v>0</v>
      </c>
      <c r="M34" s="123">
        <f>'[1]1213'!M34</f>
        <v>0</v>
      </c>
      <c r="N34" s="128">
        <f>'[1]1213'!N34</f>
        <v>0</v>
      </c>
      <c r="O34" s="375">
        <f>'[1]1213'!O34</f>
        <v>304609.48020064755</v>
      </c>
      <c r="P34" s="376">
        <f>'[1]1213'!P34</f>
        <v>323273.21</v>
      </c>
      <c r="Q34" s="152">
        <f>'[1]1213'!Q34</f>
        <v>-0.05773361114381381</v>
      </c>
    </row>
    <row r="35" spans="1:17" s="75" customFormat="1" ht="12.75" customHeight="1">
      <c r="A35" s="52" t="s">
        <v>48</v>
      </c>
      <c r="B35" s="127">
        <f>'[1]1213'!B35</f>
        <v>24729.3696</v>
      </c>
      <c r="C35" s="123">
        <f>'[1]1213'!C35</f>
        <v>29859.13651731052</v>
      </c>
      <c r="D35" s="123">
        <f>'[1]1213'!D35</f>
        <v>25829.059149446064</v>
      </c>
      <c r="E35" s="123">
        <f>'[1]1213'!E35</f>
        <v>31796.16289540777</v>
      </c>
      <c r="F35" s="123">
        <f>'[1]1213'!F35</f>
        <v>25268.454350364067</v>
      </c>
      <c r="G35" s="123">
        <f>'[1]1213'!G35</f>
        <v>22264.338984105252</v>
      </c>
      <c r="H35" s="123">
        <f>'[1]1213'!H35</f>
        <v>33781.259145670585</v>
      </c>
      <c r="I35" s="123">
        <f>'[1]1213'!I35</f>
        <v>26818.245925721116</v>
      </c>
      <c r="J35" s="123">
        <f>'[1]1213'!J35</f>
        <v>25325.370320188755</v>
      </c>
      <c r="K35" s="123">
        <f>'[1]1213'!K35</f>
        <v>0</v>
      </c>
      <c r="L35" s="123">
        <f>'[1]1213'!L35</f>
        <v>0</v>
      </c>
      <c r="M35" s="123">
        <f>'[1]1213'!M35</f>
        <v>0</v>
      </c>
      <c r="N35" s="128">
        <f>'[1]1213'!N35</f>
        <v>0</v>
      </c>
      <c r="O35" s="375">
        <f>'[1]1213'!O35</f>
        <v>245671.39688821416</v>
      </c>
      <c r="P35" s="376">
        <f>'[1]1213'!P35</f>
        <v>248807.58</v>
      </c>
      <c r="Q35" s="152">
        <f>'[1]1213'!Q35</f>
        <v>-0.012604853565095664</v>
      </c>
    </row>
    <row r="36" spans="1:17" s="75" customFormat="1" ht="12.75" customHeight="1">
      <c r="A36" s="52" t="s">
        <v>49</v>
      </c>
      <c r="B36" s="127">
        <f>'[1]1213'!B36</f>
        <v>108035.3152</v>
      </c>
      <c r="C36" s="123">
        <f>'[1]1213'!C36</f>
        <v>102918.1464188231</v>
      </c>
      <c r="D36" s="123">
        <f>'[1]1213'!D36</f>
        <v>103567.49897990985</v>
      </c>
      <c r="E36" s="123">
        <f>'[1]1213'!E36</f>
        <v>121324.96416310329</v>
      </c>
      <c r="F36" s="123">
        <f>'[1]1213'!F36</f>
        <v>113235.76887116393</v>
      </c>
      <c r="G36" s="123">
        <f>'[1]1213'!G36</f>
        <v>99729.17180599143</v>
      </c>
      <c r="H36" s="123">
        <f>'[1]1213'!H36</f>
        <v>114333.31259073644</v>
      </c>
      <c r="I36" s="123">
        <f>'[1]1213'!I36</f>
        <v>102953.63009326677</v>
      </c>
      <c r="J36" s="123">
        <f>'[1]1213'!J36</f>
        <v>110331.47249567158</v>
      </c>
      <c r="K36" s="123">
        <f>'[1]1213'!K36</f>
        <v>0</v>
      </c>
      <c r="L36" s="123">
        <f>'[1]1213'!L36</f>
        <v>0</v>
      </c>
      <c r="M36" s="123">
        <f>'[1]1213'!M36</f>
        <v>0</v>
      </c>
      <c r="N36" s="128">
        <f>'[1]1213'!N36</f>
        <v>0</v>
      </c>
      <c r="O36" s="375">
        <f>'[1]1213'!O36</f>
        <v>976429.2806186664</v>
      </c>
      <c r="P36" s="376">
        <f>'[1]1213'!P36</f>
        <v>930778.98</v>
      </c>
      <c r="Q36" s="152">
        <f>'[1]1213'!Q36</f>
        <v>0.0490452638054486</v>
      </c>
    </row>
    <row r="37" spans="1:17" s="75" customFormat="1" ht="12.75" customHeight="1">
      <c r="A37" s="52" t="s">
        <v>50</v>
      </c>
      <c r="B37" s="127">
        <f>'[1]1213'!B37</f>
        <v>264632.36</v>
      </c>
      <c r="C37" s="123">
        <f>'[1]1213'!C37</f>
        <v>240817.36</v>
      </c>
      <c r="D37" s="123">
        <f>'[1]1213'!D37</f>
        <v>248205.753</v>
      </c>
      <c r="E37" s="123">
        <f>'[1]1213'!E37</f>
        <v>255933.22</v>
      </c>
      <c r="F37" s="123">
        <f>'[1]1213'!F37</f>
        <v>241287.95</v>
      </c>
      <c r="G37" s="123">
        <f>'[1]1213'!G37</f>
        <v>219648.91</v>
      </c>
      <c r="H37" s="123">
        <f>'[1]1213'!H37</f>
        <v>253788.81</v>
      </c>
      <c r="I37" s="123">
        <f>'[1]1213'!I37</f>
        <v>230870.44</v>
      </c>
      <c r="J37" s="123">
        <f>'[1]1213'!J37</f>
        <v>212189.83</v>
      </c>
      <c r="K37" s="123">
        <f>'[1]1213'!K37</f>
        <v>0</v>
      </c>
      <c r="L37" s="123">
        <f>'[1]1213'!L37</f>
        <v>0</v>
      </c>
      <c r="M37" s="123">
        <f>'[1]1213'!M37</f>
        <v>0</v>
      </c>
      <c r="N37" s="128">
        <f>'[1]1213'!N37</f>
        <v>0</v>
      </c>
      <c r="O37" s="375">
        <f>'[1]1213'!O37</f>
        <v>2167374.633</v>
      </c>
      <c r="P37" s="376">
        <f>'[1]1213'!P37</f>
        <v>1980657.5857809163</v>
      </c>
      <c r="Q37" s="152">
        <f>'[1]1213'!Q37</f>
        <v>0.09427023053329364</v>
      </c>
    </row>
    <row r="38" spans="1:17" s="75" customFormat="1" ht="12.75" customHeight="1">
      <c r="A38" s="52"/>
      <c r="B38" s="13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40"/>
      <c r="O38" s="375"/>
      <c r="P38" s="376"/>
      <c r="Q38" s="152"/>
    </row>
    <row r="39" spans="1:17" s="75" customFormat="1" ht="12.75" customHeight="1">
      <c r="A39" s="53" t="s">
        <v>51</v>
      </c>
      <c r="B39" s="127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8"/>
      <c r="O39" s="375"/>
      <c r="P39" s="376"/>
      <c r="Q39" s="152"/>
    </row>
    <row r="40" spans="1:17" s="75" customFormat="1" ht="12.75" customHeight="1">
      <c r="A40" s="52" t="s">
        <v>52</v>
      </c>
      <c r="B40" s="127">
        <f>'[1]1213'!B40</f>
        <v>501602.6</v>
      </c>
      <c r="C40" s="123">
        <f>'[1]1213'!C40</f>
        <v>567802.5</v>
      </c>
      <c r="D40" s="123">
        <f>'[1]1213'!D40</f>
        <v>480787.7</v>
      </c>
      <c r="E40" s="123">
        <f>'[1]1213'!E40</f>
        <v>569343.3</v>
      </c>
      <c r="F40" s="123">
        <f>'[1]1213'!F40</f>
        <v>508180.5</v>
      </c>
      <c r="G40" s="123">
        <f>'[1]1213'!G40</f>
        <v>458140.3</v>
      </c>
      <c r="H40" s="123">
        <f>'[1]1213'!H40</f>
        <v>687547.2</v>
      </c>
      <c r="I40" s="123">
        <f>'[1]1213'!I40</f>
        <v>667119.7</v>
      </c>
      <c r="J40" s="123">
        <f>'[1]1213'!J40</f>
        <v>0</v>
      </c>
      <c r="K40" s="123">
        <f>'[1]1213'!K40</f>
        <v>0</v>
      </c>
      <c r="L40" s="123">
        <f>'[1]1213'!L40</f>
        <v>0</v>
      </c>
      <c r="M40" s="123">
        <f>'[1]1213'!M40</f>
        <v>0</v>
      </c>
      <c r="N40" s="128">
        <f>'[1]1213'!N40</f>
        <v>0</v>
      </c>
      <c r="O40" s="375"/>
      <c r="P40" s="376"/>
      <c r="Q40" s="152"/>
    </row>
    <row r="41" spans="1:17" s="75" customFormat="1" ht="12.75" customHeight="1">
      <c r="A41" s="52" t="s">
        <v>53</v>
      </c>
      <c r="B41" s="127">
        <f>'[1]1213'!B41</f>
        <v>16815.654000000002</v>
      </c>
      <c r="C41" s="123">
        <f>'[1]1213'!C41</f>
        <v>16750.579</v>
      </c>
      <c r="D41" s="123">
        <f>'[1]1213'!D41</f>
        <v>16228.061</v>
      </c>
      <c r="E41" s="123">
        <f>'[1]1213'!E41</f>
        <v>18336.354000000003</v>
      </c>
      <c r="F41" s="123">
        <f>'[1]1213'!F41</f>
        <v>16047.495</v>
      </c>
      <c r="G41" s="123">
        <f>'[1]1213'!G41</f>
        <v>14797.918000000001</v>
      </c>
      <c r="H41" s="123">
        <f>'[1]1213'!H41</f>
        <v>19093.142000000003</v>
      </c>
      <c r="I41" s="123">
        <f>'[1]1213'!I41</f>
        <v>20998.949000000004</v>
      </c>
      <c r="J41" s="123">
        <f>'[1]1213'!J41</f>
        <v>0</v>
      </c>
      <c r="K41" s="123">
        <f>'[1]1213'!K41</f>
        <v>0</v>
      </c>
      <c r="L41" s="123">
        <f>'[1]1213'!L41</f>
        <v>0</v>
      </c>
      <c r="M41" s="123">
        <f>'[1]1213'!M41</f>
        <v>0</v>
      </c>
      <c r="N41" s="128">
        <f>'[1]1213'!N41</f>
        <v>0</v>
      </c>
      <c r="O41" s="375"/>
      <c r="P41" s="376"/>
      <c r="Q41" s="152"/>
    </row>
    <row r="42" spans="1:17" s="75" customFormat="1" ht="12.75" customHeight="1">
      <c r="A42" s="52" t="s">
        <v>54</v>
      </c>
      <c r="B42" s="127">
        <f>'[1]1213'!B42</f>
        <v>272789.2</v>
      </c>
      <c r="C42" s="123">
        <f>'[1]1213'!C42</f>
        <v>877546.5</v>
      </c>
      <c r="D42" s="123">
        <f>'[1]1213'!D42</f>
        <v>578972.9</v>
      </c>
      <c r="E42" s="123">
        <f>'[1]1213'!E42</f>
        <v>1050465.7</v>
      </c>
      <c r="F42" s="123">
        <f>'[1]1213'!F42</f>
        <v>747401.1</v>
      </c>
      <c r="G42" s="123">
        <f>'[1]1213'!G42</f>
        <v>1112683.8</v>
      </c>
      <c r="H42" s="123">
        <f>'[1]1213'!H42</f>
        <v>1074259.9</v>
      </c>
      <c r="I42" s="123">
        <f>'[1]1213'!I42</f>
        <v>1208109.8</v>
      </c>
      <c r="J42" s="123">
        <f>'[1]1213'!J42</f>
        <v>0</v>
      </c>
      <c r="K42" s="123">
        <f>'[1]1213'!K42</f>
        <v>0</v>
      </c>
      <c r="L42" s="123">
        <f>'[1]1213'!L42</f>
        <v>0</v>
      </c>
      <c r="M42" s="123">
        <f>'[1]1213'!M42</f>
        <v>0</v>
      </c>
      <c r="N42" s="128">
        <f>'[1]1213'!N42</f>
        <v>0</v>
      </c>
      <c r="O42" s="375"/>
      <c r="P42" s="376"/>
      <c r="Q42" s="152"/>
    </row>
    <row r="43" spans="1:17" s="75" customFormat="1" ht="12.75" customHeight="1">
      <c r="A43" s="52" t="s">
        <v>55</v>
      </c>
      <c r="B43" s="127">
        <f>'[1]1213'!B43</f>
        <v>38473.71000000001</v>
      </c>
      <c r="C43" s="123">
        <f>'[1]1213'!C43</f>
        <v>50787.68100000001</v>
      </c>
      <c r="D43" s="123">
        <f>'[1]1213'!D43</f>
        <v>32108.142</v>
      </c>
      <c r="E43" s="123">
        <f>'[1]1213'!E43</f>
        <v>35439.845</v>
      </c>
      <c r="F43" s="123">
        <f>'[1]1213'!F43</f>
        <v>38727.708000000006</v>
      </c>
      <c r="G43" s="123">
        <f>'[1]1213'!G43</f>
        <v>21802.18</v>
      </c>
      <c r="H43" s="123">
        <f>'[1]1213'!H43</f>
        <v>31386.837</v>
      </c>
      <c r="I43" s="123">
        <f>'[1]1213'!I43</f>
        <v>36791.624</v>
      </c>
      <c r="J43" s="123">
        <f>'[1]1213'!J43</f>
        <v>0</v>
      </c>
      <c r="K43" s="123">
        <f>'[1]1213'!K43</f>
        <v>0</v>
      </c>
      <c r="L43" s="123">
        <f>'[1]1213'!L43</f>
        <v>0</v>
      </c>
      <c r="M43" s="123">
        <f>'[1]1213'!M43</f>
        <v>0</v>
      </c>
      <c r="N43" s="128">
        <f>'[1]1213'!N43</f>
        <v>0</v>
      </c>
      <c r="O43" s="375"/>
      <c r="P43" s="376"/>
      <c r="Q43" s="152"/>
    </row>
    <row r="44" spans="1:17" s="75" customFormat="1" ht="12.75" customHeight="1">
      <c r="A44" s="52" t="s">
        <v>56</v>
      </c>
      <c r="B44" s="127">
        <f>'[1]1213'!B44</f>
        <v>0</v>
      </c>
      <c r="C44" s="123">
        <f>'[1]1213'!C44</f>
        <v>0</v>
      </c>
      <c r="D44" s="123">
        <f>'[1]1213'!D44</f>
        <v>0</v>
      </c>
      <c r="E44" s="123">
        <f>'[1]1213'!E44</f>
        <v>0</v>
      </c>
      <c r="F44" s="123">
        <f>'[1]1213'!F44</f>
        <v>0</v>
      </c>
      <c r="G44" s="123">
        <f>'[1]1213'!G44</f>
        <v>0</v>
      </c>
      <c r="H44" s="123">
        <f>'[1]1213'!H44</f>
        <v>0</v>
      </c>
      <c r="I44" s="123">
        <f>'[1]1213'!I44</f>
        <v>0</v>
      </c>
      <c r="J44" s="123">
        <f>'[1]1213'!J44</f>
        <v>0</v>
      </c>
      <c r="K44" s="123">
        <f>'[1]1213'!K44</f>
        <v>0</v>
      </c>
      <c r="L44" s="123">
        <f>'[1]1213'!L44</f>
        <v>0</v>
      </c>
      <c r="M44" s="123">
        <f>'[1]1213'!M44</f>
        <v>0</v>
      </c>
      <c r="N44" s="128">
        <f>'[1]1213'!N44</f>
        <v>0</v>
      </c>
      <c r="O44" s="375"/>
      <c r="P44" s="376"/>
      <c r="Q44" s="152"/>
    </row>
    <row r="45" spans="1:17" s="76" customFormat="1" ht="12.75" customHeight="1">
      <c r="A45" s="56"/>
      <c r="B45" s="13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40"/>
      <c r="O45" s="375"/>
      <c r="P45" s="376"/>
      <c r="Q45" s="152"/>
    </row>
    <row r="46" spans="1:17" s="75" customFormat="1" ht="25.5" customHeight="1" thickBot="1">
      <c r="A46" s="153" t="s">
        <v>27</v>
      </c>
      <c r="B46" s="384">
        <f>'[1]1213'!B46</f>
        <v>1916362.3798</v>
      </c>
      <c r="C46" s="385">
        <f>'[1]1213'!C46</f>
        <v>2638075.7383527323</v>
      </c>
      <c r="D46" s="385">
        <f>'[1]1213'!D46</f>
        <v>2184564.5418443345</v>
      </c>
      <c r="E46" s="385">
        <f>'[1]1213'!E46</f>
        <v>2841582.1823040782</v>
      </c>
      <c r="F46" s="385">
        <f>'[1]1213'!F46</f>
        <v>2347646.933987634</v>
      </c>
      <c r="G46" s="385">
        <f>'[1]1213'!G46</f>
        <v>2572028.3707167483</v>
      </c>
      <c r="H46" s="385">
        <f>'[1]1213'!H46</f>
        <v>2862496.298150742</v>
      </c>
      <c r="I46" s="385">
        <f>'[1]1213'!I46</f>
        <v>2863004.452382506</v>
      </c>
      <c r="J46" s="385">
        <f>'[1]1213'!J46</f>
      </c>
      <c r="K46" s="385">
        <f>'[1]1213'!K46</f>
      </c>
      <c r="L46" s="385">
        <f>'[1]1213'!L46</f>
      </c>
      <c r="M46" s="385">
        <f>'[1]1213'!M46</f>
      </c>
      <c r="N46" s="386">
        <f>'[1]1213'!N46</f>
      </c>
      <c r="O46" s="387"/>
      <c r="P46" s="388"/>
      <c r="Q46" s="389"/>
    </row>
    <row r="48" ht="11.25">
      <c r="A48" s="116" t="s">
        <v>104</v>
      </c>
    </row>
  </sheetData>
  <mergeCells count="1">
    <mergeCell ref="B3:Q3"/>
  </mergeCells>
  <printOptions horizontalCentered="1"/>
  <pageMargins left="0" right="0" top="0.5905511811023623" bottom="0" header="0.5118110236220472" footer="0.1968503937007874"/>
  <pageSetup firstPageNumber="1" useFirstPageNumber="1" fitToHeight="1" fitToWidth="1" orientation="landscape" paperSize="9" scale="73" r:id="rId2"/>
  <headerFooter alignWithMargins="0">
    <oddHeader xml:space="preserve">&amp;C&amp;"Arial,Gras"&amp;13F - 3 - </oddHeader>
  </headerFooter>
  <ignoredErrors>
    <ignoredError sqref="B40:N46 O27:P27 B36:N38 B11:Q15 B17:Q21 O31:Q35 B31:N35 B24:N28 Q24:Q28 O24:P25 O36:Q3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90" zoomScaleNormal="90" workbookViewId="0" topLeftCell="A1">
      <selection activeCell="C48" sqref="C48"/>
    </sheetView>
  </sheetViews>
  <sheetFormatPr defaultColWidth="11.421875" defaultRowHeight="12.75"/>
  <cols>
    <col min="1" max="1" width="39.7109375" style="48" customWidth="1"/>
    <col min="2" max="17" width="9.7109375" style="37" customWidth="1"/>
    <col min="18" max="16384" width="9.140625" style="37" customWidth="1"/>
  </cols>
  <sheetData>
    <row r="1" ht="12.75" customHeight="1">
      <c r="A1" s="36"/>
    </row>
    <row r="2" spans="1:18" ht="12.75" customHeight="1">
      <c r="A2" s="38"/>
      <c r="I2" s="39"/>
      <c r="R2" s="49"/>
    </row>
    <row r="3" spans="1:18" ht="30" customHeight="1">
      <c r="A3" s="38"/>
      <c r="B3" s="416" t="str">
        <f>'[2]1213'!$B$3:$Q$3</f>
        <v>Situation Mensuelle du Marché du Maïs en 2012/2013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9"/>
    </row>
    <row r="4" spans="1:18" ht="12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2"/>
      <c r="Q4" s="42"/>
      <c r="R4" s="49"/>
    </row>
    <row r="5" spans="1:17" ht="12" customHeight="1" thickBot="1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4"/>
      <c r="P5" s="44"/>
      <c r="Q5" s="42"/>
    </row>
    <row r="6" spans="1:17" s="77" customFormat="1" ht="12.75">
      <c r="A6" s="61" t="s">
        <v>14</v>
      </c>
      <c r="B6" s="65" t="s">
        <v>0</v>
      </c>
      <c r="C6" s="65" t="s">
        <v>1</v>
      </c>
      <c r="D6" s="65" t="s">
        <v>2</v>
      </c>
      <c r="E6" s="65" t="s">
        <v>3</v>
      </c>
      <c r="F6" s="65" t="s">
        <v>4</v>
      </c>
      <c r="G6" s="65" t="s">
        <v>5</v>
      </c>
      <c r="H6" s="65" t="s">
        <v>6</v>
      </c>
      <c r="I6" s="65" t="s">
        <v>7</v>
      </c>
      <c r="J6" s="65" t="s">
        <v>8</v>
      </c>
      <c r="K6" s="65" t="s">
        <v>9</v>
      </c>
      <c r="L6" s="65" t="s">
        <v>10</v>
      </c>
      <c r="M6" s="65" t="s">
        <v>11</v>
      </c>
      <c r="N6" s="65" t="s">
        <v>0</v>
      </c>
      <c r="O6" s="66" t="s">
        <v>57</v>
      </c>
      <c r="P6" s="66" t="s">
        <v>57</v>
      </c>
      <c r="Q6" s="67" t="s">
        <v>13</v>
      </c>
    </row>
    <row r="7" spans="1:17" s="77" customFormat="1" ht="12.75">
      <c r="A7" s="62"/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168">
        <f>[2]!dat1</f>
        <v>41365</v>
      </c>
      <c r="P7" s="70">
        <f>[2]!dat2</f>
        <v>41000</v>
      </c>
      <c r="Q7" s="71" t="s">
        <v>58</v>
      </c>
    </row>
    <row r="8" spans="1:17" s="77" customFormat="1" ht="12.75" customHeight="1">
      <c r="A8" s="141"/>
      <c r="B8" s="132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33"/>
      <c r="O8" s="45"/>
      <c r="P8" s="45"/>
      <c r="Q8" s="72"/>
    </row>
    <row r="9" spans="1:17" s="77" customFormat="1" ht="12.75" customHeight="1">
      <c r="A9" s="63" t="s">
        <v>113</v>
      </c>
      <c r="B9" s="135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34"/>
      <c r="O9" s="46"/>
      <c r="P9" s="46"/>
      <c r="Q9" s="73"/>
    </row>
    <row r="10" spans="1:17" s="77" customFormat="1" ht="12.75" customHeight="1">
      <c r="A10" s="62" t="s">
        <v>59</v>
      </c>
      <c r="B10" s="127">
        <f>'[2]1213'!B10</f>
        <v>2267130.354</v>
      </c>
      <c r="C10" s="123">
        <f>'[2]1213'!C10</f>
        <v>1607193.7</v>
      </c>
      <c r="D10" s="123">
        <f>'[2]1213'!D10</f>
        <v>917719.9</v>
      </c>
      <c r="E10" s="123">
        <f>'[2]1213'!E10</f>
        <v>656322</v>
      </c>
      <c r="F10" s="123">
        <f>'[2]1213'!F10</f>
        <v>3990394</v>
      </c>
      <c r="G10" s="123">
        <f>'[2]1213'!G10</f>
        <v>6029032.299999999</v>
      </c>
      <c r="H10" s="123">
        <f>'[2]1213'!H10</f>
        <v>5728587.900000001</v>
      </c>
      <c r="I10" s="123">
        <f>'[2]1213'!I10</f>
        <v>5519845.1</v>
      </c>
      <c r="J10" s="123">
        <f>'[2]1213'!J10</f>
        <v>4939197.2</v>
      </c>
      <c r="K10" s="123">
        <f>'[2]1213'!K10</f>
        <v>4619427.9</v>
      </c>
      <c r="L10" s="123">
        <f>'[2]1213'!L10</f>
        <v>0</v>
      </c>
      <c r="M10" s="123">
        <f>'[2]1213'!M10</f>
        <v>0</v>
      </c>
      <c r="N10" s="128">
        <f>'[2]1213'!N10</f>
        <v>0</v>
      </c>
      <c r="O10" s="356">
        <f>'[2]1213'!O10</f>
        <v>4619427.9</v>
      </c>
      <c r="P10" s="357">
        <f>'[2]1213'!P10</f>
        <v>4234356.322999999</v>
      </c>
      <c r="Q10" s="122">
        <f>'[2]1213'!Q10</f>
        <v>0.09093981413618546</v>
      </c>
    </row>
    <row r="11" spans="1:17" s="77" customFormat="1" ht="12.75" customHeight="1">
      <c r="A11" s="62" t="s">
        <v>60</v>
      </c>
      <c r="B11" s="127">
        <f>'[2]1213'!B11</f>
        <v>49947.16500000001</v>
      </c>
      <c r="C11" s="123">
        <f>'[2]1213'!C11</f>
        <v>57834.375</v>
      </c>
      <c r="D11" s="123">
        <f>'[2]1213'!D11</f>
        <v>60422.385</v>
      </c>
      <c r="E11" s="123">
        <f>'[2]1213'!E11</f>
        <v>34398.615000000005</v>
      </c>
      <c r="F11" s="123">
        <f>'[2]1213'!F11</f>
        <v>52157.475000000006</v>
      </c>
      <c r="G11" s="123">
        <f>'[2]1213'!G11</f>
        <v>66358.635</v>
      </c>
      <c r="H11" s="123">
        <f>'[2]1213'!H11</f>
        <v>58906.66499999999</v>
      </c>
      <c r="I11" s="123">
        <f>'[2]1213'!I11</f>
        <v>41651.85</v>
      </c>
      <c r="J11" s="123">
        <f>'[2]1213'!J11</f>
        <v>54455.53</v>
      </c>
      <c r="K11" s="123">
        <f>'[2]1213'!K11</f>
        <v>51557.02</v>
      </c>
      <c r="L11" s="123">
        <f>'[2]1213'!L11</f>
        <v>0</v>
      </c>
      <c r="M11" s="123">
        <f>'[2]1213'!M11</f>
        <v>0</v>
      </c>
      <c r="N11" s="128">
        <f>'[2]1213'!N11</f>
        <v>0</v>
      </c>
      <c r="O11" s="356">
        <f>'[2]1213'!O11</f>
        <v>51557.02</v>
      </c>
      <c r="P11" s="356">
        <f>'[2]1213'!P11</f>
        <v>49691.155</v>
      </c>
      <c r="Q11" s="122">
        <f>'[2]1213'!Q11</f>
        <v>0.0375492378875073</v>
      </c>
    </row>
    <row r="12" spans="1:17" s="77" customFormat="1" ht="12.75" customHeight="1">
      <c r="A12" s="62" t="s">
        <v>61</v>
      </c>
      <c r="B12" s="127">
        <f>'[2]1213'!B12</f>
        <v>5427.7</v>
      </c>
      <c r="C12" s="123">
        <f>'[2]1213'!C12</f>
        <v>5171</v>
      </c>
      <c r="D12" s="123">
        <f>'[2]1213'!D12</f>
        <v>5881.9</v>
      </c>
      <c r="E12" s="123">
        <f>'[2]1213'!E12</f>
        <v>5693.7</v>
      </c>
      <c r="F12" s="123">
        <f>'[2]1213'!F12</f>
        <v>6140.7</v>
      </c>
      <c r="G12" s="123">
        <f>'[2]1213'!G12</f>
        <v>6538.5</v>
      </c>
      <c r="H12" s="123">
        <f>'[2]1213'!H12</f>
        <v>6668.9</v>
      </c>
      <c r="I12" s="123">
        <f>'[2]1213'!I12</f>
        <v>5931.771428571429</v>
      </c>
      <c r="J12" s="123">
        <f>'[2]1213'!J12</f>
        <v>5931.771428571429</v>
      </c>
      <c r="K12" s="123">
        <f>'[2]1213'!K12</f>
        <v>5931.771428571429</v>
      </c>
      <c r="L12" s="123">
        <f>'[2]1213'!L12</f>
        <v>0</v>
      </c>
      <c r="M12" s="123">
        <f>'[2]1213'!M12</f>
        <v>0</v>
      </c>
      <c r="N12" s="128">
        <f>'[2]1213'!N12</f>
        <v>0</v>
      </c>
      <c r="O12" s="356">
        <f>'[2]1213'!O12</f>
        <v>5931.771428571429</v>
      </c>
      <c r="P12" s="356">
        <f>'[2]1213'!P12</f>
        <v>7461.4</v>
      </c>
      <c r="Q12" s="122">
        <f>'[2]1213'!Q12</f>
        <v>-0.20500557153196053</v>
      </c>
    </row>
    <row r="13" spans="1:17" s="77" customFormat="1" ht="12.75" customHeight="1">
      <c r="A13" s="62" t="s">
        <v>62</v>
      </c>
      <c r="B13" s="127">
        <f>'[2]1213'!B13</f>
        <v>90222.89</v>
      </c>
      <c r="C13" s="123">
        <f>'[2]1213'!C13</f>
        <v>64913.6</v>
      </c>
      <c r="D13" s="123">
        <f>'[2]1213'!D13</f>
        <v>58437.76</v>
      </c>
      <c r="E13" s="123">
        <f>'[2]1213'!E13</f>
        <v>52871.3</v>
      </c>
      <c r="F13" s="123">
        <f>'[2]1213'!F13</f>
        <v>61185.03</v>
      </c>
      <c r="G13" s="123">
        <f>'[2]1213'!G13</f>
        <v>134942.78</v>
      </c>
      <c r="H13" s="123">
        <f>'[2]1213'!H13</f>
        <v>132243.52</v>
      </c>
      <c r="I13" s="123">
        <f>'[2]1213'!I13</f>
        <v>116123.42</v>
      </c>
      <c r="J13" s="123">
        <f>'[2]1213'!J13</f>
        <v>107898.43</v>
      </c>
      <c r="K13" s="123">
        <f>'[2]1213'!K13</f>
        <v>94582.73</v>
      </c>
      <c r="L13" s="123">
        <f>'[2]1213'!L13</f>
        <v>0</v>
      </c>
      <c r="M13" s="123">
        <f>'[2]1213'!M13</f>
        <v>0</v>
      </c>
      <c r="N13" s="128">
        <f>'[2]1213'!N13</f>
        <v>0</v>
      </c>
      <c r="O13" s="356">
        <f>'[2]1213'!O13</f>
        <v>94582.73</v>
      </c>
      <c r="P13" s="356">
        <f>'[2]1213'!P13</f>
        <v>81457.94</v>
      </c>
      <c r="Q13" s="122">
        <f>'[2]1213'!Q13</f>
        <v>0.1611235196961769</v>
      </c>
    </row>
    <row r="14" spans="1:17" s="77" customFormat="1" ht="12.75" customHeight="1">
      <c r="A14" s="62"/>
      <c r="B14" s="127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8"/>
      <c r="O14" s="356"/>
      <c r="P14" s="356"/>
      <c r="Q14" s="122"/>
    </row>
    <row r="15" spans="1:17" s="77" customFormat="1" ht="12.75" customHeight="1">
      <c r="A15" s="64" t="s">
        <v>17</v>
      </c>
      <c r="B15" s="129">
        <f>'[2]1213'!B16</f>
        <v>2412728.109</v>
      </c>
      <c r="C15" s="130">
        <f>'[2]1213'!C16</f>
        <v>1735112.675</v>
      </c>
      <c r="D15" s="130">
        <f>'[2]1213'!D16</f>
        <v>1042461.9450000001</v>
      </c>
      <c r="E15" s="130">
        <f>'[2]1213'!E16</f>
        <v>749285.615</v>
      </c>
      <c r="F15" s="130">
        <f>'[2]1213'!F16</f>
        <v>4109877.205</v>
      </c>
      <c r="G15" s="130">
        <f>'[2]1213'!G16</f>
        <v>6236872.214999999</v>
      </c>
      <c r="H15" s="130">
        <f>'[2]1213'!H16</f>
        <v>5926406.985000001</v>
      </c>
      <c r="I15" s="130">
        <f>'[2]1213'!I16</f>
        <v>5683552.14142857</v>
      </c>
      <c r="J15" s="130">
        <f>'[2]1213'!J16</f>
        <v>5107482.931428571</v>
      </c>
      <c r="K15" s="130">
        <f>'[2]1213'!K16</f>
        <v>4771499.421428571</v>
      </c>
      <c r="L15" s="130">
        <f>'[2]1213'!L16</f>
      </c>
      <c r="M15" s="130">
        <f>'[2]1213'!M16</f>
      </c>
      <c r="N15" s="131">
        <f>'[2]1213'!N16</f>
      </c>
      <c r="O15" s="358">
        <f>'[2]1213'!O16</f>
        <v>4771499.421428571</v>
      </c>
      <c r="P15" s="359">
        <f>'[2]1213'!P16</f>
        <v>4372966.818</v>
      </c>
      <c r="Q15" s="147">
        <f>'[2]1213'!Q16</f>
        <v>0.0911355196632484</v>
      </c>
    </row>
    <row r="16" spans="1:17" s="77" customFormat="1" ht="12.75" customHeight="1">
      <c r="A16" s="62"/>
      <c r="B16" s="127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8"/>
      <c r="O16" s="356"/>
      <c r="P16" s="356"/>
      <c r="Q16" s="122"/>
    </row>
    <row r="17" spans="1:17" s="77" customFormat="1" ht="12.75" customHeight="1">
      <c r="A17" s="62" t="s">
        <v>39</v>
      </c>
      <c r="B17" s="419">
        <f>'[2]1213'!B18</f>
        <v>0</v>
      </c>
      <c r="C17" s="420">
        <f>'[2]1213'!C18</f>
        <v>0</v>
      </c>
      <c r="D17" s="420">
        <f>'[2]1213'!D18</f>
        <v>0</v>
      </c>
      <c r="E17" s="420">
        <f>'[2]1213'!E18</f>
        <v>0</v>
      </c>
      <c r="F17" s="420">
        <f>'[2]1213'!F18</f>
        <v>0</v>
      </c>
      <c r="G17" s="420">
        <f>'[2]1213'!G18</f>
        <v>0</v>
      </c>
      <c r="H17" s="420">
        <f>'[2]1213'!H18</f>
        <v>0</v>
      </c>
      <c r="I17" s="420">
        <f>'[2]1213'!I18</f>
        <v>0</v>
      </c>
      <c r="J17" s="420">
        <f>'[2]1213'!J18</f>
        <v>0</v>
      </c>
      <c r="K17" s="420">
        <f>'[2]1213'!K18</f>
        <v>0</v>
      </c>
      <c r="L17" s="420"/>
      <c r="M17" s="420"/>
      <c r="N17" s="421"/>
      <c r="O17" s="356"/>
      <c r="P17" s="356"/>
      <c r="Q17" s="122"/>
    </row>
    <row r="18" spans="1:17" s="77" customFormat="1" ht="12.75" customHeight="1">
      <c r="A18" s="62"/>
      <c r="B18" s="127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8"/>
      <c r="O18" s="356"/>
      <c r="P18" s="356"/>
      <c r="Q18" s="122"/>
    </row>
    <row r="19" spans="1:17" s="79" customFormat="1" ht="25.5" customHeight="1">
      <c r="A19" s="124" t="s">
        <v>18</v>
      </c>
      <c r="B19" s="347">
        <f>'[2]1213'!B20</f>
        <v>2412728.109</v>
      </c>
      <c r="C19" s="348">
        <f>'[2]1213'!C20</f>
        <v>1735112.675</v>
      </c>
      <c r="D19" s="348">
        <f>'[2]1213'!D20</f>
        <v>1042461.9450000001</v>
      </c>
      <c r="E19" s="348">
        <f>'[2]1213'!E20</f>
        <v>749285.615</v>
      </c>
      <c r="F19" s="348">
        <f>'[2]1213'!F20</f>
        <v>4109877.205</v>
      </c>
      <c r="G19" s="348">
        <f>'[2]1213'!G20</f>
        <v>6236872.214999999</v>
      </c>
      <c r="H19" s="348">
        <f>'[2]1213'!H20</f>
        <v>5926406.985000001</v>
      </c>
      <c r="I19" s="348">
        <f>'[2]1213'!I20</f>
        <v>5683552.14142857</v>
      </c>
      <c r="J19" s="348">
        <f>'[2]1213'!J20</f>
        <v>5107482.931428571</v>
      </c>
      <c r="K19" s="348">
        <f>'[2]1213'!K20</f>
        <v>4771499.421428571</v>
      </c>
      <c r="L19" s="348">
        <f>'[2]1213'!L20</f>
      </c>
      <c r="M19" s="348">
        <f>'[2]1213'!M20</f>
      </c>
      <c r="N19" s="349">
        <f>'[2]1213'!N20</f>
      </c>
      <c r="O19" s="360">
        <f>'[2]1213'!O20</f>
        <v>4771499.421428571</v>
      </c>
      <c r="P19" s="361">
        <f>'[2]1213'!P20</f>
        <v>4372966.818</v>
      </c>
      <c r="Q19" s="223">
        <f>'[2]1213'!Q20</f>
        <v>0.0911355196632484</v>
      </c>
    </row>
    <row r="20" spans="1:17" s="77" customFormat="1" ht="12.75" customHeight="1">
      <c r="A20" s="62"/>
      <c r="B20" s="127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8"/>
      <c r="O20" s="356"/>
      <c r="P20" s="362"/>
      <c r="Q20" s="122"/>
    </row>
    <row r="21" spans="1:17" s="77" customFormat="1" ht="12.75" customHeight="1">
      <c r="A21" s="63" t="s">
        <v>20</v>
      </c>
      <c r="B21" s="127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8"/>
      <c r="O21" s="356"/>
      <c r="P21" s="356"/>
      <c r="Q21" s="122"/>
    </row>
    <row r="22" spans="1:17" s="77" customFormat="1" ht="12.75" customHeight="1">
      <c r="A22" s="62" t="s">
        <v>64</v>
      </c>
      <c r="B22" s="127">
        <f>'[2]1213'!B23</f>
        <v>207077.1</v>
      </c>
      <c r="C22" s="123">
        <f>'[2]1213'!C23</f>
        <v>155341.9</v>
      </c>
      <c r="D22" s="123">
        <f>'[2]1213'!D23</f>
        <v>560947.7</v>
      </c>
      <c r="E22" s="123">
        <f>'[2]1213'!E23</f>
        <v>4962673.6</v>
      </c>
      <c r="F22" s="123">
        <f>'[2]1213'!F23</f>
        <v>3486490.2</v>
      </c>
      <c r="G22" s="123">
        <f>'[2]1213'!G23</f>
        <v>713196.5</v>
      </c>
      <c r="H22" s="123">
        <f>'[2]1213'!H23</f>
        <v>850188.4</v>
      </c>
      <c r="I22" s="123">
        <f>'[2]1213'!I23</f>
        <v>384774.6</v>
      </c>
      <c r="J22" s="123">
        <f>'[2]1213'!J23</f>
        <v>467674.2</v>
      </c>
      <c r="K22" s="123">
        <f>'[2]1213'!K23</f>
        <v>0</v>
      </c>
      <c r="L22" s="123">
        <f>'[2]1213'!L23</f>
        <v>0</v>
      </c>
      <c r="M22" s="123">
        <f>'[2]1213'!M23</f>
        <v>0</v>
      </c>
      <c r="N22" s="128">
        <f>'[2]1213'!N23</f>
        <v>0</v>
      </c>
      <c r="O22" s="356">
        <f>'[2]1213'!O23</f>
        <v>11788364.2</v>
      </c>
      <c r="P22" s="356">
        <f>'[2]1213'!P23</f>
        <v>12314679.258</v>
      </c>
      <c r="Q22" s="122">
        <f>'[2]1213'!Q23</f>
        <v>-0.042738836064941776</v>
      </c>
    </row>
    <row r="23" spans="1:17" s="77" customFormat="1" ht="12.75" customHeight="1">
      <c r="A23" s="62" t="s">
        <v>65</v>
      </c>
      <c r="B23" s="127">
        <f>'[2]1213'!B24</f>
        <v>17937.6</v>
      </c>
      <c r="C23" s="123">
        <f>'[2]1213'!C24</f>
        <v>9664.5</v>
      </c>
      <c r="D23" s="123">
        <f>'[2]1213'!D24</f>
        <v>7347</v>
      </c>
      <c r="E23" s="123">
        <f>'[2]1213'!E24</f>
        <v>40790.9</v>
      </c>
      <c r="F23" s="123">
        <f>'[2]1213'!F24</f>
        <v>87181.8</v>
      </c>
      <c r="G23" s="123">
        <f>'[2]1213'!G24</f>
        <v>148386.5</v>
      </c>
      <c r="H23" s="123">
        <f>'[2]1213'!H24</f>
        <v>38398.7</v>
      </c>
      <c r="I23" s="123">
        <f>'[2]1213'!I24</f>
        <v>36359.9</v>
      </c>
      <c r="J23" s="123">
        <f>'[2]1213'!J24</f>
        <v>0</v>
      </c>
      <c r="K23" s="123">
        <f>'[2]1213'!K24</f>
        <v>0</v>
      </c>
      <c r="L23" s="123">
        <f>'[2]1213'!L24</f>
        <v>0</v>
      </c>
      <c r="M23" s="123">
        <f>'[2]1213'!M24</f>
        <v>0</v>
      </c>
      <c r="N23" s="128">
        <f>'[2]1213'!N24</f>
        <v>0</v>
      </c>
      <c r="O23" s="356"/>
      <c r="P23" s="356"/>
      <c r="Q23" s="122">
        <f>'[2]1213'!Q24</f>
      </c>
    </row>
    <row r="24" spans="1:17" s="77" customFormat="1" ht="12.75" customHeight="1">
      <c r="A24" s="62"/>
      <c r="B24" s="127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8"/>
      <c r="O24" s="356"/>
      <c r="P24" s="356"/>
      <c r="Q24" s="122"/>
    </row>
    <row r="25" spans="1:17" s="79" customFormat="1" ht="25.5" customHeight="1">
      <c r="A25" s="124" t="s">
        <v>22</v>
      </c>
      <c r="B25" s="347">
        <f>'[2]1213'!B26</f>
        <v>2637742.8090000004</v>
      </c>
      <c r="C25" s="348">
        <f>'[2]1213'!C26</f>
        <v>1900119.075</v>
      </c>
      <c r="D25" s="348">
        <f>'[2]1213'!D26</f>
        <v>1610756.645</v>
      </c>
      <c r="E25" s="348">
        <f>'[2]1213'!E26</f>
        <v>5752750.115</v>
      </c>
      <c r="F25" s="348">
        <f>'[2]1213'!F26</f>
        <v>7683549.205</v>
      </c>
      <c r="G25" s="348">
        <f>'[2]1213'!G26</f>
        <v>7098455.214999999</v>
      </c>
      <c r="H25" s="348">
        <f>'[2]1213'!H26</f>
        <v>6814994.085000002</v>
      </c>
      <c r="I25" s="348">
        <f>'[2]1213'!I26</f>
        <v>6104686.64142857</v>
      </c>
      <c r="J25" s="348">
        <f>'[2]1213'!J26</f>
      </c>
      <c r="K25" s="348">
        <f>'[2]1213'!K26</f>
      </c>
      <c r="L25" s="348">
        <f>'[2]1213'!L26</f>
      </c>
      <c r="M25" s="348">
        <f>'[2]1213'!M26</f>
      </c>
      <c r="N25" s="349">
        <f>'[2]1213'!N26</f>
      </c>
      <c r="O25" s="360"/>
      <c r="P25" s="360"/>
      <c r="Q25" s="224"/>
    </row>
    <row r="26" spans="1:17" s="77" customFormat="1" ht="12.75" customHeight="1">
      <c r="A26" s="62"/>
      <c r="B26" s="127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8"/>
      <c r="O26" s="356"/>
      <c r="P26" s="356"/>
      <c r="Q26" s="122"/>
    </row>
    <row r="27" spans="1:17" s="77" customFormat="1" ht="12.75" customHeight="1">
      <c r="A27" s="63" t="s">
        <v>23</v>
      </c>
      <c r="B27" s="127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8"/>
      <c r="O27" s="356"/>
      <c r="P27" s="356"/>
      <c r="Q27" s="122"/>
    </row>
    <row r="28" spans="1:17" s="78" customFormat="1" ht="12.75" customHeight="1">
      <c r="A28" s="62" t="s">
        <v>66</v>
      </c>
      <c r="B28" s="127">
        <f>'[2]1213'!B29</f>
        <v>194329.63</v>
      </c>
      <c r="C28" s="123">
        <f>'[2]1213'!C29</f>
        <v>189165.77000000002</v>
      </c>
      <c r="D28" s="123">
        <f>'[2]1213'!D29</f>
        <v>194408.38</v>
      </c>
      <c r="E28" s="123">
        <f>'[2]1213'!E29</f>
        <v>187097.34</v>
      </c>
      <c r="F28" s="123">
        <f>'[2]1213'!F29</f>
        <v>190041.38</v>
      </c>
      <c r="G28" s="123">
        <f>'[2]1213'!G29</f>
        <v>166971.1</v>
      </c>
      <c r="H28" s="123">
        <f>'[2]1213'!H29</f>
        <v>191682.41</v>
      </c>
      <c r="I28" s="123">
        <f>'[2]1213'!I29</f>
        <v>179560</v>
      </c>
      <c r="J28" s="123">
        <f>'[2]1213'!J29</f>
        <v>178310.84000000003</v>
      </c>
      <c r="K28" s="123">
        <f>'[2]1213'!K29</f>
        <v>0</v>
      </c>
      <c r="L28" s="123">
        <f>'[2]1213'!L29</f>
        <v>0</v>
      </c>
      <c r="M28" s="123">
        <f>'[2]1213'!M29</f>
        <v>0</v>
      </c>
      <c r="N28" s="128">
        <f>'[2]1213'!N29</f>
        <v>0</v>
      </c>
      <c r="O28" s="356">
        <f>'[2]1213'!O29</f>
        <v>1671566.85</v>
      </c>
      <c r="P28" s="356">
        <f>'[2]1213'!P29</f>
        <v>1629370.2650000001</v>
      </c>
      <c r="Q28" s="122">
        <f>'[2]1213'!Q29</f>
        <v>0.025897480705528775</v>
      </c>
    </row>
    <row r="29" spans="1:17" s="77" customFormat="1" ht="12.75" customHeight="1">
      <c r="A29" s="62" t="s">
        <v>67</v>
      </c>
      <c r="B29" s="127">
        <f>'[2]1213'!B30</f>
        <v>283686.72300000006</v>
      </c>
      <c r="C29" s="123">
        <f>'[2]1213'!C30</f>
        <v>233822.47899999985</v>
      </c>
      <c r="D29" s="123">
        <f>'[2]1213'!D30</f>
        <v>197419.95700000002</v>
      </c>
      <c r="E29" s="123">
        <f>'[2]1213'!E30</f>
        <v>266940.5640000001</v>
      </c>
      <c r="F29" s="123">
        <f>'[2]1213'!F30</f>
        <v>306361.358</v>
      </c>
      <c r="G29" s="123">
        <f>'[2]1213'!G30</f>
        <v>305783.52299999987</v>
      </c>
      <c r="H29" s="123">
        <f>'[2]1213'!H30</f>
        <v>330414.57699999993</v>
      </c>
      <c r="I29" s="123">
        <f>'[2]1213'!I30</f>
        <v>294274.84199999995</v>
      </c>
      <c r="J29" s="123">
        <f>'[2]1213'!J30</f>
        <v>315204.9959999999</v>
      </c>
      <c r="K29" s="123">
        <f>'[2]1213'!K30</f>
        <v>0</v>
      </c>
      <c r="L29" s="123">
        <f>'[2]1213'!L30</f>
        <v>0</v>
      </c>
      <c r="M29" s="123">
        <f>'[2]1213'!M30</f>
        <v>0</v>
      </c>
      <c r="N29" s="128">
        <f>'[2]1213'!N30</f>
        <v>0</v>
      </c>
      <c r="O29" s="356">
        <f>'[2]1213'!O30</f>
        <v>2533909.019</v>
      </c>
      <c r="P29" s="356">
        <f>'[2]1213'!P30</f>
        <v>2520340.3819999998</v>
      </c>
      <c r="Q29" s="122">
        <f>'[2]1213'!Q30</f>
        <v>0.005383652579987075</v>
      </c>
    </row>
    <row r="30" spans="1:17" s="47" customFormat="1" ht="12.75" customHeight="1">
      <c r="A30" s="62" t="s">
        <v>68</v>
      </c>
      <c r="B30" s="127">
        <f>'[2]1213'!B31</f>
        <v>29873.589</v>
      </c>
      <c r="C30" s="123">
        <f>'[2]1213'!C31</f>
        <v>30792.061999999998</v>
      </c>
      <c r="D30" s="123">
        <f>'[2]1213'!D31</f>
        <v>29620.886</v>
      </c>
      <c r="E30" s="123">
        <f>'[2]1213'!E31</f>
        <v>34237.6</v>
      </c>
      <c r="F30" s="123">
        <f>'[2]1213'!F31</f>
        <v>31770.32</v>
      </c>
      <c r="G30" s="123">
        <f>'[2]1213'!G31</f>
        <v>24256.68</v>
      </c>
      <c r="H30" s="123">
        <f>'[2]1213'!H31</f>
        <v>30091.856166666665</v>
      </c>
      <c r="I30" s="123">
        <f>'[2]1213'!I31</f>
        <v>30091.856166666665</v>
      </c>
      <c r="J30" s="123">
        <f>'[2]1213'!J31</f>
        <v>30091.856166666665</v>
      </c>
      <c r="K30" s="123">
        <f>'[2]1213'!K31</f>
      </c>
      <c r="L30" s="123">
        <f>'[2]1213'!L31</f>
      </c>
      <c r="M30" s="123">
        <f>'[2]1213'!M31</f>
      </c>
      <c r="N30" s="128">
        <f>'[2]1213'!N31</f>
        <v>0</v>
      </c>
      <c r="O30" s="356">
        <f>'[2]1213'!O31</f>
        <v>270826.7055</v>
      </c>
      <c r="P30" s="356">
        <f>'[2]1213'!P31</f>
        <v>284130.58999999997</v>
      </c>
      <c r="Q30" s="122">
        <f>'[2]1213'!Q31</f>
        <v>-0.04682313333456978</v>
      </c>
    </row>
    <row r="31" spans="1:17" s="77" customFormat="1" ht="12.75" customHeight="1">
      <c r="A31" s="62"/>
      <c r="B31" s="127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8"/>
      <c r="O31" s="356"/>
      <c r="P31" s="356"/>
      <c r="Q31" s="122"/>
    </row>
    <row r="32" spans="1:17" s="77" customFormat="1" ht="12.75" customHeight="1">
      <c r="A32" s="64" t="s">
        <v>69</v>
      </c>
      <c r="B32" s="129">
        <f>'[2]1213'!B33</f>
        <v>507889.94200000004</v>
      </c>
      <c r="C32" s="130">
        <f>'[2]1213'!C33</f>
        <v>453780.3109999998</v>
      </c>
      <c r="D32" s="130">
        <f>'[2]1213'!D33</f>
        <v>421449.22300000006</v>
      </c>
      <c r="E32" s="130">
        <f>'[2]1213'!E33</f>
        <v>488275.5040000001</v>
      </c>
      <c r="F32" s="130">
        <f>'[2]1213'!F33</f>
        <v>528173.058</v>
      </c>
      <c r="G32" s="130">
        <f>'[2]1213'!G33</f>
        <v>497011.3029999999</v>
      </c>
      <c r="H32" s="130">
        <f>'[2]1213'!H33</f>
        <v>552188.8431666666</v>
      </c>
      <c r="I32" s="130">
        <f>'[2]1213'!I33</f>
        <v>503926.6981666666</v>
      </c>
      <c r="J32" s="130">
        <f>'[2]1213'!J33</f>
        <v>523607.6921666666</v>
      </c>
      <c r="K32" s="130">
        <f>'[2]1213'!K33</f>
      </c>
      <c r="L32" s="130">
        <f>'[2]1213'!L33</f>
      </c>
      <c r="M32" s="130">
        <f>'[2]1213'!M33</f>
      </c>
      <c r="N32" s="131">
        <f>'[2]1213'!N33</f>
        <v>0</v>
      </c>
      <c r="O32" s="358">
        <f>'[2]1213'!O33</f>
        <v>4476302.5745</v>
      </c>
      <c r="P32" s="359">
        <f>'[2]1213'!P33</f>
        <v>4433841.237</v>
      </c>
      <c r="Q32" s="147">
        <f>'[2]1213'!Q33</f>
        <v>0.009576648154576262</v>
      </c>
    </row>
    <row r="33" spans="1:17" s="77" customFormat="1" ht="12.75" customHeight="1">
      <c r="A33" s="62"/>
      <c r="B33" s="127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8"/>
      <c r="O33" s="356"/>
      <c r="P33" s="356"/>
      <c r="Q33" s="122"/>
    </row>
    <row r="34" spans="1:17" s="77" customFormat="1" ht="12.75" customHeight="1">
      <c r="A34" s="63" t="s">
        <v>70</v>
      </c>
      <c r="B34" s="127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8"/>
      <c r="O34" s="363"/>
      <c r="P34" s="356"/>
      <c r="Q34" s="122"/>
    </row>
    <row r="35" spans="1:17" s="77" customFormat="1" ht="12.75" customHeight="1">
      <c r="A35" s="62" t="s">
        <v>71</v>
      </c>
      <c r="B35" s="127">
        <f>'[2]1213'!B36</f>
        <v>363957.2</v>
      </c>
      <c r="C35" s="123">
        <f>'[2]1213'!C36</f>
        <v>401522.1</v>
      </c>
      <c r="D35" s="123">
        <f>'[2]1213'!D36</f>
        <v>379637.9</v>
      </c>
      <c r="E35" s="123">
        <f>'[2]1213'!E36</f>
        <v>726551</v>
      </c>
      <c r="F35" s="123">
        <f>'[2]1213'!F36</f>
        <v>525114.5</v>
      </c>
      <c r="G35" s="123">
        <f>'[2]1213'!G36</f>
        <v>349513</v>
      </c>
      <c r="H35" s="123">
        <f>'[2]1213'!H36</f>
        <v>425688.7</v>
      </c>
      <c r="I35" s="123">
        <f>'[2]1213'!I36</f>
        <v>423287.7</v>
      </c>
      <c r="J35" s="123">
        <f>'[2]1213'!J36</f>
        <v>0</v>
      </c>
      <c r="K35" s="123">
        <f>'[2]1213'!K36</f>
        <v>0</v>
      </c>
      <c r="L35" s="123">
        <f>'[2]1213'!L36</f>
        <v>0</v>
      </c>
      <c r="M35" s="123">
        <f>'[2]1213'!M36</f>
        <v>0</v>
      </c>
      <c r="N35" s="128">
        <f>'[2]1213'!N36</f>
        <v>0</v>
      </c>
      <c r="O35" s="364"/>
      <c r="P35" s="364"/>
      <c r="Q35" s="122"/>
    </row>
    <row r="36" spans="1:17" s="77" customFormat="1" ht="12.75" customHeight="1">
      <c r="A36" s="62" t="s">
        <v>72</v>
      </c>
      <c r="B36" s="127">
        <f>'[2]1213'!B37</f>
        <v>6428.2</v>
      </c>
      <c r="C36" s="123">
        <f>'[2]1213'!C37</f>
        <v>3922.1</v>
      </c>
      <c r="D36" s="123">
        <f>'[2]1213'!D37</f>
        <v>8314</v>
      </c>
      <c r="E36" s="123">
        <f>'[2]1213'!E37</f>
        <v>79170.3</v>
      </c>
      <c r="F36" s="123">
        <f>'[2]1213'!F37</f>
        <v>103935.1</v>
      </c>
      <c r="G36" s="123">
        <f>'[2]1213'!G37</f>
        <v>3478.3</v>
      </c>
      <c r="H36" s="123">
        <f>'[2]1213'!H37</f>
        <v>83081.1</v>
      </c>
      <c r="I36" s="123">
        <f>'[2]1213'!I37</f>
        <v>41044.7</v>
      </c>
      <c r="J36" s="123">
        <f>'[2]1213'!J37</f>
        <v>0</v>
      </c>
      <c r="K36" s="123">
        <f>'[2]1213'!K37</f>
        <v>0</v>
      </c>
      <c r="L36" s="123">
        <f>'[2]1213'!L37</f>
        <v>0</v>
      </c>
      <c r="M36" s="123">
        <f>'[2]1213'!M37</f>
        <v>0</v>
      </c>
      <c r="N36" s="128">
        <f>'[2]1213'!N37</f>
        <v>0</v>
      </c>
      <c r="O36" s="364"/>
      <c r="P36" s="364"/>
      <c r="Q36" s="122"/>
    </row>
    <row r="37" spans="1:17" s="77" customFormat="1" ht="12.75" customHeight="1">
      <c r="A37" s="62"/>
      <c r="B37" s="127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8"/>
      <c r="O37" s="364"/>
      <c r="P37" s="364"/>
      <c r="Q37" s="122"/>
    </row>
    <row r="38" spans="1:17" s="77" customFormat="1" ht="12.75" customHeight="1">
      <c r="A38" s="64" t="s">
        <v>73</v>
      </c>
      <c r="B38" s="129">
        <f>'[2]1213'!B39</f>
        <v>370385.4</v>
      </c>
      <c r="C38" s="130">
        <f>'[2]1213'!C39</f>
        <v>405444.19999999995</v>
      </c>
      <c r="D38" s="130">
        <f>'[2]1213'!D39</f>
        <v>387951.9</v>
      </c>
      <c r="E38" s="130">
        <f>'[2]1213'!E39</f>
        <v>805721.3</v>
      </c>
      <c r="F38" s="130">
        <f>'[2]1213'!F39</f>
        <v>629049.6</v>
      </c>
      <c r="G38" s="130">
        <f>'[2]1213'!G39</f>
        <v>352991.3</v>
      </c>
      <c r="H38" s="130">
        <f>'[2]1213'!H39</f>
        <v>508769.80000000005</v>
      </c>
      <c r="I38" s="130">
        <f>'[2]1213'!I39</f>
        <v>464332.4</v>
      </c>
      <c r="J38" s="130">
        <f>'[2]1213'!J39</f>
      </c>
      <c r="K38" s="130">
        <f>'[2]1213'!K39</f>
      </c>
      <c r="L38" s="130">
        <f>'[2]1213'!L39</f>
      </c>
      <c r="M38" s="130">
        <f>'[2]1213'!M39</f>
      </c>
      <c r="N38" s="131">
        <f>'[2]1213'!N39</f>
      </c>
      <c r="O38" s="365"/>
      <c r="P38" s="365"/>
      <c r="Q38" s="147"/>
    </row>
    <row r="39" spans="1:17" s="77" customFormat="1" ht="12.75" customHeight="1">
      <c r="A39" s="62"/>
      <c r="B39" s="127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8"/>
      <c r="O39" s="363"/>
      <c r="P39" s="356"/>
      <c r="Q39" s="122"/>
    </row>
    <row r="40" spans="1:17" s="77" customFormat="1" ht="12.75" customHeight="1">
      <c r="A40" s="62" t="s">
        <v>74</v>
      </c>
      <c r="B40" s="127">
        <f>'[2]1213'!B41</f>
        <v>24354.792000000598</v>
      </c>
      <c r="C40" s="123">
        <f>'[2]1213'!C41</f>
        <v>-1567.3809999998193</v>
      </c>
      <c r="D40" s="123">
        <f>'[2]1213'!D41</f>
        <v>52069.90700000001</v>
      </c>
      <c r="E40" s="123">
        <f>'[2]1213'!E41</f>
        <v>348876.1060000006</v>
      </c>
      <c r="F40" s="123">
        <f>'[2]1213'!F41</f>
        <v>289454.33200000133</v>
      </c>
      <c r="G40" s="123">
        <f>'[2]1213'!G41</f>
        <v>322045.62699999753</v>
      </c>
      <c r="H40" s="123">
        <f>'[2]1213'!H41</f>
        <v>70483.30040476471</v>
      </c>
      <c r="I40" s="123">
        <f>'[2]1213'!I41</f>
        <v>28944.611833332106</v>
      </c>
      <c r="J40" s="123">
        <f>'[2]1213'!J41</f>
      </c>
      <c r="K40" s="123">
        <f>'[2]1213'!K41</f>
      </c>
      <c r="L40" s="123">
        <f>'[2]1213'!L41</f>
      </c>
      <c r="M40" s="123">
        <f>'[2]1213'!M41</f>
      </c>
      <c r="N40" s="128">
        <f>'[2]1213'!N41</f>
        <v>0</v>
      </c>
      <c r="O40" s="363"/>
      <c r="P40" s="356"/>
      <c r="Q40" s="122"/>
    </row>
    <row r="41" spans="1:17" s="77" customFormat="1" ht="12.75" customHeight="1">
      <c r="A41" s="62"/>
      <c r="B41" s="127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8"/>
      <c r="O41" s="363"/>
      <c r="P41" s="356"/>
      <c r="Q41" s="122"/>
    </row>
    <row r="42" spans="1:17" s="79" customFormat="1" ht="25.5" customHeight="1" thickBot="1">
      <c r="A42" s="125" t="s">
        <v>27</v>
      </c>
      <c r="B42" s="351">
        <f>'[2]1213'!B42</f>
        <v>902630.1340000007</v>
      </c>
      <c r="C42" s="352">
        <f>'[2]1213'!C42</f>
        <v>857657.1299999999</v>
      </c>
      <c r="D42" s="352">
        <f>'[2]1213'!D42</f>
        <v>861471.0300000001</v>
      </c>
      <c r="E42" s="352">
        <f>'[2]1213'!E42</f>
        <v>1642872.9100000006</v>
      </c>
      <c r="F42" s="352">
        <f>'[2]1213'!F42</f>
        <v>1446676.9900000012</v>
      </c>
      <c r="G42" s="352">
        <f>'[2]1213'!G42</f>
        <v>1172048.2299999974</v>
      </c>
      <c r="H42" s="352">
        <f>'[2]1213'!H42</f>
        <v>1131441.9435714313</v>
      </c>
      <c r="I42" s="352">
        <f>'[2]1213'!I42</f>
        <v>997203.7099999988</v>
      </c>
      <c r="J42" s="352">
        <f>'[2]1213'!J42</f>
      </c>
      <c r="K42" s="352">
        <f>'[2]1213'!K42</f>
      </c>
      <c r="L42" s="352">
        <f>'[2]1213'!L42</f>
      </c>
      <c r="M42" s="352">
        <f>'[2]1213'!M42</f>
      </c>
      <c r="N42" s="353">
        <f>'[2]1213'!N42</f>
      </c>
      <c r="O42" s="366"/>
      <c r="P42" s="367"/>
      <c r="Q42" s="355"/>
    </row>
    <row r="44" ht="12.75">
      <c r="A44" s="117" t="s">
        <v>28</v>
      </c>
    </row>
    <row r="45" ht="12.75">
      <c r="A45" s="117" t="s">
        <v>106</v>
      </c>
    </row>
    <row r="46" ht="12.75">
      <c r="A46" s="117" t="s">
        <v>107</v>
      </c>
    </row>
  </sheetData>
  <mergeCells count="1">
    <mergeCell ref="B3:Q3"/>
  </mergeCells>
  <printOptions horizontalCentered="1"/>
  <pageMargins left="0" right="0" top="0.7874015748031497" bottom="0" header="0.5118110236220472" footer="0.5118110236220472"/>
  <pageSetup firstPageNumber="1" useFirstPageNumber="1" orientation="landscape" paperSize="9" scale="80" r:id="rId2"/>
  <headerFooter alignWithMargins="0">
    <oddHeader>&amp;C&amp;"Arial,Gras"&amp;12F - 19 -</oddHeader>
  </headerFooter>
  <ignoredErrors>
    <ignoredError sqref="B10:Q10 B42:N42 O7:P7 B19:Q19 B11:Q13 B36:N40 B28:Q30 B32:Q32 B25:N25 B15:Q15 B22:Q22 B35:N35 Q23 B17:K17 B23:N2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2"/>
  <sheetViews>
    <sheetView zoomScale="90" zoomScaleNormal="90" workbookViewId="0" topLeftCell="A1">
      <selection activeCell="L46" sqref="L46"/>
    </sheetView>
  </sheetViews>
  <sheetFormatPr defaultColWidth="11.421875" defaultRowHeight="12.75"/>
  <cols>
    <col min="1" max="1" width="39.7109375" style="82" customWidth="1"/>
    <col min="2" max="17" width="9.7109375" style="82" customWidth="1"/>
    <col min="18" max="16384" width="9.140625" style="82" customWidth="1"/>
  </cols>
  <sheetData>
    <row r="1" ht="12.75" customHeight="1"/>
    <row r="2" spans="1:9" ht="12.75" customHeight="1">
      <c r="A2" s="83"/>
      <c r="I2" s="84"/>
    </row>
    <row r="3" spans="1:17" ht="30" customHeight="1">
      <c r="A3" s="14"/>
      <c r="B3" s="417" t="str">
        <f>'[3]1213'!$B$3:$Q$3</f>
        <v>Situation Mensuelle du Marché des Orges en 2012/2013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15" s="86" customFormat="1" ht="12.75" customHeight="1">
      <c r="A4" s="85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7" ht="12.75" customHeight="1" thickBo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s="92" customFormat="1" ht="12.75" customHeight="1">
      <c r="A6" s="88" t="s">
        <v>14</v>
      </c>
      <c r="B6" s="89" t="s">
        <v>0</v>
      </c>
      <c r="C6" s="89" t="s">
        <v>1</v>
      </c>
      <c r="D6" s="89" t="s">
        <v>2</v>
      </c>
      <c r="E6" s="89" t="s">
        <v>3</v>
      </c>
      <c r="F6" s="89" t="s">
        <v>4</v>
      </c>
      <c r="G6" s="89" t="s">
        <v>5</v>
      </c>
      <c r="H6" s="89" t="s">
        <v>6</v>
      </c>
      <c r="I6" s="89" t="s">
        <v>7</v>
      </c>
      <c r="J6" s="89" t="s">
        <v>8</v>
      </c>
      <c r="K6" s="89" t="s">
        <v>9</v>
      </c>
      <c r="L6" s="89" t="s">
        <v>10</v>
      </c>
      <c r="M6" s="89" t="s">
        <v>11</v>
      </c>
      <c r="N6" s="89" t="s">
        <v>0</v>
      </c>
      <c r="O6" s="90" t="s">
        <v>12</v>
      </c>
      <c r="P6" s="90" t="s">
        <v>12</v>
      </c>
      <c r="Q6" s="91" t="s">
        <v>13</v>
      </c>
    </row>
    <row r="7" spans="1:17" s="92" customFormat="1" ht="12.7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68">
        <f>[3]!dat1</f>
        <v>41365</v>
      </c>
      <c r="P7" s="168">
        <f>[3]!dat2</f>
        <v>41000</v>
      </c>
      <c r="Q7" s="95" t="s">
        <v>58</v>
      </c>
    </row>
    <row r="8" spans="1:17" s="92" customFormat="1" ht="12.75" customHeight="1">
      <c r="A8" s="96"/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  <c r="O8" s="119"/>
      <c r="P8" s="119"/>
      <c r="Q8" s="97"/>
    </row>
    <row r="9" spans="1:17" s="92" customFormat="1" ht="12.75" customHeight="1">
      <c r="A9" s="98" t="s">
        <v>113</v>
      </c>
      <c r="B9" s="135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34"/>
      <c r="O9" s="120"/>
      <c r="P9" s="120"/>
      <c r="Q9" s="121"/>
    </row>
    <row r="10" spans="1:17" s="92" customFormat="1" ht="12.75" customHeight="1">
      <c r="A10" s="100" t="s">
        <v>108</v>
      </c>
      <c r="B10" s="127">
        <f>'[3]1213'!B10</f>
        <v>800858.579</v>
      </c>
      <c r="C10" s="123">
        <f>'[3]1213'!C10</f>
        <v>4185581.7</v>
      </c>
      <c r="D10" s="123">
        <f>'[3]1213'!D10</f>
        <v>5900433.899999999</v>
      </c>
      <c r="E10" s="123">
        <f>'[3]1213'!E10</f>
        <v>5607860.1</v>
      </c>
      <c r="F10" s="123">
        <f>'[3]1213'!F10</f>
        <v>5308882.8</v>
      </c>
      <c r="G10" s="123">
        <f>'[3]1213'!G10</f>
        <v>5077058.6</v>
      </c>
      <c r="H10" s="123">
        <f>'[3]1213'!H10</f>
        <v>4596272.4</v>
      </c>
      <c r="I10" s="123">
        <f>'[3]1213'!I10</f>
        <v>4090313.3</v>
      </c>
      <c r="J10" s="123">
        <f>'[3]1213'!J10</f>
        <v>3634949.8</v>
      </c>
      <c r="K10" s="123">
        <f>'[3]1213'!K10</f>
        <v>3111631.1</v>
      </c>
      <c r="L10" s="123">
        <f>'[3]1213'!L10</f>
        <v>0</v>
      </c>
      <c r="M10" s="123">
        <f>'[3]1213'!M10</f>
        <v>0</v>
      </c>
      <c r="N10" s="128">
        <f>'[3]1213'!N10</f>
        <v>0</v>
      </c>
      <c r="O10" s="345">
        <f>'[3]1213'!O10</f>
        <v>3111631.1</v>
      </c>
      <c r="P10" s="345">
        <f>'[3]1213'!P10</f>
        <v>2257319.881</v>
      </c>
      <c r="Q10" s="122">
        <f>'[3]1213'!Q10</f>
        <v>0.37846263003785596</v>
      </c>
    </row>
    <row r="11" spans="1:17" s="92" customFormat="1" ht="12.75" customHeight="1">
      <c r="A11" s="101" t="s">
        <v>76</v>
      </c>
      <c r="B11" s="127">
        <f>'[3]1213'!B11</f>
        <v>107519</v>
      </c>
      <c r="C11" s="123">
        <f>'[3]1213'!C11</f>
        <v>100023</v>
      </c>
      <c r="D11" s="123">
        <f>'[3]1213'!D11</f>
        <v>70666</v>
      </c>
      <c r="E11" s="123">
        <f>'[3]1213'!E11</f>
        <v>64467</v>
      </c>
      <c r="F11" s="123">
        <f>'[3]1213'!F11</f>
        <v>54987</v>
      </c>
      <c r="G11" s="123">
        <f>'[3]1213'!G11</f>
        <v>63132</v>
      </c>
      <c r="H11" s="123">
        <f>'[3]1213'!H11</f>
        <v>58704</v>
      </c>
      <c r="I11" s="123">
        <f>'[3]1213'!I11</f>
        <v>63384</v>
      </c>
      <c r="J11" s="123">
        <f>'[3]1213'!J11</f>
        <v>63908</v>
      </c>
      <c r="K11" s="123">
        <f>'[3]1213'!K11</f>
        <v>58065</v>
      </c>
      <c r="L11" s="123">
        <f>'[3]1213'!L11</f>
        <v>0</v>
      </c>
      <c r="M11" s="123">
        <f>'[3]1213'!M11</f>
        <v>0</v>
      </c>
      <c r="N11" s="128">
        <f>'[3]1213'!N11</f>
        <v>0</v>
      </c>
      <c r="O11" s="345">
        <f>'[3]1213'!O11</f>
        <v>58065</v>
      </c>
      <c r="P11" s="345">
        <f>'[3]1213'!P11</f>
        <v>83622</v>
      </c>
      <c r="Q11" s="122">
        <f>'[3]1213'!Q11</f>
        <v>-0.3056253139126067</v>
      </c>
    </row>
    <row r="12" spans="1:17" s="92" customFormat="1" ht="12.75" customHeight="1">
      <c r="A12" s="101" t="s">
        <v>77</v>
      </c>
      <c r="B12" s="127">
        <f>'[3]1213'!B12</f>
        <v>40694.06</v>
      </c>
      <c r="C12" s="123">
        <f>'[3]1213'!C12</f>
        <v>90114.58</v>
      </c>
      <c r="D12" s="123">
        <f>'[3]1213'!D12</f>
        <v>75501.14</v>
      </c>
      <c r="E12" s="123">
        <f>'[3]1213'!E12</f>
        <v>68010.34</v>
      </c>
      <c r="F12" s="123">
        <f>'[3]1213'!F12</f>
        <v>59433.13</v>
      </c>
      <c r="G12" s="123">
        <f>'[3]1213'!G12</f>
        <v>57147.65</v>
      </c>
      <c r="H12" s="123">
        <f>'[3]1213'!H12</f>
        <v>51722.04</v>
      </c>
      <c r="I12" s="123">
        <f>'[3]1213'!I12</f>
        <v>51330.26</v>
      </c>
      <c r="J12" s="123">
        <f>'[3]1213'!J12</f>
        <v>54666.94</v>
      </c>
      <c r="K12" s="123">
        <f>'[3]1213'!K12</f>
        <v>48326.72</v>
      </c>
      <c r="L12" s="123">
        <f>'[3]1213'!L12</f>
        <v>0</v>
      </c>
      <c r="M12" s="123">
        <f>'[3]1213'!M12</f>
        <v>0</v>
      </c>
      <c r="N12" s="128">
        <f>'[3]1213'!N12</f>
        <v>0</v>
      </c>
      <c r="O12" s="345">
        <f>'[3]1213'!O12</f>
        <v>48326.72</v>
      </c>
      <c r="P12" s="345">
        <f>'[3]1213'!P12</f>
        <v>49152.7</v>
      </c>
      <c r="Q12" s="122">
        <f>'[3]1213'!Q12</f>
        <v>-0.01680436679978914</v>
      </c>
    </row>
    <row r="13" spans="1:17" s="92" customFormat="1" ht="12.75" customHeight="1">
      <c r="A13" s="101" t="s">
        <v>63</v>
      </c>
      <c r="B13" s="127">
        <f>'[3]1213'!B13</f>
        <v>0</v>
      </c>
      <c r="C13" s="123">
        <f>'[3]1213'!C13</f>
        <v>0</v>
      </c>
      <c r="D13" s="123">
        <f>'[3]1213'!D13</f>
        <v>0</v>
      </c>
      <c r="E13" s="123">
        <f>'[3]1213'!E13</f>
        <v>0</v>
      </c>
      <c r="F13" s="123">
        <f>'[3]1213'!F13</f>
        <v>0</v>
      </c>
      <c r="G13" s="123">
        <f>'[3]1213'!G13</f>
        <v>0</v>
      </c>
      <c r="H13" s="123">
        <f>'[3]1213'!H13</f>
        <v>0</v>
      </c>
      <c r="I13" s="123">
        <f>'[3]1213'!I13</f>
        <v>0</v>
      </c>
      <c r="J13" s="123">
        <f>'[3]1213'!J13</f>
        <v>0</v>
      </c>
      <c r="K13" s="123">
        <f>'[3]1213'!K13</f>
        <v>0</v>
      </c>
      <c r="L13" s="123">
        <f>'[3]1213'!L13</f>
        <v>0</v>
      </c>
      <c r="M13" s="123">
        <f>'[3]1213'!M13</f>
        <v>0</v>
      </c>
      <c r="N13" s="128">
        <f>'[3]1213'!N13</f>
        <v>0</v>
      </c>
      <c r="O13" s="345"/>
      <c r="P13" s="345"/>
      <c r="Q13" s="122"/>
    </row>
    <row r="14" spans="1:17" s="92" customFormat="1" ht="12.75" customHeight="1">
      <c r="A14" s="96"/>
      <c r="B14" s="127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8"/>
      <c r="O14" s="345"/>
      <c r="P14" s="345"/>
      <c r="Q14" s="122"/>
    </row>
    <row r="15" spans="1:17" s="92" customFormat="1" ht="12.75" customHeight="1">
      <c r="A15" s="102" t="s">
        <v>17</v>
      </c>
      <c r="B15" s="129">
        <f>'[3]1213'!B15</f>
        <v>949071.639</v>
      </c>
      <c r="C15" s="130">
        <f>'[3]1213'!C15</f>
        <v>4375719.28</v>
      </c>
      <c r="D15" s="130">
        <f>'[3]1213'!D15</f>
        <v>6046601.039999999</v>
      </c>
      <c r="E15" s="130">
        <f>'[3]1213'!E15</f>
        <v>5740337.4399999995</v>
      </c>
      <c r="F15" s="130">
        <f>'[3]1213'!F15</f>
        <v>5423302.93</v>
      </c>
      <c r="G15" s="130">
        <f>'[3]1213'!G15</f>
        <v>5197338.25</v>
      </c>
      <c r="H15" s="130">
        <f>'[3]1213'!H15</f>
        <v>4706698.44</v>
      </c>
      <c r="I15" s="130">
        <f>'[3]1213'!I15</f>
        <v>4205027.56</v>
      </c>
      <c r="J15" s="130">
        <f>'[3]1213'!J15</f>
        <v>3753524.7399999998</v>
      </c>
      <c r="K15" s="130">
        <f>'[3]1213'!K15</f>
        <v>3218022.8200000003</v>
      </c>
      <c r="L15" s="130">
        <f>'[3]1213'!L15</f>
      </c>
      <c r="M15" s="130">
        <f>'[3]1213'!M15</f>
      </c>
      <c r="N15" s="131">
        <f>'[3]1213'!N15</f>
      </c>
      <c r="O15" s="346">
        <f>'[3]1213'!O15</f>
        <v>3218022.8200000003</v>
      </c>
      <c r="P15" s="346">
        <f>'[3]1213'!P15</f>
        <v>2390094.5810000002</v>
      </c>
      <c r="Q15" s="147">
        <f>'[3]1213'!Q15</f>
        <v>0.3463997808210586</v>
      </c>
    </row>
    <row r="16" spans="1:17" s="92" customFormat="1" ht="12.75" customHeight="1">
      <c r="A16" s="96"/>
      <c r="B16" s="127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8"/>
      <c r="O16" s="345"/>
      <c r="P16" s="345"/>
      <c r="Q16" s="122"/>
    </row>
    <row r="17" spans="1:17" s="92" customFormat="1" ht="12.75" customHeight="1">
      <c r="A17" s="101" t="s">
        <v>78</v>
      </c>
      <c r="B17" s="127">
        <f>'[3]1213'!B17</f>
        <v>396.04</v>
      </c>
      <c r="C17" s="123">
        <f>'[3]1213'!C17</f>
        <v>396.04</v>
      </c>
      <c r="D17" s="123">
        <f>'[3]1213'!D17</f>
        <v>147</v>
      </c>
      <c r="E17" s="123">
        <f>'[3]1213'!E17</f>
        <v>147</v>
      </c>
      <c r="F17" s="123">
        <f>'[3]1213'!F17</f>
        <v>147</v>
      </c>
      <c r="G17" s="123">
        <f>'[3]1213'!G17</f>
        <v>147</v>
      </c>
      <c r="H17" s="123">
        <f>'[3]1213'!H17</f>
        <v>147</v>
      </c>
      <c r="I17" s="123">
        <f>'[3]1213'!I17</f>
        <v>147</v>
      </c>
      <c r="J17" s="123">
        <f>'[3]1213'!J17</f>
        <v>147</v>
      </c>
      <c r="K17" s="123">
        <f>'[3]1213'!K17</f>
        <v>147</v>
      </c>
      <c r="L17" s="123">
        <f>'[3]1213'!L17</f>
        <v>0</v>
      </c>
      <c r="M17" s="123">
        <f>'[3]1213'!M17</f>
        <v>0</v>
      </c>
      <c r="N17" s="128">
        <f>'[3]1213'!N17</f>
        <v>0</v>
      </c>
      <c r="O17" s="345"/>
      <c r="P17" s="345"/>
      <c r="Q17" s="122"/>
    </row>
    <row r="18" spans="1:17" s="92" customFormat="1" ht="12.75" customHeight="1">
      <c r="A18" s="96"/>
      <c r="B18" s="127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8"/>
      <c r="O18" s="345"/>
      <c r="P18" s="345"/>
      <c r="Q18" s="122"/>
    </row>
    <row r="19" spans="1:17" s="118" customFormat="1" ht="25.5" customHeight="1">
      <c r="A19" s="103" t="s">
        <v>18</v>
      </c>
      <c r="B19" s="347">
        <f>'[3]1213'!B19</f>
        <v>949467.679</v>
      </c>
      <c r="C19" s="348">
        <f>'[3]1213'!C19</f>
        <v>4376115.32</v>
      </c>
      <c r="D19" s="348">
        <f>'[3]1213'!D19</f>
        <v>6046748.039999999</v>
      </c>
      <c r="E19" s="348">
        <f>'[3]1213'!E19</f>
        <v>5740484.4399999995</v>
      </c>
      <c r="F19" s="348">
        <f>'[3]1213'!F19</f>
        <v>5423449.93</v>
      </c>
      <c r="G19" s="348">
        <f>'[3]1213'!G19</f>
        <v>5197485.25</v>
      </c>
      <c r="H19" s="348">
        <f>'[3]1213'!H19</f>
        <v>4706845.44</v>
      </c>
      <c r="I19" s="348">
        <f>'[3]1213'!I19</f>
        <v>4205174.56</v>
      </c>
      <c r="J19" s="348">
        <f>'[3]1213'!J19</f>
        <v>3753671.7399999998</v>
      </c>
      <c r="K19" s="348">
        <f>'[3]1213'!K19</f>
        <v>3218169.8200000003</v>
      </c>
      <c r="L19" s="348">
        <f>'[3]1213'!L19</f>
      </c>
      <c r="M19" s="348">
        <f>'[3]1213'!M19</f>
      </c>
      <c r="N19" s="349">
        <f>'[3]1213'!N19</f>
      </c>
      <c r="O19" s="350">
        <f>'[3]1213'!O19</f>
        <v>3218169.8200000003</v>
      </c>
      <c r="P19" s="350">
        <f>'[3]1213'!P19</f>
        <v>2390490.6210000003</v>
      </c>
      <c r="Q19" s="223">
        <f>'[3]1213'!Q19</f>
        <v>0.34623821224354434</v>
      </c>
    </row>
    <row r="20" spans="1:17" s="92" customFormat="1" ht="12.75" customHeight="1">
      <c r="A20" s="101"/>
      <c r="B20" s="127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8"/>
      <c r="O20" s="345"/>
      <c r="P20" s="345"/>
      <c r="Q20" s="122"/>
    </row>
    <row r="21" spans="1:17" s="92" customFormat="1" ht="12.75" customHeight="1">
      <c r="A21" s="98" t="s">
        <v>20</v>
      </c>
      <c r="B21" s="127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8"/>
      <c r="O21" s="345"/>
      <c r="P21" s="345"/>
      <c r="Q21" s="122"/>
    </row>
    <row r="22" spans="1:17" s="92" customFormat="1" ht="12.75" customHeight="1">
      <c r="A22" s="100" t="s">
        <v>64</v>
      </c>
      <c r="B22" s="127">
        <f>'[3]1213'!B22</f>
        <v>4245893.1</v>
      </c>
      <c r="C22" s="123">
        <f>'[3]1213'!C22</f>
        <v>2457500.6</v>
      </c>
      <c r="D22" s="123">
        <f>'[3]1213'!D22</f>
        <v>399922.8</v>
      </c>
      <c r="E22" s="123">
        <f>'[3]1213'!E22</f>
        <v>351171</v>
      </c>
      <c r="F22" s="123">
        <f>'[3]1213'!F22</f>
        <v>396426.4</v>
      </c>
      <c r="G22" s="123">
        <f>'[3]1213'!G22</f>
        <v>242359.6</v>
      </c>
      <c r="H22" s="123">
        <f>'[3]1213'!H22</f>
        <v>352309.1</v>
      </c>
      <c r="I22" s="123">
        <f>'[3]1213'!I22</f>
        <v>315268.1</v>
      </c>
      <c r="J22" s="123">
        <f>'[3]1213'!J22</f>
        <v>276532.8</v>
      </c>
      <c r="K22" s="123">
        <f>'[3]1213'!K22</f>
        <v>0</v>
      </c>
      <c r="L22" s="123">
        <f>'[3]1213'!L22</f>
        <v>0</v>
      </c>
      <c r="M22" s="123">
        <f>'[3]1213'!M22</f>
        <v>0</v>
      </c>
      <c r="N22" s="128">
        <f>'[3]1213'!N22</f>
        <v>0</v>
      </c>
      <c r="O22" s="345">
        <f>'[3]1213'!O22</f>
        <v>9037383.5</v>
      </c>
      <c r="P22" s="345">
        <f>'[3]1213'!P22</f>
        <v>6703027.897000002</v>
      </c>
      <c r="Q22" s="122">
        <f>'[3]1213'!Q22</f>
        <v>0.34825389941234763</v>
      </c>
    </row>
    <row r="23" spans="1:17" s="92" customFormat="1" ht="12.75" customHeight="1">
      <c r="A23" s="101" t="s">
        <v>80</v>
      </c>
      <c r="B23" s="127">
        <f>'[3]1213'!B23</f>
        <v>9686.9</v>
      </c>
      <c r="C23" s="123">
        <f>'[3]1213'!C23</f>
        <v>11983.8</v>
      </c>
      <c r="D23" s="123">
        <f>'[3]1213'!D23</f>
        <v>8199.4</v>
      </c>
      <c r="E23" s="123">
        <f>'[3]1213'!E23</f>
        <v>5786.9</v>
      </c>
      <c r="F23" s="123">
        <f>'[3]1213'!F23</f>
        <v>5136.8</v>
      </c>
      <c r="G23" s="123">
        <f>'[3]1213'!G23</f>
        <v>3871.4</v>
      </c>
      <c r="H23" s="123">
        <f>'[3]1213'!H23</f>
        <v>4469.7</v>
      </c>
      <c r="I23" s="123">
        <f>'[3]1213'!I23</f>
        <v>2922.6</v>
      </c>
      <c r="J23" s="123">
        <f>'[3]1213'!J23</f>
        <v>0</v>
      </c>
      <c r="K23" s="123">
        <f>'[3]1213'!K23</f>
        <v>0</v>
      </c>
      <c r="L23" s="123">
        <f>'[3]1213'!L23</f>
        <v>0</v>
      </c>
      <c r="M23" s="123">
        <f>'[3]1213'!M23</f>
        <v>0</v>
      </c>
      <c r="N23" s="128">
        <f>'[3]1213'!N23</f>
        <v>0</v>
      </c>
      <c r="O23" s="345"/>
      <c r="P23" s="345"/>
      <c r="Q23" s="122">
        <f>'[3]1213'!Q23</f>
      </c>
    </row>
    <row r="24" spans="1:17" s="105" customFormat="1" ht="12.75" customHeight="1">
      <c r="A24" s="104"/>
      <c r="B24" s="127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8"/>
      <c r="O24" s="345"/>
      <c r="P24" s="345"/>
      <c r="Q24" s="122"/>
    </row>
    <row r="25" spans="1:17" s="118" customFormat="1" ht="25.5" customHeight="1">
      <c r="A25" s="103" t="s">
        <v>22</v>
      </c>
      <c r="B25" s="347">
        <f>'[3]1213'!B25</f>
        <v>5205047.679</v>
      </c>
      <c r="C25" s="348">
        <f>'[3]1213'!C25</f>
        <v>6845599.72</v>
      </c>
      <c r="D25" s="348">
        <f>'[3]1213'!D25</f>
        <v>6454870.239999999</v>
      </c>
      <c r="E25" s="348">
        <f>'[3]1213'!E25</f>
        <v>6097442.34</v>
      </c>
      <c r="F25" s="348">
        <f>'[3]1213'!F25</f>
        <v>5825013.13</v>
      </c>
      <c r="G25" s="348">
        <f>'[3]1213'!G25</f>
        <v>5443716.25</v>
      </c>
      <c r="H25" s="348">
        <f>'[3]1213'!H25</f>
        <v>5063624.24</v>
      </c>
      <c r="I25" s="348">
        <f>'[3]1213'!I25</f>
        <v>4523365.259999999</v>
      </c>
      <c r="J25" s="348">
        <f>'[3]1213'!J25</f>
      </c>
      <c r="K25" s="348">
        <f>'[3]1213'!K25</f>
      </c>
      <c r="L25" s="348">
        <f>'[3]1213'!L25</f>
      </c>
      <c r="M25" s="348">
        <f>'[3]1213'!M25</f>
      </c>
      <c r="N25" s="349">
        <f>'[3]1213'!N25</f>
      </c>
      <c r="O25" s="350"/>
      <c r="P25" s="350"/>
      <c r="Q25" s="223">
        <f>'[3]1213'!Q25</f>
      </c>
    </row>
    <row r="26" spans="1:17" s="118" customFormat="1" ht="12.75" customHeight="1">
      <c r="A26" s="101"/>
      <c r="B26" s="127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8"/>
      <c r="O26" s="345"/>
      <c r="P26" s="345"/>
      <c r="Q26" s="122"/>
    </row>
    <row r="27" spans="1:17" s="92" customFormat="1" ht="12.75" customHeight="1">
      <c r="A27" s="98" t="s">
        <v>23</v>
      </c>
      <c r="B27" s="127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8"/>
      <c r="O27" s="345"/>
      <c r="P27" s="345"/>
      <c r="Q27" s="122"/>
    </row>
    <row r="28" spans="1:17" s="92" customFormat="1" ht="12.75" customHeight="1">
      <c r="A28" s="101" t="s">
        <v>81</v>
      </c>
      <c r="B28" s="127">
        <f>'[3]1213'!B28</f>
        <v>137566</v>
      </c>
      <c r="C28" s="123">
        <f>'[3]1213'!C28</f>
        <v>143474</v>
      </c>
      <c r="D28" s="123">
        <f>'[3]1213'!D28</f>
        <v>128884</v>
      </c>
      <c r="E28" s="123">
        <f>'[3]1213'!E28</f>
        <v>138975</v>
      </c>
      <c r="F28" s="123">
        <f>'[3]1213'!F28</f>
        <v>132298</v>
      </c>
      <c r="G28" s="123">
        <f>'[3]1213'!G28</f>
        <v>143036</v>
      </c>
      <c r="H28" s="123">
        <f>'[3]1213'!H28</f>
        <v>142768</v>
      </c>
      <c r="I28" s="123">
        <f>'[3]1213'!I28</f>
        <v>127190</v>
      </c>
      <c r="J28" s="123">
        <f>'[3]1213'!J28</f>
        <v>120567</v>
      </c>
      <c r="K28" s="123">
        <f>'[3]1213'!K28</f>
        <v>0</v>
      </c>
      <c r="L28" s="123">
        <f>'[3]1213'!L28</f>
        <v>0</v>
      </c>
      <c r="M28" s="123">
        <f>'[3]1213'!M28</f>
        <v>0</v>
      </c>
      <c r="N28" s="128">
        <f>'[3]1213'!N28</f>
        <v>0</v>
      </c>
      <c r="O28" s="345">
        <f>'[3]1213'!O28</f>
        <v>1214758</v>
      </c>
      <c r="P28" s="345">
        <f>'[3]1213'!P28</f>
        <v>1224126</v>
      </c>
      <c r="Q28" s="122">
        <f>'[3]1213'!Q28</f>
        <v>-0.007652806982287763</v>
      </c>
    </row>
    <row r="29" spans="1:17" s="92" customFormat="1" ht="12.75" customHeight="1">
      <c r="A29" s="101" t="s">
        <v>77</v>
      </c>
      <c r="B29" s="127">
        <f>'[3]1213'!B29</f>
        <v>129250.978</v>
      </c>
      <c r="C29" s="123">
        <f>'[3]1213'!C29</f>
        <v>126003.368</v>
      </c>
      <c r="D29" s="123">
        <f>'[3]1213'!D29</f>
        <v>105781.759</v>
      </c>
      <c r="E29" s="123">
        <f>'[3]1213'!E29</f>
        <v>111256.82</v>
      </c>
      <c r="F29" s="123">
        <f>'[3]1213'!F29</f>
        <v>98661.997</v>
      </c>
      <c r="G29" s="123">
        <f>'[3]1213'!G29</f>
        <v>99968.44100000002</v>
      </c>
      <c r="H29" s="123">
        <f>'[3]1213'!H29</f>
        <v>110740.41599999995</v>
      </c>
      <c r="I29" s="123">
        <f>'[3]1213'!I29</f>
        <v>91532.105</v>
      </c>
      <c r="J29" s="123">
        <f>'[3]1213'!J29</f>
        <v>96764.51099999994</v>
      </c>
      <c r="K29" s="123">
        <f>'[3]1213'!K29</f>
        <v>0</v>
      </c>
      <c r="L29" s="123">
        <f>'[3]1213'!L29</f>
        <v>0</v>
      </c>
      <c r="M29" s="123">
        <f>'[3]1213'!M29</f>
        <v>0</v>
      </c>
      <c r="N29" s="128">
        <f>'[3]1213'!N29</f>
        <v>0</v>
      </c>
      <c r="O29" s="345">
        <f>'[3]1213'!O29</f>
        <v>969960.3949999999</v>
      </c>
      <c r="P29" s="345">
        <f>'[3]1213'!P29</f>
        <v>964765.9709999999</v>
      </c>
      <c r="Q29" s="122">
        <f>'[3]1213'!Q29</f>
        <v>0.0053841285411588835</v>
      </c>
    </row>
    <row r="30" spans="1:17" s="105" customFormat="1" ht="12.75" customHeight="1">
      <c r="A30" s="104"/>
      <c r="B30" s="127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8"/>
      <c r="O30" s="345"/>
      <c r="P30" s="345"/>
      <c r="Q30" s="122"/>
    </row>
    <row r="31" spans="1:17" s="92" customFormat="1" ht="12.75" customHeight="1">
      <c r="A31" s="102" t="s">
        <v>82</v>
      </c>
      <c r="B31" s="129">
        <f>'[3]1213'!B31</f>
        <v>266816.978</v>
      </c>
      <c r="C31" s="130">
        <f>'[3]1213'!C31</f>
        <v>269477.368</v>
      </c>
      <c r="D31" s="130">
        <f>'[3]1213'!D31</f>
        <v>234665.75900000002</v>
      </c>
      <c r="E31" s="130">
        <f>'[3]1213'!E31</f>
        <v>250231.82</v>
      </c>
      <c r="F31" s="130">
        <f>'[3]1213'!F31</f>
        <v>230959.997</v>
      </c>
      <c r="G31" s="130">
        <f>'[3]1213'!G31</f>
        <v>243004.44100000002</v>
      </c>
      <c r="H31" s="130">
        <f>'[3]1213'!H31</f>
        <v>253508.41599999997</v>
      </c>
      <c r="I31" s="130">
        <f>'[3]1213'!I31</f>
        <v>218722.10499999998</v>
      </c>
      <c r="J31" s="130">
        <f>'[3]1213'!J31</f>
        <v>217331.51099999994</v>
      </c>
      <c r="K31" s="130">
        <f>'[3]1213'!K31</f>
      </c>
      <c r="L31" s="130">
        <f>'[3]1213'!L31</f>
      </c>
      <c r="M31" s="130">
        <f>'[3]1213'!M31</f>
      </c>
      <c r="N31" s="131">
        <f>'[3]1213'!N31</f>
        <v>0</v>
      </c>
      <c r="O31" s="346">
        <f>'[3]1213'!O31</f>
        <v>2184718.395</v>
      </c>
      <c r="P31" s="346">
        <f>'[3]1213'!P31</f>
        <v>2188891.971</v>
      </c>
      <c r="Q31" s="147">
        <f>'[3]1213'!Q31</f>
        <v>-0.001906707162936505</v>
      </c>
    </row>
    <row r="32" spans="1:17" s="105" customFormat="1" ht="12.75" customHeight="1">
      <c r="A32" s="104"/>
      <c r="B32" s="127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8"/>
      <c r="O32" s="345"/>
      <c r="P32" s="345"/>
      <c r="Q32" s="122"/>
    </row>
    <row r="33" spans="1:17" s="92" customFormat="1" ht="12.75" customHeight="1">
      <c r="A33" s="98" t="s">
        <v>83</v>
      </c>
      <c r="B33" s="127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8"/>
      <c r="O33" s="345"/>
      <c r="P33" s="345"/>
      <c r="Q33" s="122"/>
    </row>
    <row r="34" spans="1:17" s="92" customFormat="1" ht="12.75" customHeight="1">
      <c r="A34" s="101" t="s">
        <v>84</v>
      </c>
      <c r="B34" s="127">
        <f>'[3]1213'!B34</f>
        <v>305853.1</v>
      </c>
      <c r="C34" s="123">
        <f>'[3]1213'!C34</f>
        <v>210310.3</v>
      </c>
      <c r="D34" s="123">
        <f>'[3]1213'!D34</f>
        <v>283330.5</v>
      </c>
      <c r="E34" s="123">
        <f>'[3]1213'!E34</f>
        <v>293637.4</v>
      </c>
      <c r="F34" s="123">
        <f>'[3]1213'!F34</f>
        <v>287482.7</v>
      </c>
      <c r="G34" s="123">
        <f>'[3]1213'!G34</f>
        <v>260048.1</v>
      </c>
      <c r="H34" s="123">
        <f>'[3]1213'!H34</f>
        <v>404618.5</v>
      </c>
      <c r="I34" s="123">
        <f>'[3]1213'!I34</f>
        <v>359839.9</v>
      </c>
      <c r="J34" s="123">
        <f>'[3]1213'!J34</f>
        <v>0</v>
      </c>
      <c r="K34" s="123">
        <f>'[3]1213'!K34</f>
        <v>0</v>
      </c>
      <c r="L34" s="123">
        <f>'[3]1213'!L34</f>
        <v>0</v>
      </c>
      <c r="M34" s="123">
        <f>'[3]1213'!M34</f>
        <v>0</v>
      </c>
      <c r="N34" s="128">
        <f>'[3]1213'!N34</f>
        <v>0</v>
      </c>
      <c r="O34" s="345"/>
      <c r="P34" s="345"/>
      <c r="Q34" s="122"/>
    </row>
    <row r="35" spans="1:17" s="92" customFormat="1" ht="12.75" customHeight="1">
      <c r="A35" s="101" t="s">
        <v>72</v>
      </c>
      <c r="B35" s="127">
        <f>'[3]1213'!B35</f>
        <v>104627.2</v>
      </c>
      <c r="C35" s="123">
        <f>'[3]1213'!C35</f>
        <v>337858.1</v>
      </c>
      <c r="D35" s="123">
        <f>'[3]1213'!D35</f>
        <v>165614.5</v>
      </c>
      <c r="E35" s="123">
        <f>'[3]1213'!E35</f>
        <v>122697.4</v>
      </c>
      <c r="F35" s="123">
        <f>'[3]1213'!F35</f>
        <v>63512.3</v>
      </c>
      <c r="G35" s="123">
        <f>'[3]1213'!G35</f>
        <v>71517.7</v>
      </c>
      <c r="H35" s="123">
        <f>'[3]1213'!H35</f>
        <v>163260.8</v>
      </c>
      <c r="I35" s="123">
        <f>'[3]1213'!I35</f>
        <v>225653.3</v>
      </c>
      <c r="J35" s="123">
        <f>'[3]1213'!J35</f>
        <v>0</v>
      </c>
      <c r="K35" s="123">
        <f>'[3]1213'!K35</f>
        <v>0</v>
      </c>
      <c r="L35" s="123">
        <f>'[3]1213'!L35</f>
        <v>0</v>
      </c>
      <c r="M35" s="123">
        <f>'[3]1213'!M35</f>
        <v>0</v>
      </c>
      <c r="N35" s="128">
        <f>'[3]1213'!N35</f>
        <v>0</v>
      </c>
      <c r="O35" s="345"/>
      <c r="P35" s="345"/>
      <c r="Q35" s="122"/>
    </row>
    <row r="36" spans="1:17" s="105" customFormat="1" ht="12.75" customHeight="1">
      <c r="A36" s="104"/>
      <c r="B36" s="127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8"/>
      <c r="O36" s="345"/>
      <c r="P36" s="345"/>
      <c r="Q36" s="122"/>
    </row>
    <row r="37" spans="1:17" s="92" customFormat="1" ht="12.75" customHeight="1">
      <c r="A37" s="102" t="s">
        <v>73</v>
      </c>
      <c r="B37" s="129">
        <f>'[3]1213'!B37</f>
        <v>410480.3</v>
      </c>
      <c r="C37" s="130">
        <f>'[3]1213'!C37</f>
        <v>548168.3999999999</v>
      </c>
      <c r="D37" s="130">
        <f>'[3]1213'!D37</f>
        <v>448945</v>
      </c>
      <c r="E37" s="130">
        <f>'[3]1213'!E37</f>
        <v>416334.80000000005</v>
      </c>
      <c r="F37" s="130">
        <f>'[3]1213'!F37</f>
        <v>350995</v>
      </c>
      <c r="G37" s="130">
        <f>'[3]1213'!G37</f>
        <v>331565.8</v>
      </c>
      <c r="H37" s="130">
        <f>'[3]1213'!H37</f>
        <v>567879.3</v>
      </c>
      <c r="I37" s="130">
        <f>'[3]1213'!I37</f>
        <v>585493.2</v>
      </c>
      <c r="J37" s="130">
        <f>'[3]1213'!J37</f>
      </c>
      <c r="K37" s="130">
        <f>'[3]1213'!K37</f>
      </c>
      <c r="L37" s="130">
        <f>'[3]1213'!L37</f>
      </c>
      <c r="M37" s="130">
        <f>'[3]1213'!M37</f>
      </c>
      <c r="N37" s="131">
        <f>'[3]1213'!N37</f>
        <v>0</v>
      </c>
      <c r="O37" s="346"/>
      <c r="P37" s="346"/>
      <c r="Q37" s="147"/>
    </row>
    <row r="38" spans="1:17" s="92" customFormat="1" ht="12.75" customHeight="1">
      <c r="A38" s="96"/>
      <c r="B38" s="127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8"/>
      <c r="O38" s="345"/>
      <c r="P38" s="345"/>
      <c r="Q38" s="122"/>
    </row>
    <row r="39" spans="1:17" s="92" customFormat="1" ht="12.75" customHeight="1">
      <c r="A39" s="101" t="s">
        <v>74</v>
      </c>
      <c r="B39" s="127">
        <f>'[3]1213'!B39</f>
        <v>151635.0809999993</v>
      </c>
      <c r="C39" s="123">
        <f>'[3]1213'!C39</f>
        <v>-18794.087999999523</v>
      </c>
      <c r="D39" s="123">
        <f>'[3]1213'!D39</f>
        <v>30775.0410000002</v>
      </c>
      <c r="E39" s="123">
        <f>'[3]1213'!E39</f>
        <v>7425.790000000037</v>
      </c>
      <c r="F39" s="123">
        <f>'[3]1213'!F39</f>
        <v>45572.88299999945</v>
      </c>
      <c r="G39" s="123">
        <f>'[3]1213'!G39</f>
        <v>162300.56900000013</v>
      </c>
      <c r="H39" s="123">
        <f>'[3]1213'!H39</f>
        <v>37061.96400000062</v>
      </c>
      <c r="I39" s="123">
        <f>'[3]1213'!I39</f>
        <v>-34521.785000000615</v>
      </c>
      <c r="J39" s="123">
        <f>'[3]1213'!J39</f>
      </c>
      <c r="K39" s="123">
        <f>'[3]1213'!K39</f>
      </c>
      <c r="L39" s="123">
        <f>'[3]1213'!L39</f>
      </c>
      <c r="M39" s="123">
        <f>'[3]1213'!M39</f>
      </c>
      <c r="N39" s="128">
        <f>'[3]1213'!N39</f>
        <v>0</v>
      </c>
      <c r="O39" s="345"/>
      <c r="P39" s="345"/>
      <c r="Q39" s="122"/>
    </row>
    <row r="40" spans="1:17" s="92" customFormat="1" ht="12.75" customHeight="1">
      <c r="A40" s="96"/>
      <c r="B40" s="127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8"/>
      <c r="O40" s="345"/>
      <c r="P40" s="345"/>
      <c r="Q40" s="122"/>
    </row>
    <row r="41" spans="1:17" s="118" customFormat="1" ht="25.5" customHeight="1" thickBot="1">
      <c r="A41" s="106" t="s">
        <v>27</v>
      </c>
      <c r="B41" s="351">
        <f>'[3]1213'!B41</f>
        <v>828932.3589999992</v>
      </c>
      <c r="C41" s="352">
        <f>'[3]1213'!C41</f>
        <v>798851.6800000004</v>
      </c>
      <c r="D41" s="352">
        <f>'[3]1213'!D41</f>
        <v>714385.8000000003</v>
      </c>
      <c r="E41" s="352">
        <f>'[3]1213'!E41</f>
        <v>673992.4100000001</v>
      </c>
      <c r="F41" s="352">
        <f>'[3]1213'!F41</f>
        <v>627527.8799999994</v>
      </c>
      <c r="G41" s="352">
        <f>'[3]1213'!G41</f>
        <v>736870.8100000002</v>
      </c>
      <c r="H41" s="352">
        <f>'[3]1213'!H41</f>
        <v>858449.6800000006</v>
      </c>
      <c r="I41" s="352">
        <f>'[3]1213'!I41</f>
        <v>769693.5199999993</v>
      </c>
      <c r="J41" s="352">
        <f>'[3]1213'!J41</f>
      </c>
      <c r="K41" s="352">
        <f>'[3]1213'!K41</f>
      </c>
      <c r="L41" s="352">
        <f>'[3]1213'!L41</f>
      </c>
      <c r="M41" s="352">
        <f>'[3]1213'!M41</f>
      </c>
      <c r="N41" s="353">
        <f>'[3]1213'!N41</f>
      </c>
      <c r="O41" s="354"/>
      <c r="P41" s="354"/>
      <c r="Q41" s="355"/>
    </row>
    <row r="42" spans="1:17" ht="12.75" customHeight="1">
      <c r="A42" s="10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07"/>
      <c r="P42" s="107"/>
      <c r="Q42" s="107"/>
    </row>
    <row r="43" spans="1:17" ht="12.75" customHeight="1">
      <c r="A43" s="113" t="s">
        <v>85</v>
      </c>
      <c r="B43" s="108"/>
      <c r="C43" s="108"/>
      <c r="D43" s="108"/>
      <c r="E43" s="108"/>
      <c r="F43" s="108"/>
      <c r="G43" s="108"/>
      <c r="H43" s="108"/>
      <c r="I43" s="108">
        <f aca="true" t="shared" si="0" ref="I43:N43">IF(OR(I25="",I41=""),"",I25-I41)</f>
        <v>3753671.7399999993</v>
      </c>
      <c r="J43" s="108">
        <f t="shared" si="0"/>
      </c>
      <c r="K43" s="108">
        <f t="shared" si="0"/>
      </c>
      <c r="L43" s="108">
        <f t="shared" si="0"/>
      </c>
      <c r="M43" s="108">
        <f t="shared" si="0"/>
      </c>
      <c r="N43" s="108">
        <f t="shared" si="0"/>
      </c>
      <c r="O43" s="8"/>
      <c r="P43" s="8"/>
      <c r="Q43" s="107"/>
    </row>
    <row r="44" spans="1:17" ht="12.75" customHeight="1">
      <c r="A44" s="113" t="s">
        <v>109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0"/>
      <c r="O44" s="113"/>
      <c r="P44" s="113"/>
      <c r="Q44" s="113"/>
    </row>
    <row r="45" spans="2:17" ht="12.75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0"/>
      <c r="O45" s="115"/>
      <c r="P45" s="115"/>
      <c r="Q45" s="115"/>
    </row>
    <row r="46" spans="1:17" ht="12.75">
      <c r="A46" s="109"/>
      <c r="B46" s="109"/>
      <c r="C46" s="109"/>
      <c r="D46" s="109"/>
      <c r="E46" s="107"/>
      <c r="F46" s="107"/>
      <c r="G46" s="107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3" ht="12.75">
      <c r="A47" s="107"/>
      <c r="B47" s="107"/>
      <c r="C47" s="107"/>
    </row>
    <row r="48" spans="1:3" ht="12.75">
      <c r="A48" s="109"/>
      <c r="B48" s="109"/>
      <c r="C48" s="109"/>
    </row>
    <row r="49" ht="12.75">
      <c r="B49" s="111"/>
    </row>
    <row r="52" ht="12.75">
      <c r="B52" s="112"/>
    </row>
  </sheetData>
  <mergeCells count="1">
    <mergeCell ref="B3:Q3"/>
  </mergeCells>
  <printOptions horizontalCentered="1"/>
  <pageMargins left="0" right="0" top="0.7874015748031497" bottom="0" header="0.5118110236220472" footer="0.5118110236220472"/>
  <pageSetup firstPageNumber="1" useFirstPageNumber="1" orientation="landscape" paperSize="9" scale="80" r:id="rId2"/>
  <headerFooter alignWithMargins="0">
    <oddHeader>&amp;C&amp;"Arial,Gras"&amp;12F - 27 -</oddHeader>
  </headerFooter>
  <ignoredErrors>
    <ignoredError sqref="O7:P7 J35:N39 I40:I41 J34:N34 I35:I39 B13:H22 B40:H41 J28:Q33 B35:H39 B23:H25 I24:I25 J40:N41 B28:H33 I28:I33 J11:Q12 I34 O18:Q22 B34:H34 B11:H12 I11:I12 I13:I22 I10 B10:H10 J10:Q10 I27 B27:H27 J27:Q27 J13:N22 O14:Q16 J23:N25 Q23:Q25 O24:P2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90" zoomScaleNormal="90" workbookViewId="0" topLeftCell="A1">
      <selection activeCell="O43" sqref="N43:O43"/>
    </sheetView>
  </sheetViews>
  <sheetFormatPr defaultColWidth="11.421875" defaultRowHeight="12.75"/>
  <cols>
    <col min="1" max="1" width="39.7109375" style="1" customWidth="1"/>
    <col min="2" max="17" width="9.7109375" style="1" customWidth="1"/>
    <col min="18" max="16384" width="9.140625" style="1" customWidth="1"/>
  </cols>
  <sheetData>
    <row r="1" spans="4:9" ht="12.75" customHeight="1">
      <c r="D1" s="1" t="s">
        <v>15</v>
      </c>
      <c r="I1" s="2"/>
    </row>
    <row r="2" s="3" customFormat="1" ht="12.75" customHeight="1"/>
    <row r="3" spans="1:17" ht="30" customHeight="1">
      <c r="A3" s="17"/>
      <c r="B3" s="417" t="str">
        <f>'[4]1213'!$B$3:$Q$3</f>
        <v>Situation Mensuelle du Marché du Blé dur en 2012/2013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17" s="16" customFormat="1" ht="12.75" customHeight="1">
      <c r="A4" s="7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8" ht="12.75" customHeight="1" thickBot="1">
      <c r="A5" s="18"/>
      <c r="H5" s="15"/>
    </row>
    <row r="6" spans="1:17" s="80" customFormat="1" ht="12.75" customHeight="1">
      <c r="A6" s="88" t="s">
        <v>14</v>
      </c>
      <c r="B6" s="89" t="s">
        <v>0</v>
      </c>
      <c r="C6" s="89" t="s">
        <v>1</v>
      </c>
      <c r="D6" s="89" t="s">
        <v>2</v>
      </c>
      <c r="E6" s="89" t="s">
        <v>3</v>
      </c>
      <c r="F6" s="89" t="s">
        <v>4</v>
      </c>
      <c r="G6" s="89" t="s">
        <v>5</v>
      </c>
      <c r="H6" s="89" t="s">
        <v>6</v>
      </c>
      <c r="I6" s="89" t="s">
        <v>7</v>
      </c>
      <c r="J6" s="89" t="s">
        <v>8</v>
      </c>
      <c r="K6" s="89" t="s">
        <v>9</v>
      </c>
      <c r="L6" s="89" t="s">
        <v>10</v>
      </c>
      <c r="M6" s="89" t="s">
        <v>11</v>
      </c>
      <c r="N6" s="89" t="s">
        <v>0</v>
      </c>
      <c r="O6" s="166" t="s">
        <v>12</v>
      </c>
      <c r="P6" s="166" t="s">
        <v>12</v>
      </c>
      <c r="Q6" s="182" t="s">
        <v>13</v>
      </c>
    </row>
    <row r="7" spans="1:17" s="80" customFormat="1" ht="12.75" customHeight="1">
      <c r="A7" s="93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>
        <f>[4]!dat1</f>
        <v>41365</v>
      </c>
      <c r="P7" s="168">
        <f>[4]!dat2</f>
        <v>41000</v>
      </c>
      <c r="Q7" s="183" t="s">
        <v>58</v>
      </c>
    </row>
    <row r="8" spans="1:17" s="80" customFormat="1" ht="12.75" customHeight="1">
      <c r="A8" s="170"/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  <c r="O8" s="179"/>
      <c r="P8" s="159"/>
      <c r="Q8" s="180"/>
    </row>
    <row r="9" spans="1:17" s="80" customFormat="1" ht="12.75" customHeight="1">
      <c r="A9" s="169" t="s">
        <v>113</v>
      </c>
      <c r="B9" s="160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5"/>
      <c r="O9" s="178"/>
      <c r="P9" s="181"/>
      <c r="Q9" s="184"/>
    </row>
    <row r="10" spans="1:17" s="80" customFormat="1" ht="12.75" customHeight="1">
      <c r="A10" s="170" t="s">
        <v>86</v>
      </c>
      <c r="B10" s="185">
        <f>'[4]1213'!B10</f>
        <v>126131.50600000001</v>
      </c>
      <c r="C10" s="186">
        <f>'[4]1213'!C10</f>
        <v>869584.3</v>
      </c>
      <c r="D10" s="186">
        <f>'[4]1213'!D10</f>
        <v>913027.5</v>
      </c>
      <c r="E10" s="186">
        <f>'[4]1213'!E10</f>
        <v>809375.2</v>
      </c>
      <c r="F10" s="186">
        <f>'[4]1213'!F10</f>
        <v>687076.4</v>
      </c>
      <c r="G10" s="186">
        <f>'[4]1213'!G10</f>
        <v>652160</v>
      </c>
      <c r="H10" s="186">
        <f>'[4]1213'!H10</f>
        <v>604852.6</v>
      </c>
      <c r="I10" s="186">
        <f>'[4]1213'!I10</f>
        <v>582506</v>
      </c>
      <c r="J10" s="186">
        <f>'[4]1213'!J10</f>
        <v>566665.2</v>
      </c>
      <c r="K10" s="186">
        <f>'[4]1213'!K10</f>
        <v>502962</v>
      </c>
      <c r="L10" s="186">
        <f>'[4]1213'!L10</f>
        <v>0</v>
      </c>
      <c r="M10" s="186">
        <f>'[4]1213'!M10</f>
        <v>0</v>
      </c>
      <c r="N10" s="187">
        <f>'[4]1213'!N10</f>
        <v>0</v>
      </c>
      <c r="O10" s="333">
        <f>'[4]1213'!O10</f>
        <v>502962</v>
      </c>
      <c r="P10" s="334">
        <f>'[4]1213'!P10</f>
        <v>256104.93</v>
      </c>
      <c r="Q10" s="220">
        <f>'[4]1213'!Q10</f>
        <v>0.9638903476008838</v>
      </c>
    </row>
    <row r="11" spans="1:17" s="80" customFormat="1" ht="12.75" customHeight="1">
      <c r="A11" s="170" t="s">
        <v>61</v>
      </c>
      <c r="B11" s="185">
        <f>'[4]1213'!B11</f>
        <v>19863.800000000003</v>
      </c>
      <c r="C11" s="186">
        <f>'[4]1213'!C11</f>
        <v>28418.800000000003</v>
      </c>
      <c r="D11" s="186">
        <f>'[4]1213'!D11</f>
        <v>41819.1</v>
      </c>
      <c r="E11" s="186">
        <f>'[4]1213'!E11</f>
        <v>39142.3</v>
      </c>
      <c r="F11" s="186">
        <f>'[4]1213'!F11</f>
        <v>38797.399999999994</v>
      </c>
      <c r="G11" s="186">
        <f>'[4]1213'!G11</f>
        <v>39796.7</v>
      </c>
      <c r="H11" s="186">
        <f>'[4]1213'!H11</f>
        <v>38740.6</v>
      </c>
      <c r="I11" s="186">
        <f>'[4]1213'!I11</f>
        <v>41810.399999999994</v>
      </c>
      <c r="J11" s="186">
        <f>'[4]1213'!J11</f>
        <v>45082</v>
      </c>
      <c r="K11" s="186">
        <f>'[4]1213'!K11</f>
        <v>41873.7</v>
      </c>
      <c r="L11" s="186">
        <f>'[4]1213'!L11</f>
        <v>0</v>
      </c>
      <c r="M11" s="186">
        <f>'[4]1213'!M11</f>
        <v>0</v>
      </c>
      <c r="N11" s="187">
        <f>'[4]1213'!N11</f>
        <v>0</v>
      </c>
      <c r="O11" s="333">
        <f>'[4]1213'!O11</f>
        <v>41873.7</v>
      </c>
      <c r="P11" s="334">
        <f>'[4]1213'!P11</f>
        <v>37874.2</v>
      </c>
      <c r="Q11" s="220">
        <f>'[4]1213'!Q11</f>
        <v>0.10559959022236765</v>
      </c>
    </row>
    <row r="12" spans="1:17" s="80" customFormat="1" ht="12.75" customHeight="1">
      <c r="A12" s="170" t="s">
        <v>87</v>
      </c>
      <c r="B12" s="185">
        <f>'[4]1213'!B12</f>
        <v>25.2</v>
      </c>
      <c r="C12" s="186">
        <f>'[4]1213'!C12</f>
        <v>25.2</v>
      </c>
      <c r="D12" s="186">
        <f>'[4]1213'!D12</f>
        <v>25.2</v>
      </c>
      <c r="E12" s="186">
        <f>'[4]1213'!E12</f>
        <v>0</v>
      </c>
      <c r="F12" s="186">
        <f>'[4]1213'!F12</f>
        <v>38.8</v>
      </c>
      <c r="G12" s="186">
        <f>'[4]1213'!G12</f>
        <v>19.5</v>
      </c>
      <c r="H12" s="186">
        <f>'[4]1213'!H12</f>
        <v>169</v>
      </c>
      <c r="I12" s="186">
        <f>'[4]1213'!I12</f>
        <v>687</v>
      </c>
      <c r="J12" s="186">
        <f>'[4]1213'!J12</f>
        <v>1087.98</v>
      </c>
      <c r="K12" s="186">
        <f>'[4]1213'!K12</f>
        <v>698.77</v>
      </c>
      <c r="L12" s="186">
        <f>'[4]1213'!L12</f>
        <v>0</v>
      </c>
      <c r="M12" s="186">
        <f>'[4]1213'!M12</f>
        <v>0</v>
      </c>
      <c r="N12" s="187">
        <f>'[4]1213'!N12</f>
        <v>0</v>
      </c>
      <c r="O12" s="333">
        <f>'[4]1213'!O12</f>
        <v>698.77</v>
      </c>
      <c r="P12" s="334">
        <f>'[4]1213'!P12</f>
        <v>25.2</v>
      </c>
      <c r="Q12" s="220">
        <f>'[4]1213'!Q12</f>
        <v>0</v>
      </c>
    </row>
    <row r="13" spans="1:17" s="80" customFormat="1" ht="12.75" customHeight="1">
      <c r="A13" s="171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7"/>
      <c r="O13" s="333"/>
      <c r="P13" s="334"/>
      <c r="Q13" s="220"/>
    </row>
    <row r="14" spans="1:17" s="80" customFormat="1" ht="12.75" customHeight="1">
      <c r="A14" s="172" t="s">
        <v>17</v>
      </c>
      <c r="B14" s="195">
        <f>'[4]1213'!B14</f>
        <v>146020.50600000002</v>
      </c>
      <c r="C14" s="196">
        <f>'[4]1213'!C14</f>
        <v>898028.3</v>
      </c>
      <c r="D14" s="196">
        <f>'[4]1213'!D14</f>
        <v>954871.7999999999</v>
      </c>
      <c r="E14" s="196">
        <f>'[4]1213'!E14</f>
        <v>848517.5</v>
      </c>
      <c r="F14" s="196">
        <f>'[4]1213'!F14</f>
        <v>725912.6000000001</v>
      </c>
      <c r="G14" s="196">
        <f>'[4]1213'!G14</f>
        <v>691976.2</v>
      </c>
      <c r="H14" s="196">
        <f>'[4]1213'!H14</f>
        <v>643762.2</v>
      </c>
      <c r="I14" s="196">
        <f>'[4]1213'!I14</f>
        <v>625003.4</v>
      </c>
      <c r="J14" s="196">
        <f>'[4]1213'!J14</f>
        <v>612835.1799999999</v>
      </c>
      <c r="K14" s="196">
        <f>'[4]1213'!K14</f>
        <v>545534.47</v>
      </c>
      <c r="L14" s="196">
        <f>'[4]1213'!L14</f>
        <v>0</v>
      </c>
      <c r="M14" s="196">
        <f>'[4]1213'!M14</f>
        <v>0</v>
      </c>
      <c r="N14" s="197">
        <f>'[4]1213'!N14</f>
        <v>0</v>
      </c>
      <c r="O14" s="335">
        <f>'[4]1213'!O14</f>
        <v>545534.47</v>
      </c>
      <c r="P14" s="336">
        <f>'[4]1213'!P14</f>
        <v>294004.32999999996</v>
      </c>
      <c r="Q14" s="221">
        <f>'[4]1213'!Q14</f>
        <v>0.8555320936939943</v>
      </c>
    </row>
    <row r="15" spans="1:17" s="80" customFormat="1" ht="12.75" customHeight="1">
      <c r="A15" s="171"/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7"/>
      <c r="O15" s="333"/>
      <c r="P15" s="334"/>
      <c r="Q15" s="220"/>
    </row>
    <row r="16" spans="1:17" s="80" customFormat="1" ht="12.75" customHeight="1">
      <c r="A16" s="170" t="s">
        <v>88</v>
      </c>
      <c r="B16" s="185">
        <f>'[4]1213'!B16</f>
        <v>0</v>
      </c>
      <c r="C16" s="186">
        <f>'[4]1213'!C16</f>
        <v>0</v>
      </c>
      <c r="D16" s="186">
        <f>'[4]1213'!D16</f>
        <v>0</v>
      </c>
      <c r="E16" s="186">
        <f>'[4]1213'!E16</f>
        <v>0</v>
      </c>
      <c r="F16" s="186">
        <f>'[4]1213'!F16</f>
        <v>0</v>
      </c>
      <c r="G16" s="186">
        <f>'[4]1213'!G16</f>
        <v>0</v>
      </c>
      <c r="H16" s="186">
        <f>'[4]1213'!H16</f>
        <v>0</v>
      </c>
      <c r="I16" s="186">
        <f>'[4]1213'!I16</f>
        <v>0</v>
      </c>
      <c r="J16" s="186">
        <f>'[4]1213'!J16</f>
        <v>0</v>
      </c>
      <c r="K16" s="186">
        <f>'[4]1213'!K16</f>
        <v>0</v>
      </c>
      <c r="L16" s="186">
        <f>'[4]1213'!L16</f>
        <v>0</v>
      </c>
      <c r="M16" s="186">
        <f>'[4]1213'!M16</f>
        <v>0</v>
      </c>
      <c r="N16" s="187">
        <f>'[4]1213'!N16</f>
        <v>0</v>
      </c>
      <c r="O16" s="333"/>
      <c r="P16" s="334"/>
      <c r="Q16" s="220"/>
    </row>
    <row r="17" spans="1:17" s="81" customFormat="1" ht="12.75" customHeight="1">
      <c r="A17" s="173"/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  <c r="O17" s="333"/>
      <c r="P17" s="334"/>
      <c r="Q17" s="220"/>
    </row>
    <row r="18" spans="1:17" s="213" customFormat="1" ht="25.5" customHeight="1">
      <c r="A18" s="174" t="s">
        <v>79</v>
      </c>
      <c r="B18" s="188">
        <f>'[4]1213'!B18</f>
        <v>146020.50600000002</v>
      </c>
      <c r="C18" s="189">
        <f>'[4]1213'!C18</f>
        <v>898028.3</v>
      </c>
      <c r="D18" s="189">
        <f>'[4]1213'!D18</f>
        <v>954871.7999999999</v>
      </c>
      <c r="E18" s="189">
        <f>'[4]1213'!E18</f>
        <v>848517.5</v>
      </c>
      <c r="F18" s="189">
        <f>'[4]1213'!F18</f>
        <v>725912.6000000001</v>
      </c>
      <c r="G18" s="189">
        <f>'[4]1213'!G18</f>
        <v>691976.2</v>
      </c>
      <c r="H18" s="189">
        <f>'[4]1213'!H18</f>
        <v>643762.2</v>
      </c>
      <c r="I18" s="189">
        <f>'[4]1213'!I18</f>
        <v>625003.4</v>
      </c>
      <c r="J18" s="189">
        <f>'[4]1213'!J18</f>
        <v>612835.1799999999</v>
      </c>
      <c r="K18" s="189">
        <f>'[4]1213'!K18</f>
        <v>545534.47</v>
      </c>
      <c r="L18" s="189">
        <f>'[4]1213'!L18</f>
        <v>0</v>
      </c>
      <c r="M18" s="189">
        <f>'[4]1213'!M18</f>
        <v>0</v>
      </c>
      <c r="N18" s="190">
        <f>'[4]1213'!N18</f>
        <v>0</v>
      </c>
      <c r="O18" s="337">
        <f>'[4]1213'!O18</f>
        <v>545534.47</v>
      </c>
      <c r="P18" s="338">
        <f>'[4]1213'!P18</f>
        <v>294004.32999999996</v>
      </c>
      <c r="Q18" s="226">
        <f>'[4]1213'!Q18</f>
        <v>0.8555320936939943</v>
      </c>
    </row>
    <row r="19" spans="1:17" s="81" customFormat="1" ht="12.75" customHeight="1">
      <c r="A19" s="173"/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333"/>
      <c r="P19" s="334"/>
      <c r="Q19" s="220"/>
    </row>
    <row r="20" spans="1:17" s="80" customFormat="1" ht="12.75" customHeight="1">
      <c r="A20" s="169" t="s">
        <v>20</v>
      </c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7"/>
      <c r="O20" s="333"/>
      <c r="P20" s="334"/>
      <c r="Q20" s="220"/>
    </row>
    <row r="21" spans="1:17" s="80" customFormat="1" ht="12.75" customHeight="1">
      <c r="A21" s="175" t="s">
        <v>33</v>
      </c>
      <c r="B21" s="185">
        <f>'[4]1213'!B21</f>
        <v>862031.6</v>
      </c>
      <c r="C21" s="186">
        <f>'[4]1213'!C21</f>
        <v>156840.2</v>
      </c>
      <c r="D21" s="186">
        <f>'[4]1213'!D21</f>
        <v>89739.5</v>
      </c>
      <c r="E21" s="186">
        <f>'[4]1213'!E21</f>
        <v>118185.1</v>
      </c>
      <c r="F21" s="186">
        <f>'[4]1213'!F21</f>
        <v>106446.7</v>
      </c>
      <c r="G21" s="186">
        <f>'[4]1213'!G21</f>
        <v>89314.9</v>
      </c>
      <c r="H21" s="186">
        <f>'[4]1213'!H21</f>
        <v>132376.2</v>
      </c>
      <c r="I21" s="186">
        <f>'[4]1213'!I21</f>
        <v>151311.7</v>
      </c>
      <c r="J21" s="186">
        <f>'[4]1213'!J21</f>
        <v>198981.6</v>
      </c>
      <c r="K21" s="186">
        <f>'[4]1213'!K21</f>
        <v>0</v>
      </c>
      <c r="L21" s="186">
        <f>'[4]1213'!L21</f>
        <v>0</v>
      </c>
      <c r="M21" s="186">
        <f>'[4]1213'!M21</f>
        <v>0</v>
      </c>
      <c r="N21" s="187">
        <f>'[4]1213'!N21</f>
        <v>0</v>
      </c>
      <c r="O21" s="333">
        <f>'[4]1213'!O21</f>
        <v>1905227.5</v>
      </c>
      <c r="P21" s="334">
        <f>'[4]1213'!P21</f>
        <v>1593966.745</v>
      </c>
      <c r="Q21" s="220">
        <f>'[4]1213'!Q21</f>
        <v>0.1952743091889284</v>
      </c>
    </row>
    <row r="22" spans="1:17" s="80" customFormat="1" ht="12.75" customHeight="1">
      <c r="A22" s="170" t="s">
        <v>21</v>
      </c>
      <c r="B22" s="185">
        <f>'[4]1213'!B22</f>
        <v>1086.6</v>
      </c>
      <c r="C22" s="186">
        <f>'[4]1213'!C22</f>
        <v>9275.4</v>
      </c>
      <c r="D22" s="186">
        <f>'[4]1213'!D22</f>
        <v>2522</v>
      </c>
      <c r="E22" s="186">
        <f>'[4]1213'!E22</f>
        <v>6261.2</v>
      </c>
      <c r="F22" s="186">
        <f>'[4]1213'!F22</f>
        <v>5350</v>
      </c>
      <c r="G22" s="186">
        <f>'[4]1213'!G22</f>
        <v>3643.7</v>
      </c>
      <c r="H22" s="186">
        <f>'[4]1213'!H22</f>
        <v>7606.3</v>
      </c>
      <c r="I22" s="186">
        <f>'[4]1213'!I22</f>
        <v>6657.6</v>
      </c>
      <c r="J22" s="186">
        <f>'[4]1213'!J22</f>
        <v>0</v>
      </c>
      <c r="K22" s="186">
        <f>'[4]1213'!K22</f>
        <v>0</v>
      </c>
      <c r="L22" s="186">
        <f>'[4]1213'!L22</f>
        <v>0</v>
      </c>
      <c r="M22" s="186">
        <f>'[4]1213'!M22</f>
        <v>0</v>
      </c>
      <c r="N22" s="187">
        <f>'[4]1213'!N22</f>
        <v>0</v>
      </c>
      <c r="O22" s="333"/>
      <c r="P22" s="334"/>
      <c r="Q22" s="220"/>
    </row>
    <row r="23" spans="1:17" s="81" customFormat="1" ht="12.75" customHeight="1">
      <c r="A23" s="173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7"/>
      <c r="O23" s="333"/>
      <c r="P23" s="334"/>
      <c r="Q23" s="220"/>
    </row>
    <row r="24" spans="1:17" s="213" customFormat="1" ht="25.5" customHeight="1">
      <c r="A24" s="174" t="s">
        <v>22</v>
      </c>
      <c r="B24" s="188">
        <f>'[4]1213'!B24</f>
        <v>1009138.706</v>
      </c>
      <c r="C24" s="189">
        <f>'[4]1213'!C24</f>
        <v>1064143.9</v>
      </c>
      <c r="D24" s="189">
        <f>'[4]1213'!D24</f>
        <v>1047133.2999999999</v>
      </c>
      <c r="E24" s="189">
        <f>'[4]1213'!E24</f>
        <v>972963.7999999999</v>
      </c>
      <c r="F24" s="189">
        <f>'[4]1213'!F24</f>
        <v>837709.3</v>
      </c>
      <c r="G24" s="189">
        <f>'[4]1213'!G24</f>
        <v>784934.7999999999</v>
      </c>
      <c r="H24" s="189">
        <f>'[4]1213'!H24</f>
        <v>783744.7</v>
      </c>
      <c r="I24" s="189">
        <f>'[4]1213'!I24</f>
        <v>782972.7000000001</v>
      </c>
      <c r="J24" s="189"/>
      <c r="K24" s="189"/>
      <c r="L24" s="189">
        <f>'[4]1213'!L24</f>
        <v>0</v>
      </c>
      <c r="M24" s="189">
        <f>'[4]1213'!M24</f>
        <v>0</v>
      </c>
      <c r="N24" s="190">
        <f>'[4]1213'!N24</f>
      </c>
      <c r="O24" s="337"/>
      <c r="P24" s="338"/>
      <c r="Q24" s="226"/>
    </row>
    <row r="25" spans="1:17" s="81" customFormat="1" ht="12.75" customHeight="1">
      <c r="A25" s="173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  <c r="O25" s="333"/>
      <c r="P25" s="334"/>
      <c r="Q25" s="220"/>
    </row>
    <row r="26" spans="1:17" s="80" customFormat="1" ht="12.75" customHeight="1">
      <c r="A26" s="169" t="s">
        <v>23</v>
      </c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333"/>
      <c r="P26" s="334"/>
      <c r="Q26" s="220"/>
    </row>
    <row r="27" spans="1:17" s="80" customFormat="1" ht="12.75" customHeight="1">
      <c r="A27" s="170" t="s">
        <v>68</v>
      </c>
      <c r="B27" s="185">
        <f>'[4]1213'!B27</f>
        <v>48211.8</v>
      </c>
      <c r="C27" s="186">
        <f>'[4]1213'!C27</f>
        <v>43419.3</v>
      </c>
      <c r="D27" s="186">
        <f>'[4]1213'!D27</f>
        <v>48846.600000000006</v>
      </c>
      <c r="E27" s="186">
        <f>'[4]1213'!E27</f>
        <v>57782.2</v>
      </c>
      <c r="F27" s="186">
        <f>'[4]1213'!F27</f>
        <v>50768.2</v>
      </c>
      <c r="G27" s="186">
        <f>'[4]1213'!G27</f>
        <v>39727.600000000006</v>
      </c>
      <c r="H27" s="186">
        <f>'[4]1213'!H27</f>
        <v>58700.4</v>
      </c>
      <c r="I27" s="186">
        <f>'[4]1213'!I27</f>
        <v>54631.1</v>
      </c>
      <c r="J27" s="186">
        <f>'[4]1213'!J27</f>
        <v>53074</v>
      </c>
      <c r="K27" s="186">
        <f>'[4]1213'!K27</f>
        <v>0</v>
      </c>
      <c r="L27" s="186">
        <f>'[4]1213'!L27</f>
        <v>0</v>
      </c>
      <c r="M27" s="186">
        <f>'[4]1213'!M27</f>
        <v>0</v>
      </c>
      <c r="N27" s="187">
        <f>'[4]1213'!N27</f>
        <v>0</v>
      </c>
      <c r="O27" s="333">
        <f>'[4]1213'!O27</f>
        <v>455161.20000000007</v>
      </c>
      <c r="P27" s="334">
        <f>'[4]1213'!P27</f>
        <v>484688.99999999994</v>
      </c>
      <c r="Q27" s="220">
        <f>'[4]1213'!Q27</f>
        <v>-0.060921126743127774</v>
      </c>
    </row>
    <row r="28" spans="1:17" s="80" customFormat="1" ht="12.75" customHeight="1">
      <c r="A28" s="170" t="s">
        <v>89</v>
      </c>
      <c r="B28" s="185">
        <f>'[4]1213'!B28</f>
        <v>0</v>
      </c>
      <c r="C28" s="186">
        <f>'[4]1213'!C28</f>
        <v>0</v>
      </c>
      <c r="D28" s="186">
        <f>'[4]1213'!D28</f>
        <v>0</v>
      </c>
      <c r="E28" s="186">
        <f>'[4]1213'!E28</f>
        <v>47</v>
      </c>
      <c r="F28" s="186">
        <f>'[4]1213'!F28</f>
        <v>231.5</v>
      </c>
      <c r="G28" s="186">
        <f>'[4]1213'!G28</f>
        <v>590.6</v>
      </c>
      <c r="H28" s="186">
        <f>'[4]1213'!H28</f>
        <v>1192.4009999999998</v>
      </c>
      <c r="I28" s="186">
        <f>'[4]1213'!I28</f>
        <v>1433.6989999999998</v>
      </c>
      <c r="J28" s="186">
        <f>'[4]1213'!J28</f>
        <v>1080.511</v>
      </c>
      <c r="K28" s="186">
        <f>'[4]1213'!K28</f>
        <v>0</v>
      </c>
      <c r="L28" s="186">
        <f>'[4]1213'!L28</f>
        <v>0</v>
      </c>
      <c r="M28" s="186">
        <f>'[4]1213'!M28</f>
        <v>0</v>
      </c>
      <c r="N28" s="187">
        <f>'[4]1213'!N28</f>
        <v>0</v>
      </c>
      <c r="O28" s="333">
        <f>'[4]1213'!O28</f>
        <v>869.1</v>
      </c>
      <c r="P28" s="334">
        <f>'[4]1213'!P28</f>
        <v>0</v>
      </c>
      <c r="Q28" s="220">
        <f>'[4]1213'!Q28</f>
      </c>
    </row>
    <row r="29" spans="1:17" s="80" customFormat="1" ht="12.75" customHeight="1">
      <c r="A29" s="171"/>
      <c r="B29" s="185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7"/>
      <c r="O29" s="333"/>
      <c r="P29" s="334"/>
      <c r="Q29" s="220"/>
    </row>
    <row r="30" spans="1:17" s="80" customFormat="1" ht="12.75" customHeight="1">
      <c r="A30" s="176" t="s">
        <v>26</v>
      </c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7"/>
      <c r="O30" s="333"/>
      <c r="P30" s="334"/>
      <c r="Q30" s="220"/>
    </row>
    <row r="31" spans="1:17" s="80" customFormat="1" ht="12.75" customHeight="1">
      <c r="A31" s="170" t="s">
        <v>30</v>
      </c>
      <c r="B31" s="185">
        <f>'[4]1213'!B31</f>
        <v>61422.3</v>
      </c>
      <c r="C31" s="186">
        <f>'[4]1213'!C31</f>
        <v>61430.6</v>
      </c>
      <c r="D31" s="186">
        <f>'[4]1213'!D31</f>
        <v>49861.7</v>
      </c>
      <c r="E31" s="186">
        <f>'[4]1213'!E31</f>
        <v>118543</v>
      </c>
      <c r="F31" s="186">
        <f>'[4]1213'!F31</f>
        <v>61058.9</v>
      </c>
      <c r="G31" s="186">
        <f>'[4]1213'!G31</f>
        <v>79955</v>
      </c>
      <c r="H31" s="186">
        <f>'[4]1213'!H31</f>
        <v>78692.7</v>
      </c>
      <c r="I31" s="186">
        <f>'[4]1213'!I31</f>
        <v>53555.5</v>
      </c>
      <c r="J31" s="186">
        <f>'[4]1213'!J31</f>
        <v>0</v>
      </c>
      <c r="K31" s="186">
        <f>'[4]1213'!K31</f>
        <v>0</v>
      </c>
      <c r="L31" s="186">
        <f>'[4]1213'!L31</f>
        <v>0</v>
      </c>
      <c r="M31" s="186">
        <f>'[4]1213'!M31</f>
        <v>0</v>
      </c>
      <c r="N31" s="187">
        <f>'[4]1213'!N31</f>
        <v>0</v>
      </c>
      <c r="O31" s="333"/>
      <c r="P31" s="334"/>
      <c r="Q31" s="220"/>
    </row>
    <row r="32" spans="1:17" s="80" customFormat="1" ht="12.75" customHeight="1">
      <c r="A32" s="170" t="s">
        <v>90</v>
      </c>
      <c r="B32" s="185">
        <f>'[4]1213'!B32</f>
        <v>179.1</v>
      </c>
      <c r="C32" s="186">
        <f>'[4]1213'!C32</f>
        <v>27400.1</v>
      </c>
      <c r="D32" s="186">
        <f>'[4]1213'!D32</f>
        <v>62892.8</v>
      </c>
      <c r="E32" s="186">
        <f>'[4]1213'!E32</f>
        <v>79042.9</v>
      </c>
      <c r="F32" s="186">
        <f>'[4]1213'!F32</f>
        <v>54478.9</v>
      </c>
      <c r="G32" s="186">
        <f>'[4]1213'!G32</f>
        <v>14049.9</v>
      </c>
      <c r="H32" s="186">
        <f>'[4]1213'!H32</f>
        <v>17515.9</v>
      </c>
      <c r="I32" s="186">
        <f>'[4]1213'!I32</f>
        <v>36003.9</v>
      </c>
      <c r="J32" s="186">
        <f>'[4]1213'!J32</f>
        <v>0</v>
      </c>
      <c r="K32" s="186">
        <f>'[4]1213'!K32</f>
        <v>0</v>
      </c>
      <c r="L32" s="186">
        <f>'[4]1213'!L32</f>
        <v>0</v>
      </c>
      <c r="M32" s="186">
        <f>'[4]1213'!M32</f>
        <v>0</v>
      </c>
      <c r="N32" s="187">
        <f>'[4]1213'!N32</f>
        <v>0</v>
      </c>
      <c r="O32" s="333"/>
      <c r="P32" s="334"/>
      <c r="Q32" s="220"/>
    </row>
    <row r="33" spans="1:17" s="80" customFormat="1" ht="12.75" customHeight="1">
      <c r="A33" s="171"/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7"/>
      <c r="O33" s="333"/>
      <c r="P33" s="334"/>
      <c r="Q33" s="220"/>
    </row>
    <row r="34" spans="1:17" s="81" customFormat="1" ht="12.75" customHeight="1">
      <c r="A34" s="177" t="s">
        <v>105</v>
      </c>
      <c r="B34" s="185">
        <f>'[4]1213'!B34</f>
        <v>1297.2059999998892</v>
      </c>
      <c r="C34" s="186">
        <f>'[4]1213'!C34</f>
        <v>-22977.900000000023</v>
      </c>
      <c r="D34" s="186">
        <f>'[4]1213'!D34</f>
        <v>37014.69999999995</v>
      </c>
      <c r="E34" s="186">
        <f>'[4]1213'!E34</f>
        <v>-8363.90000000014</v>
      </c>
      <c r="F34" s="186">
        <f>'[4]1213'!F34</f>
        <v>-20804.399999999907</v>
      </c>
      <c r="G34" s="186">
        <f>'[4]1213'!G34</f>
        <v>6849.5</v>
      </c>
      <c r="H34" s="186">
        <f>'[4]1213'!H34</f>
        <v>2639.898999999976</v>
      </c>
      <c r="I34" s="186">
        <f>'[4]1213'!I34</f>
        <v>24513.321000000113</v>
      </c>
      <c r="J34" s="186">
        <f>'[4]1213'!J34</f>
      </c>
      <c r="K34" s="186">
        <f>'[4]1213'!K34</f>
      </c>
      <c r="L34" s="186">
        <f>'[4]1213'!L34</f>
      </c>
      <c r="M34" s="186">
        <f>'[4]1213'!M34</f>
        <v>0</v>
      </c>
      <c r="N34" s="187">
        <f>'[4]1213'!N34</f>
        <v>0</v>
      </c>
      <c r="O34" s="333"/>
      <c r="P34" s="334"/>
      <c r="Q34" s="220"/>
    </row>
    <row r="35" spans="1:17" s="81" customFormat="1" ht="12.75" customHeight="1">
      <c r="A35" s="199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3"/>
      <c r="O35" s="333"/>
      <c r="P35" s="334"/>
      <c r="Q35" s="220"/>
    </row>
    <row r="36" spans="1:17" s="80" customFormat="1" ht="25.5" customHeight="1" thickBot="1">
      <c r="A36" s="198" t="s">
        <v>27</v>
      </c>
      <c r="B36" s="339">
        <f>'[4]1213'!B36</f>
        <v>111110.4059999999</v>
      </c>
      <c r="C36" s="340">
        <f>'[4]1213'!C36</f>
        <v>109272.09999999998</v>
      </c>
      <c r="D36" s="340">
        <f>'[4]1213'!D36</f>
        <v>198615.79999999996</v>
      </c>
      <c r="E36" s="340">
        <f>'[4]1213'!E36</f>
        <v>247051.19999999987</v>
      </c>
      <c r="F36" s="340">
        <f>'[4]1213'!F36</f>
        <v>145733.1000000001</v>
      </c>
      <c r="G36" s="340">
        <f>'[4]1213'!G36</f>
        <v>141172.6</v>
      </c>
      <c r="H36" s="340">
        <f>'[4]1213'!H36</f>
        <v>158741.29999999996</v>
      </c>
      <c r="I36" s="340">
        <f>'[4]1213'!I36</f>
        <v>170137.5200000001</v>
      </c>
      <c r="J36" s="340">
        <f>'[4]1213'!J36</f>
      </c>
      <c r="K36" s="340">
        <f>'[4]1213'!K36</f>
      </c>
      <c r="L36" s="340">
        <f>'[4]1213'!L36</f>
      </c>
      <c r="M36" s="340">
        <f>'[4]1213'!M36</f>
      </c>
      <c r="N36" s="341">
        <f>'[4]1213'!N36</f>
      </c>
      <c r="O36" s="342"/>
      <c r="P36" s="343"/>
      <c r="Q36" s="344"/>
    </row>
    <row r="37" spans="2:17" ht="12.75" customHeight="1"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2.75" customHeight="1">
      <c r="A38" s="113" t="s">
        <v>110</v>
      </c>
      <c r="B38" s="155"/>
      <c r="C38" s="155"/>
      <c r="D38" s="155"/>
      <c r="E38" s="156"/>
      <c r="F38" s="156"/>
      <c r="G38" s="156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2.75" customHeight="1">
      <c r="A39" s="113" t="s">
        <v>75</v>
      </c>
      <c r="B39" s="155"/>
      <c r="C39" s="155"/>
      <c r="D39" s="155"/>
      <c r="E39" s="155"/>
      <c r="F39" s="155"/>
      <c r="G39" s="155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 customHeight="1">
      <c r="A40" s="194" t="s">
        <v>111</v>
      </c>
      <c r="B40" s="155"/>
      <c r="C40" s="155"/>
      <c r="D40" s="155"/>
      <c r="E40" s="155"/>
      <c r="F40" s="155"/>
      <c r="G40" s="155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5" ht="12.75" customHeight="1">
      <c r="A41" s="194" t="s">
        <v>112</v>
      </c>
      <c r="B41" s="157"/>
      <c r="C41" s="157"/>
      <c r="D41" s="157"/>
      <c r="E41" s="157"/>
      <c r="F41" s="157"/>
      <c r="G41" s="157"/>
      <c r="O41" s="158"/>
    </row>
    <row r="42" ht="12.75" customHeight="1"/>
    <row r="43" ht="12.75" customHeight="1"/>
    <row r="44" ht="12.75" customHeight="1"/>
  </sheetData>
  <mergeCells count="1">
    <mergeCell ref="B3:Q3"/>
  </mergeCells>
  <printOptions horizontalCentered="1"/>
  <pageMargins left="0" right="0" top="1.3779527559055118" bottom="0" header="0.5118110236220472" footer="0.5118110236220472"/>
  <pageSetup firstPageNumber="1" useFirstPageNumber="1" orientation="landscape" paperSize="9" scale="80" r:id="rId2"/>
  <headerFooter alignWithMargins="0">
    <oddHeader>&amp;C&amp;"Arial,Gras"&amp;13F - 37 -</oddHeader>
  </headerFooter>
  <ignoredErrors>
    <ignoredError sqref="O7:P7 B31:N32 B27:N28 O25:Q28 B21:N22 B18:N18 B16:N16 B10:N12 B14:N14 B24:I24 B34:N34 L24:N24 B36:N36 O10:Q15 O17:Q21 O23:Q2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workbookViewId="0" topLeftCell="A1">
      <selection activeCell="N37" sqref="N37"/>
    </sheetView>
  </sheetViews>
  <sheetFormatPr defaultColWidth="11.421875" defaultRowHeight="12.75"/>
  <cols>
    <col min="1" max="1" width="39.7109375" style="206" customWidth="1"/>
    <col min="2" max="17" width="9.7109375" style="1" customWidth="1"/>
    <col min="18" max="16384" width="11.421875" style="1" customWidth="1"/>
  </cols>
  <sheetData>
    <row r="1" ht="12.75" customHeight="1">
      <c r="A1" s="200"/>
    </row>
    <row r="2" ht="12.75" customHeight="1">
      <c r="A2" s="200"/>
    </row>
    <row r="3" spans="1:17" s="3" customFormat="1" ht="30" customHeight="1">
      <c r="A3" s="201"/>
      <c r="B3" s="417" t="str">
        <f>'[5]12-13'!$B$3:$Q$3</f>
        <v>Situation Mensuelle du Marché de l'Avoine en 2012-2013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15" ht="12.75" customHeight="1">
      <c r="A4" s="20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12.75" customHeight="1" thickBot="1">
      <c r="A5" s="203"/>
    </row>
    <row r="6" spans="1:17" ht="12.75">
      <c r="A6" s="88" t="s">
        <v>14</v>
      </c>
      <c r="B6" s="89" t="s">
        <v>0</v>
      </c>
      <c r="C6" s="89" t="s">
        <v>1</v>
      </c>
      <c r="D6" s="89" t="s">
        <v>2</v>
      </c>
      <c r="E6" s="89" t="s">
        <v>3</v>
      </c>
      <c r="F6" s="89" t="s">
        <v>4</v>
      </c>
      <c r="G6" s="89" t="s">
        <v>5</v>
      </c>
      <c r="H6" s="89" t="s">
        <v>6</v>
      </c>
      <c r="I6" s="89" t="s">
        <v>7</v>
      </c>
      <c r="J6" s="89" t="s">
        <v>8</v>
      </c>
      <c r="K6" s="89" t="s">
        <v>9</v>
      </c>
      <c r="L6" s="89" t="s">
        <v>10</v>
      </c>
      <c r="M6" s="89" t="s">
        <v>11</v>
      </c>
      <c r="N6" s="89" t="s">
        <v>0</v>
      </c>
      <c r="O6" s="90" t="s">
        <v>12</v>
      </c>
      <c r="P6" s="222" t="s">
        <v>12</v>
      </c>
      <c r="Q6" s="91" t="s">
        <v>13</v>
      </c>
    </row>
    <row r="7" spans="1:17" ht="12.75" customHeight="1">
      <c r="A7" s="93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413">
        <f>'[5]12-13'!O7</f>
        <v>41365</v>
      </c>
      <c r="P7" s="413">
        <f>'[5]12-13'!P7</f>
        <v>41000</v>
      </c>
      <c r="Q7" s="95" t="s">
        <v>58</v>
      </c>
    </row>
    <row r="8" spans="1:17" ht="12.75" customHeight="1">
      <c r="A8" s="207"/>
      <c r="B8" s="299"/>
      <c r="C8" s="300" t="s">
        <v>15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1"/>
      <c r="O8" s="302"/>
      <c r="P8" s="302"/>
      <c r="Q8" s="303"/>
    </row>
    <row r="9" spans="1:17" ht="12.75" customHeight="1">
      <c r="A9" s="98" t="s">
        <v>113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  <c r="O9" s="306"/>
      <c r="P9" s="306"/>
      <c r="Q9" s="237"/>
    </row>
    <row r="10" spans="1:17" ht="12.75" customHeight="1">
      <c r="A10" s="208" t="s">
        <v>32</v>
      </c>
      <c r="B10" s="307">
        <f>'[5]12-13'!B10</f>
        <v>21826.17</v>
      </c>
      <c r="C10" s="308">
        <f>'[5]12-13'!C10</f>
        <v>68821.1</v>
      </c>
      <c r="D10" s="308">
        <f>'[5]12-13'!D10</f>
        <v>139049.9</v>
      </c>
      <c r="E10" s="308">
        <f>'[5]12-13'!E10</f>
        <v>141544.5</v>
      </c>
      <c r="F10" s="308">
        <f>'[5]12-13'!F10</f>
        <v>138089.3</v>
      </c>
      <c r="G10" s="308">
        <f>'[5]12-13'!G10</f>
        <v>133822.1</v>
      </c>
      <c r="H10" s="308">
        <f>'[5]12-13'!H10</f>
        <v>128180</v>
      </c>
      <c r="I10" s="308">
        <f>'[5]12-13'!I10</f>
        <v>121210.1</v>
      </c>
      <c r="J10" s="308">
        <f>'[5]12-13'!J10</f>
        <v>113132.6</v>
      </c>
      <c r="K10" s="308">
        <f>'[5]12-13'!K10</f>
        <v>103623.2</v>
      </c>
      <c r="L10" s="308"/>
      <c r="M10" s="308"/>
      <c r="N10" s="309"/>
      <c r="O10" s="310">
        <f>'[5]12-13'!O10</f>
        <v>103623.2</v>
      </c>
      <c r="P10" s="310">
        <f>'[5]12-13'!P10</f>
        <v>43142.866</v>
      </c>
      <c r="Q10" s="243">
        <f>'[5]12-13'!Q10</f>
        <v>1.4018617585581818</v>
      </c>
    </row>
    <row r="11" spans="1:17" ht="12.75" customHeight="1">
      <c r="A11" s="208" t="s">
        <v>16</v>
      </c>
      <c r="B11" s="307">
        <f>'[5]12-13'!B12</f>
        <v>3227.59</v>
      </c>
      <c r="C11" s="308">
        <f>'[5]12-13'!C12</f>
        <v>4785.36</v>
      </c>
      <c r="D11" s="308">
        <f>'[5]12-13'!D12</f>
        <v>7190.82</v>
      </c>
      <c r="E11" s="308">
        <f>'[5]12-13'!E12</f>
        <v>7021.54</v>
      </c>
      <c r="F11" s="308">
        <f>'[5]12-13'!F12</f>
        <v>5419.29</v>
      </c>
      <c r="G11" s="308">
        <f>'[5]12-13'!G12</f>
        <v>4752.92</v>
      </c>
      <c r="H11" s="308">
        <f>'[5]12-13'!H12</f>
        <v>4288.75</v>
      </c>
      <c r="I11" s="308">
        <f>'[5]12-13'!I12</f>
        <v>4175.7</v>
      </c>
      <c r="J11" s="308">
        <f>'[5]12-13'!J12</f>
        <v>3808.7</v>
      </c>
      <c r="K11" s="308">
        <f>'[5]12-13'!K12</f>
        <v>3438.36</v>
      </c>
      <c r="L11" s="308"/>
      <c r="M11" s="308"/>
      <c r="N11" s="309"/>
      <c r="O11" s="310">
        <f>'[5]12-13'!O12</f>
        <v>3438.36</v>
      </c>
      <c r="P11" s="310">
        <f>'[5]12-13'!P12</f>
        <v>4641.25</v>
      </c>
      <c r="Q11" s="243">
        <f>'[5]12-13'!Q12</f>
        <v>-0.25917371397791544</v>
      </c>
    </row>
    <row r="12" spans="1:17" ht="12.75" customHeight="1">
      <c r="A12" s="209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2"/>
      <c r="O12" s="313"/>
      <c r="P12" s="313"/>
      <c r="Q12" s="244"/>
    </row>
    <row r="13" spans="1:17" s="213" customFormat="1" ht="25.5" customHeight="1">
      <c r="A13" s="211" t="s">
        <v>18</v>
      </c>
      <c r="B13" s="314">
        <f>'[5]12-13'!B16</f>
        <v>25053.76</v>
      </c>
      <c r="C13" s="314">
        <f>'[5]12-13'!C16</f>
        <v>73606.46</v>
      </c>
      <c r="D13" s="314">
        <f>'[5]12-13'!D16</f>
        <v>146240.72</v>
      </c>
      <c r="E13" s="314">
        <f>'[5]12-13'!E16</f>
        <v>148566.04</v>
      </c>
      <c r="F13" s="314">
        <f>'[5]12-13'!F16</f>
        <v>143508.59</v>
      </c>
      <c r="G13" s="314">
        <f>'[5]12-13'!G16</f>
        <v>138575.02000000002</v>
      </c>
      <c r="H13" s="314">
        <f>'[5]12-13'!H16</f>
        <v>132468.75</v>
      </c>
      <c r="I13" s="314">
        <f>'[5]12-13'!I16</f>
        <v>125385.8</v>
      </c>
      <c r="J13" s="314">
        <f>'[5]12-13'!J16</f>
        <v>116941.3</v>
      </c>
      <c r="K13" s="314">
        <f>'[5]12-13'!K16</f>
        <v>107061.56</v>
      </c>
      <c r="L13" s="314"/>
      <c r="M13" s="314"/>
      <c r="N13" s="315"/>
      <c r="O13" s="316">
        <f>'[5]12-13'!O16</f>
        <v>107061.56</v>
      </c>
      <c r="P13" s="316">
        <f>'[5]12-13'!P16</f>
        <v>47784.116</v>
      </c>
      <c r="Q13" s="246">
        <f>'[5]12-13'!Q16</f>
        <v>1.2405261196000779</v>
      </c>
    </row>
    <row r="14" spans="1:17" ht="12.75" customHeight="1">
      <c r="A14" s="208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8"/>
      <c r="O14" s="310"/>
      <c r="P14" s="310"/>
      <c r="Q14" s="243"/>
    </row>
    <row r="15" spans="1:17" ht="12.75" customHeight="1">
      <c r="A15" s="207" t="s">
        <v>20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8"/>
      <c r="O15" s="310"/>
      <c r="P15" s="310"/>
      <c r="Q15" s="243"/>
    </row>
    <row r="16" spans="1:17" ht="12.75" customHeight="1">
      <c r="A16" s="210" t="s">
        <v>33</v>
      </c>
      <c r="B16" s="317">
        <f>'[5]12-13'!B23</f>
        <v>55004.3</v>
      </c>
      <c r="C16" s="317">
        <f>'[5]12-13'!C23</f>
        <v>83084.9</v>
      </c>
      <c r="D16" s="317">
        <f>'[5]12-13'!D23</f>
        <v>17215.8</v>
      </c>
      <c r="E16" s="317">
        <f>'[5]12-13'!E23</f>
        <v>10091.6</v>
      </c>
      <c r="F16" s="317">
        <f>'[5]12-13'!F23</f>
        <v>7584.7</v>
      </c>
      <c r="G16" s="317">
        <f>'[5]12-13'!G23</f>
        <v>5119.5</v>
      </c>
      <c r="H16" s="317">
        <f>'[5]12-13'!H23</f>
        <v>5960.4</v>
      </c>
      <c r="I16" s="317">
        <f>'[5]12-13'!I23</f>
        <v>3845.6</v>
      </c>
      <c r="J16" s="317">
        <f>'[5]12-13'!J23</f>
        <v>4379.4</v>
      </c>
      <c r="K16" s="317"/>
      <c r="L16" s="317"/>
      <c r="M16" s="317"/>
      <c r="N16" s="318"/>
      <c r="O16" s="310">
        <f>'[5]12-13'!O23</f>
        <v>192286.2</v>
      </c>
      <c r="P16" s="310">
        <f>'[5]12-13'!P23</f>
        <v>132707.483</v>
      </c>
      <c r="Q16" s="243">
        <f>'[5]12-13'!Q23</f>
        <v>0.4489476829275709</v>
      </c>
    </row>
    <row r="17" spans="1:17" ht="12.75" customHeight="1">
      <c r="A17" s="208" t="s">
        <v>21</v>
      </c>
      <c r="B17" s="319">
        <f>'[5]12-13'!B26</f>
        <v>424.6</v>
      </c>
      <c r="C17" s="319">
        <f>'[5]12-13'!C26</f>
        <v>1251.3</v>
      </c>
      <c r="D17" s="319">
        <f>'[5]12-13'!D26</f>
        <v>464.2</v>
      </c>
      <c r="E17" s="319">
        <f>'[5]12-13'!E26</f>
        <v>3346.3</v>
      </c>
      <c r="F17" s="319">
        <f>'[5]12-13'!F26</f>
        <v>181.9</v>
      </c>
      <c r="G17" s="319">
        <f>'[5]12-13'!G26</f>
        <v>444.2</v>
      </c>
      <c r="H17" s="319">
        <f>'[5]12-13'!H26</f>
        <v>463.3</v>
      </c>
      <c r="I17" s="319">
        <f>'[5]12-13'!I26</f>
        <v>494.3</v>
      </c>
      <c r="J17" s="319"/>
      <c r="K17" s="319"/>
      <c r="L17" s="319"/>
      <c r="M17" s="319"/>
      <c r="N17" s="320"/>
      <c r="O17" s="321"/>
      <c r="P17" s="321"/>
      <c r="Q17" s="322"/>
    </row>
    <row r="18" spans="1:17" ht="12.75" customHeight="1">
      <c r="A18" s="209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2"/>
      <c r="O18" s="313"/>
      <c r="P18" s="313"/>
      <c r="Q18" s="244"/>
    </row>
    <row r="19" spans="1:17" s="213" customFormat="1" ht="25.5" customHeight="1">
      <c r="A19" s="211" t="s">
        <v>22</v>
      </c>
      <c r="B19" s="323">
        <f>'[5]12-13'!B28</f>
        <v>80482.66</v>
      </c>
      <c r="C19" s="323">
        <f>'[5]12-13'!C28</f>
        <v>157942.66</v>
      </c>
      <c r="D19" s="323">
        <f>'[5]12-13'!D28</f>
        <v>163920.72</v>
      </c>
      <c r="E19" s="323">
        <f>'[5]12-13'!E28</f>
        <v>162003.94</v>
      </c>
      <c r="F19" s="323">
        <f>'[5]12-13'!F28</f>
        <v>151275.19</v>
      </c>
      <c r="G19" s="323">
        <f>'[5]12-13'!G28</f>
        <v>144138.72000000003</v>
      </c>
      <c r="H19" s="323">
        <f>'[5]12-13'!H28</f>
        <v>138892.45</v>
      </c>
      <c r="I19" s="323">
        <f>'[5]12-13'!I28</f>
        <v>129725.7</v>
      </c>
      <c r="J19" s="323">
        <f>'[5]12-13'!J28</f>
      </c>
      <c r="K19" s="323">
        <f>'[5]12-13'!K28</f>
      </c>
      <c r="L19" s="323">
        <f>'[5]12-13'!L28</f>
      </c>
      <c r="M19" s="323">
        <f>'[5]12-13'!M28</f>
      </c>
      <c r="N19" s="324">
        <f>'[5]12-13'!N28</f>
      </c>
      <c r="O19" s="325"/>
      <c r="P19" s="325"/>
      <c r="Q19" s="247">
        <f>'[5]12-13'!Q28</f>
      </c>
    </row>
    <row r="20" spans="1:17" ht="12.75" customHeight="1">
      <c r="A20" s="208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8"/>
      <c r="O20" s="310"/>
      <c r="P20" s="310"/>
      <c r="Q20" s="243"/>
    </row>
    <row r="21" spans="1:17" ht="12.75" customHeight="1">
      <c r="A21" s="207" t="s">
        <v>23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8"/>
      <c r="O21" s="310"/>
      <c r="P21" s="310"/>
      <c r="Q21" s="243"/>
    </row>
    <row r="22" spans="1:17" ht="12.75" customHeight="1">
      <c r="A22" s="208" t="s">
        <v>91</v>
      </c>
      <c r="B22" s="326">
        <f>'[5]12-13'!B34</f>
        <v>3823.711999999999</v>
      </c>
      <c r="C22" s="326">
        <f>'[5]12-13'!C34</f>
        <v>4264.342</v>
      </c>
      <c r="D22" s="326">
        <f>'[5]12-13'!D34</f>
        <v>4405.349</v>
      </c>
      <c r="E22" s="326">
        <f>'[5]12-13'!E34</f>
        <v>5326.51</v>
      </c>
      <c r="F22" s="326">
        <f>'[5]12-13'!F34</f>
        <v>4876.0250000000015</v>
      </c>
      <c r="G22" s="326">
        <f>'[5]12-13'!G34</f>
        <v>4801.491999999999</v>
      </c>
      <c r="H22" s="326">
        <f>'[5]12-13'!H34</f>
        <v>5508.433</v>
      </c>
      <c r="I22" s="326">
        <f>'[5]12-13'!I34</f>
        <v>4813.004000000001</v>
      </c>
      <c r="J22" s="326">
        <f>'[5]12-13'!J34</f>
        <v>5465.267999999997</v>
      </c>
      <c r="K22" s="326"/>
      <c r="L22" s="326"/>
      <c r="M22" s="326"/>
      <c r="N22" s="327"/>
      <c r="O22" s="328">
        <f>'[5]12-13'!O34</f>
        <v>43284.134999999995</v>
      </c>
      <c r="P22" s="328">
        <f>'[5]12-13'!P34</f>
        <v>48633.894</v>
      </c>
      <c r="Q22" s="329">
        <f>'[5]12-13'!Q34</f>
        <v>-0.1100006304245349</v>
      </c>
    </row>
    <row r="23" spans="1:17" ht="12.75" customHeight="1">
      <c r="A23" s="208" t="s">
        <v>92</v>
      </c>
      <c r="B23" s="317">
        <f>'[5]12-13'!B35</f>
        <v>2224.2880000000005</v>
      </c>
      <c r="C23" s="317">
        <f>'[5]12-13'!C35</f>
        <v>5962.997999999992</v>
      </c>
      <c r="D23" s="317">
        <f>'[5]12-13'!D35</f>
        <v>7599.231</v>
      </c>
      <c r="E23" s="317">
        <f>'[5]12-13'!E35</f>
        <v>9772.73999999999</v>
      </c>
      <c r="F23" s="317">
        <f>'[5]12-13'!F35</f>
        <v>5286.044999999984</v>
      </c>
      <c r="G23" s="317">
        <f>'[5]12-13'!G35</f>
        <v>4640.6780000000435</v>
      </c>
      <c r="H23" s="317">
        <f>'[5]12-13'!H35</f>
        <v>5212.616999999998</v>
      </c>
      <c r="I23" s="317">
        <f>'[5]12-13'!I35</f>
        <v>5238.195999999996</v>
      </c>
      <c r="J23" s="317">
        <f>'[5]12-13'!J35</f>
      </c>
      <c r="K23" s="317"/>
      <c r="L23" s="317"/>
      <c r="M23" s="317"/>
      <c r="N23" s="318"/>
      <c r="O23" s="310"/>
      <c r="P23" s="310"/>
      <c r="Q23" s="243"/>
    </row>
    <row r="24" spans="1:17" ht="12.75" customHeight="1">
      <c r="A24" s="208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8"/>
      <c r="O24" s="310"/>
      <c r="P24" s="310"/>
      <c r="Q24" s="243"/>
    </row>
    <row r="25" spans="1:17" ht="12.75" customHeight="1">
      <c r="A25" s="207" t="s">
        <v>26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8"/>
      <c r="O25" s="310"/>
      <c r="P25" s="310"/>
      <c r="Q25" s="243"/>
    </row>
    <row r="26" spans="1:17" ht="12.75" customHeight="1">
      <c r="A26" s="208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8"/>
      <c r="O26" s="310"/>
      <c r="P26" s="310"/>
      <c r="Q26" s="243"/>
    </row>
    <row r="27" spans="1:17" ht="12.75" customHeight="1">
      <c r="A27" s="208" t="s">
        <v>30</v>
      </c>
      <c r="B27" s="317">
        <f>'[5]12-13'!B41</f>
        <v>780.2</v>
      </c>
      <c r="C27" s="317">
        <f>'[5]12-13'!C41</f>
        <v>1462.6</v>
      </c>
      <c r="D27" s="317">
        <f>'[5]12-13'!D41</f>
        <v>3333</v>
      </c>
      <c r="E27" s="317">
        <f>'[5]12-13'!E41</f>
        <v>2813.9</v>
      </c>
      <c r="F27" s="317">
        <f>'[5]12-13'!F41</f>
        <v>2292.8</v>
      </c>
      <c r="G27" s="317">
        <f>'[5]12-13'!G41</f>
        <v>2227.8</v>
      </c>
      <c r="H27" s="317">
        <f>'[5]12-13'!H41</f>
        <v>2707.8</v>
      </c>
      <c r="I27" s="317">
        <f>'[5]12-13'!I41</f>
        <v>2732.9</v>
      </c>
      <c r="J27" s="317"/>
      <c r="K27" s="317"/>
      <c r="L27" s="317"/>
      <c r="M27" s="317"/>
      <c r="N27" s="318"/>
      <c r="O27" s="310"/>
      <c r="P27" s="310"/>
      <c r="Q27" s="243"/>
    </row>
    <row r="28" spans="1:17" ht="12.75" customHeight="1">
      <c r="A28" s="208" t="s">
        <v>31</v>
      </c>
      <c r="B28" s="317">
        <f>'[5]12-13'!B43</f>
        <v>48</v>
      </c>
      <c r="C28" s="317">
        <f>'[5]12-13'!C43</f>
        <v>12</v>
      </c>
      <c r="D28" s="317">
        <f>'[5]12-13'!D43</f>
        <v>17.1</v>
      </c>
      <c r="E28" s="317">
        <f>'[5]12-13'!E43</f>
        <v>582.2</v>
      </c>
      <c r="F28" s="317">
        <f>'[5]12-13'!F43</f>
        <v>245.3</v>
      </c>
      <c r="G28" s="317">
        <f>'[5]12-13'!G43</f>
        <v>0</v>
      </c>
      <c r="H28" s="317">
        <f>'[5]12-13'!H43</f>
        <v>77.8</v>
      </c>
      <c r="I28" s="317">
        <f>'[5]12-13'!I43</f>
        <v>0.3</v>
      </c>
      <c r="J28" s="317"/>
      <c r="K28" s="317"/>
      <c r="L28" s="317"/>
      <c r="M28" s="317"/>
      <c r="N28" s="318"/>
      <c r="O28" s="310"/>
      <c r="P28" s="310"/>
      <c r="Q28" s="243"/>
    </row>
    <row r="29" spans="1:17" ht="12.75" customHeight="1">
      <c r="A29" s="208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8"/>
      <c r="O29" s="310"/>
      <c r="P29" s="310"/>
      <c r="Q29" s="243"/>
    </row>
    <row r="30" spans="1:17" ht="12.75" customHeight="1">
      <c r="A30" s="209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3"/>
      <c r="P30" s="313"/>
      <c r="Q30" s="244"/>
    </row>
    <row r="31" spans="1:17" s="213" customFormat="1" ht="25.5" customHeight="1" thickBot="1">
      <c r="A31" s="212" t="s">
        <v>27</v>
      </c>
      <c r="B31" s="330">
        <f>'[5]12-13'!B46</f>
        <v>6876.2</v>
      </c>
      <c r="C31" s="330">
        <f>'[5]12-13'!C46</f>
        <v>11701.939999999993</v>
      </c>
      <c r="D31" s="330">
        <f>'[5]12-13'!D46</f>
        <v>15354.68</v>
      </c>
      <c r="E31" s="330">
        <f>'[5]12-13'!E46</f>
        <v>18495.34999999999</v>
      </c>
      <c r="F31" s="330">
        <f>'[5]12-13'!F46</f>
        <v>12700.169999999984</v>
      </c>
      <c r="G31" s="330">
        <f>'[5]12-13'!G46</f>
        <v>11669.970000000041</v>
      </c>
      <c r="H31" s="330">
        <f>'[5]12-13'!H46</f>
        <v>13506.649999999998</v>
      </c>
      <c r="I31" s="330">
        <f>'[5]12-13'!I46</f>
        <v>12784.399999999996</v>
      </c>
      <c r="J31" s="330">
        <f>'[5]12-13'!J46</f>
      </c>
      <c r="K31" s="330">
        <f>'[5]12-13'!K46</f>
      </c>
      <c r="L31" s="330">
        <f>'[5]12-13'!L46</f>
      </c>
      <c r="M31" s="330">
        <f>'[5]12-13'!M46</f>
      </c>
      <c r="N31" s="331">
        <f>'[5]12-13'!N46</f>
      </c>
      <c r="O31" s="332"/>
      <c r="P31" s="332"/>
      <c r="Q31" s="248"/>
    </row>
    <row r="32" spans="1:17" ht="12" customHeight="1">
      <c r="A32" s="204" t="s">
        <v>28</v>
      </c>
      <c r="B32" s="4"/>
      <c r="C32" s="5"/>
      <c r="D32" s="4"/>
      <c r="E32" s="5"/>
      <c r="F32" s="4"/>
      <c r="G32" s="5"/>
      <c r="H32" s="4"/>
      <c r="I32" s="5"/>
      <c r="J32" s="5"/>
      <c r="K32" s="4"/>
      <c r="L32" s="5"/>
      <c r="M32" s="4"/>
      <c r="N32" s="5"/>
      <c r="O32" s="5"/>
      <c r="P32" s="5"/>
      <c r="Q32" s="4"/>
    </row>
    <row r="33" spans="1:17" ht="12" customHeight="1">
      <c r="A33" s="205" t="s">
        <v>29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s="6"/>
      <c r="Q33" s="6"/>
    </row>
    <row r="34" ht="12.75">
      <c r="K34" s="21"/>
    </row>
    <row r="35" ht="12.75">
      <c r="K35" s="22"/>
    </row>
  </sheetData>
  <mergeCells count="1">
    <mergeCell ref="B3:Q3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35"/>
  <sheetViews>
    <sheetView zoomScale="90" zoomScaleNormal="90" workbookViewId="0" topLeftCell="A1">
      <selection activeCell="O7" sqref="O7"/>
    </sheetView>
  </sheetViews>
  <sheetFormatPr defaultColWidth="11.421875" defaultRowHeight="12.75"/>
  <cols>
    <col min="1" max="1" width="39.7109375" style="1" customWidth="1"/>
    <col min="2" max="17" width="9.7109375" style="1" customWidth="1"/>
    <col min="18" max="16384" width="11.421875" style="1" customWidth="1"/>
  </cols>
  <sheetData>
    <row r="1" ht="12.75" customHeight="1"/>
    <row r="2" ht="12.75" customHeight="1"/>
    <row r="3" spans="2:17" s="3" customFormat="1" ht="30" customHeight="1">
      <c r="B3" s="417" t="str">
        <f>'[6]1213'!$B$3:$Q$3</f>
        <v>Situation Mensuelle du Marché du Seigle en 2012-2013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15" ht="12.75" customHeight="1">
      <c r="A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12.75" customHeight="1" thickBot="1"/>
    <row r="6" spans="1:17" ht="12.75">
      <c r="A6" s="88" t="s">
        <v>14</v>
      </c>
      <c r="B6" s="89" t="s">
        <v>0</v>
      </c>
      <c r="C6" s="89" t="s">
        <v>1</v>
      </c>
      <c r="D6" s="89" t="s">
        <v>2</v>
      </c>
      <c r="E6" s="89" t="s">
        <v>3</v>
      </c>
      <c r="F6" s="89" t="s">
        <v>4</v>
      </c>
      <c r="G6" s="89" t="s">
        <v>5</v>
      </c>
      <c r="H6" s="89" t="s">
        <v>6</v>
      </c>
      <c r="I6" s="89" t="s">
        <v>7</v>
      </c>
      <c r="J6" s="89" t="s">
        <v>8</v>
      </c>
      <c r="K6" s="89" t="s">
        <v>9</v>
      </c>
      <c r="L6" s="89" t="s">
        <v>10</v>
      </c>
      <c r="M6" s="89" t="s">
        <v>11</v>
      </c>
      <c r="N6" s="89" t="s">
        <v>0</v>
      </c>
      <c r="O6" s="166" t="s">
        <v>12</v>
      </c>
      <c r="P6" s="166" t="s">
        <v>12</v>
      </c>
      <c r="Q6" s="182" t="s">
        <v>13</v>
      </c>
    </row>
    <row r="7" spans="1:17" ht="12.75" customHeight="1" thickBot="1">
      <c r="A7" s="101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414">
        <f>'[6]1213'!O7</f>
        <v>41365</v>
      </c>
      <c r="P7" s="390">
        <f>'[6]1213'!P7</f>
        <v>41000</v>
      </c>
      <c r="Q7" s="240" t="s">
        <v>58</v>
      </c>
    </row>
    <row r="8" spans="1:17" ht="12.75" customHeight="1">
      <c r="A8" s="241"/>
      <c r="B8" s="249"/>
      <c r="C8" s="250" t="s">
        <v>15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1"/>
      <c r="O8" s="275"/>
      <c r="P8" s="275"/>
      <c r="Q8" s="242"/>
    </row>
    <row r="9" spans="1:17" ht="12.75" customHeight="1">
      <c r="A9" s="98" t="s">
        <v>113</v>
      </c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4"/>
      <c r="O9" s="276"/>
      <c r="P9" s="276"/>
      <c r="Q9" s="238"/>
    </row>
    <row r="10" spans="1:17" ht="12.75" customHeight="1">
      <c r="A10" s="208" t="s">
        <v>93</v>
      </c>
      <c r="B10" s="255">
        <f>'[6]1213'!B10</f>
        <v>11730.501999999999</v>
      </c>
      <c r="C10" s="256">
        <f>'[6]1213'!C10</f>
        <v>20805.4</v>
      </c>
      <c r="D10" s="256">
        <f>'[6]1213'!D10</f>
        <v>46183.8</v>
      </c>
      <c r="E10" s="256">
        <f>'[6]1213'!E10</f>
        <v>47373.1</v>
      </c>
      <c r="F10" s="256">
        <f>'[6]1213'!F10</f>
        <v>46825.2</v>
      </c>
      <c r="G10" s="256">
        <f>'[6]1213'!G10</f>
        <v>49763.9</v>
      </c>
      <c r="H10" s="256">
        <f>'[6]1213'!H10</f>
        <v>49427.1</v>
      </c>
      <c r="I10" s="256">
        <f>'[6]1213'!I10</f>
        <v>47346.1</v>
      </c>
      <c r="J10" s="256">
        <f>'[6]1213'!J10</f>
        <v>43884.3</v>
      </c>
      <c r="K10" s="256">
        <f>'[6]1213'!K10</f>
        <v>41050.4</v>
      </c>
      <c r="L10" s="256"/>
      <c r="M10" s="256"/>
      <c r="N10" s="231"/>
      <c r="O10" s="228">
        <f>'[6]1213'!O10</f>
        <v>41050.4</v>
      </c>
      <c r="P10" s="228">
        <f>'[6]1213'!P10</f>
        <v>24145.371</v>
      </c>
      <c r="Q10" s="243">
        <f>'[6]1213'!Q10</f>
        <v>0.7001354006944023</v>
      </c>
    </row>
    <row r="11" spans="1:17" ht="12.75" customHeight="1">
      <c r="A11" s="208" t="s">
        <v>16</v>
      </c>
      <c r="B11" s="255">
        <f>'[6]1213'!B12</f>
        <v>91.6</v>
      </c>
      <c r="C11" s="256">
        <f>'[6]1213'!C12</f>
        <v>387.84</v>
      </c>
      <c r="D11" s="256">
        <f>'[6]1213'!D12</f>
        <v>1105.07</v>
      </c>
      <c r="E11" s="256">
        <f>'[6]1213'!E12</f>
        <v>1176.11</v>
      </c>
      <c r="F11" s="256">
        <f>'[6]1213'!F12</f>
        <v>1101.09</v>
      </c>
      <c r="G11" s="256">
        <f>'[6]1213'!G12</f>
        <v>1143.86</v>
      </c>
      <c r="H11" s="256">
        <f>'[6]1213'!H12</f>
        <v>988.81</v>
      </c>
      <c r="I11" s="256">
        <f>'[6]1213'!I12</f>
        <v>832.98</v>
      </c>
      <c r="J11" s="256">
        <f>'[6]1213'!J12</f>
        <v>877.51</v>
      </c>
      <c r="K11" s="256">
        <f>'[6]1213'!K12</f>
        <v>1023.18</v>
      </c>
      <c r="L11" s="256"/>
      <c r="M11" s="256"/>
      <c r="N11" s="231"/>
      <c r="O11" s="228">
        <f>'[6]1213'!O12</f>
        <v>1023.18</v>
      </c>
      <c r="P11" s="228">
        <f>'[6]1213'!P12</f>
        <v>206.26</v>
      </c>
      <c r="Q11" s="243">
        <f>'[6]1213'!Q12</f>
        <v>3.96063221177155</v>
      </c>
    </row>
    <row r="12" spans="1:17" ht="12.75" customHeight="1">
      <c r="A12" s="209"/>
      <c r="B12" s="257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9"/>
      <c r="O12" s="230"/>
      <c r="P12" s="230"/>
      <c r="Q12" s="244"/>
    </row>
    <row r="13" spans="1:17" ht="12.75" customHeight="1">
      <c r="A13" s="234" t="s">
        <v>94</v>
      </c>
      <c r="B13" s="260">
        <f>'[6]1213'!B16</f>
        <v>11822.101999999999</v>
      </c>
      <c r="C13" s="261">
        <f>'[6]1213'!C16</f>
        <v>21193.24</v>
      </c>
      <c r="D13" s="261">
        <f>'[6]1213'!D16</f>
        <v>47288.87</v>
      </c>
      <c r="E13" s="261">
        <f>'[6]1213'!E16</f>
        <v>48549.21</v>
      </c>
      <c r="F13" s="261">
        <f>'[6]1213'!F16</f>
        <v>47926.28999999999</v>
      </c>
      <c r="G13" s="261">
        <f>'[6]1213'!G16</f>
        <v>50907.76</v>
      </c>
      <c r="H13" s="261">
        <f>'[6]1213'!H16</f>
        <v>50415.909999999996</v>
      </c>
      <c r="I13" s="261">
        <f>'[6]1213'!I16</f>
        <v>48179.08</v>
      </c>
      <c r="J13" s="261">
        <f>'[6]1213'!J16</f>
        <v>44761.810000000005</v>
      </c>
      <c r="K13" s="261">
        <f>'[6]1213'!K16</f>
        <v>42073.58</v>
      </c>
      <c r="L13" s="261"/>
      <c r="M13" s="261"/>
      <c r="N13" s="262"/>
      <c r="O13" s="277">
        <f>'[6]1213'!O16</f>
        <v>42073.58</v>
      </c>
      <c r="P13" s="277">
        <f>'[6]1213'!P16</f>
        <v>24351.630999999998</v>
      </c>
      <c r="Q13" s="245">
        <f>'[6]1213'!Q16</f>
        <v>0.7277520343503894</v>
      </c>
    </row>
    <row r="14" spans="1:17" ht="12.75" customHeight="1">
      <c r="A14" s="208"/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31"/>
      <c r="O14" s="228"/>
      <c r="P14" s="228"/>
      <c r="Q14" s="243"/>
    </row>
    <row r="15" spans="1:17" ht="12.75" customHeight="1">
      <c r="A15" s="235" t="s">
        <v>19</v>
      </c>
      <c r="B15" s="255">
        <f>'[6]1213'!B18</f>
        <v>0</v>
      </c>
      <c r="C15" s="256">
        <f>'[6]1213'!C18</f>
        <v>0</v>
      </c>
      <c r="D15" s="256">
        <f>'[6]1213'!D18</f>
        <v>0</v>
      </c>
      <c r="E15" s="256">
        <f>'[6]1213'!E18</f>
        <v>0</v>
      </c>
      <c r="F15" s="256">
        <f>'[6]1213'!F18</f>
        <v>0</v>
      </c>
      <c r="G15" s="256">
        <f>'[6]1213'!G18</f>
        <v>0</v>
      </c>
      <c r="H15" s="256">
        <f>'[6]1213'!H18</f>
        <v>0</v>
      </c>
      <c r="I15" s="256">
        <f>'[6]1213'!I18</f>
        <v>0</v>
      </c>
      <c r="J15" s="256">
        <f>'[6]1213'!J18</f>
        <v>0</v>
      </c>
      <c r="K15" s="256">
        <f>'[6]1213'!K18</f>
        <v>0</v>
      </c>
      <c r="L15" s="256"/>
      <c r="M15" s="256"/>
      <c r="N15" s="231"/>
      <c r="O15" s="228">
        <f>'[6]1213'!O18</f>
        <v>0</v>
      </c>
      <c r="P15" s="228">
        <f>'[6]1213'!P18</f>
        <v>0</v>
      </c>
      <c r="Q15" s="243">
        <f>'[6]1213'!Q18</f>
      </c>
    </row>
    <row r="16" spans="1:17" ht="12.75" customHeight="1">
      <c r="A16" s="235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31"/>
      <c r="O16" s="228"/>
      <c r="P16" s="228"/>
      <c r="Q16" s="243"/>
    </row>
    <row r="17" spans="1:17" s="80" customFormat="1" ht="25.5" customHeight="1">
      <c r="A17" s="211" t="s">
        <v>95</v>
      </c>
      <c r="B17" s="263">
        <f>'[6]1213'!B19</f>
        <v>11822.101999999999</v>
      </c>
      <c r="C17" s="264">
        <f>'[6]1213'!C19</f>
        <v>21193.24</v>
      </c>
      <c r="D17" s="264">
        <f>'[6]1213'!D19</f>
        <v>47288.87</v>
      </c>
      <c r="E17" s="264">
        <f>'[6]1213'!E19</f>
        <v>48549.21</v>
      </c>
      <c r="F17" s="264">
        <f>'[6]1213'!F19</f>
        <v>47926.28999999999</v>
      </c>
      <c r="G17" s="264">
        <f>'[6]1213'!G19</f>
        <v>50907.76</v>
      </c>
      <c r="H17" s="264">
        <f>'[6]1213'!H19</f>
        <v>50415.909999999996</v>
      </c>
      <c r="I17" s="264">
        <f>'[6]1213'!I19</f>
        <v>48179.08</v>
      </c>
      <c r="J17" s="264">
        <f>'[6]1213'!J19</f>
        <v>44761.810000000005</v>
      </c>
      <c r="K17" s="264">
        <f>'[6]1213'!K19</f>
        <v>42073.58</v>
      </c>
      <c r="L17" s="264"/>
      <c r="M17" s="264"/>
      <c r="N17" s="265"/>
      <c r="O17" s="278">
        <f>'[6]1213'!O19</f>
        <v>42073.58</v>
      </c>
      <c r="P17" s="278">
        <f>'[6]1213'!P19</f>
        <v>24351.630999999998</v>
      </c>
      <c r="Q17" s="246">
        <f>'[6]1213'!Q19</f>
        <v>0.7277520343503894</v>
      </c>
    </row>
    <row r="18" spans="1:17" ht="12.75" customHeight="1">
      <c r="A18" s="236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31"/>
      <c r="O18" s="228"/>
      <c r="P18" s="228"/>
      <c r="Q18" s="243"/>
    </row>
    <row r="19" spans="1:17" ht="12.75" customHeight="1">
      <c r="A19" s="207" t="s">
        <v>20</v>
      </c>
      <c r="B19" s="255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31"/>
      <c r="O19" s="228"/>
      <c r="P19" s="228"/>
      <c r="Q19" s="243"/>
    </row>
    <row r="20" spans="1:17" ht="12.75" customHeight="1">
      <c r="A20" s="210" t="s">
        <v>33</v>
      </c>
      <c r="B20" s="255">
        <f>'[6]1213'!B23</f>
        <v>16084.4</v>
      </c>
      <c r="C20" s="256">
        <f>'[6]1213'!C23</f>
        <v>31001.6</v>
      </c>
      <c r="D20" s="256">
        <f>'[6]1213'!D23</f>
        <v>6793.3</v>
      </c>
      <c r="E20" s="256">
        <f>'[6]1213'!E23</f>
        <v>3661</v>
      </c>
      <c r="F20" s="256">
        <f>'[6]1213'!F23</f>
        <v>7046.4</v>
      </c>
      <c r="G20" s="256">
        <f>'[6]1213'!G23</f>
        <v>2593.3</v>
      </c>
      <c r="H20" s="256">
        <f>'[6]1213'!H23</f>
        <v>2941.8</v>
      </c>
      <c r="I20" s="256">
        <f>'[6]1213'!I23</f>
        <v>1279.3</v>
      </c>
      <c r="J20" s="256">
        <f>'[6]1213'!J23</f>
        <v>2244.6</v>
      </c>
      <c r="K20" s="256"/>
      <c r="L20" s="256"/>
      <c r="M20" s="256"/>
      <c r="N20" s="231"/>
      <c r="O20" s="228">
        <f>'[6]1213'!O23</f>
        <v>73645.70000000001</v>
      </c>
      <c r="P20" s="228">
        <f>'[6]1213'!P23</f>
        <v>62296.465000000004</v>
      </c>
      <c r="Q20" s="243">
        <f>'[6]1213'!Q23</f>
        <v>0.1821810434990172</v>
      </c>
    </row>
    <row r="21" spans="1:17" ht="12.75" customHeight="1">
      <c r="A21" s="208" t="s">
        <v>96</v>
      </c>
      <c r="B21" s="255">
        <f>'[6]1213'!B26</f>
        <v>0.1</v>
      </c>
      <c r="C21" s="256">
        <f>'[6]1213'!C26</f>
        <v>0.3</v>
      </c>
      <c r="D21" s="256">
        <f>'[6]1213'!D26</f>
        <v>20.7</v>
      </c>
      <c r="E21" s="256">
        <f>'[6]1213'!E26</f>
        <v>153.7</v>
      </c>
      <c r="F21" s="256">
        <f>'[6]1213'!F26</f>
        <v>3</v>
      </c>
      <c r="G21" s="256">
        <f>'[6]1213'!G26</f>
        <v>0</v>
      </c>
      <c r="H21" s="256">
        <f>'[6]1213'!H26</f>
        <v>28.7</v>
      </c>
      <c r="I21" s="256">
        <f>'[6]1213'!I26</f>
        <v>215.8</v>
      </c>
      <c r="J21" s="256"/>
      <c r="K21" s="256"/>
      <c r="L21" s="256"/>
      <c r="M21" s="256"/>
      <c r="N21" s="231"/>
      <c r="O21" s="228"/>
      <c r="P21" s="228"/>
      <c r="Q21" s="243"/>
    </row>
    <row r="22" spans="1:17" ht="12.75" customHeight="1">
      <c r="A22" s="209"/>
      <c r="B22" s="257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9"/>
      <c r="O22" s="230"/>
      <c r="P22" s="230"/>
      <c r="Q22" s="244"/>
    </row>
    <row r="23" spans="1:17" s="80" customFormat="1" ht="25.5" customHeight="1">
      <c r="A23" s="211" t="s">
        <v>22</v>
      </c>
      <c r="B23" s="266">
        <f>'[6]1213'!B28</f>
        <v>27906.602</v>
      </c>
      <c r="C23" s="267">
        <f>'[6]1213'!C28</f>
        <v>52195.14</v>
      </c>
      <c r="D23" s="267">
        <f>'[6]1213'!D28</f>
        <v>54102.87</v>
      </c>
      <c r="E23" s="267">
        <f>'[6]1213'!E28</f>
        <v>52363.909999999996</v>
      </c>
      <c r="F23" s="267">
        <f>'[6]1213'!F28</f>
        <v>54975.689999999995</v>
      </c>
      <c r="G23" s="267">
        <f>'[6]1213'!G28</f>
        <v>53501.060000000005</v>
      </c>
      <c r="H23" s="267">
        <f>'[6]1213'!H28</f>
        <v>53386.409999999996</v>
      </c>
      <c r="I23" s="267">
        <f>'[6]1213'!I28</f>
        <v>49674.18</v>
      </c>
      <c r="J23" s="267">
        <f>'[6]1213'!J28</f>
      </c>
      <c r="K23" s="267"/>
      <c r="L23" s="267"/>
      <c r="M23" s="267"/>
      <c r="N23" s="268"/>
      <c r="O23" s="279"/>
      <c r="P23" s="279"/>
      <c r="Q23" s="247"/>
    </row>
    <row r="24" spans="1:17" ht="12.75" customHeight="1">
      <c r="A24" s="208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31"/>
      <c r="O24" s="228"/>
      <c r="P24" s="228"/>
      <c r="Q24" s="243"/>
    </row>
    <row r="25" spans="1:17" ht="12.75" customHeight="1">
      <c r="A25" s="207" t="s">
        <v>23</v>
      </c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31"/>
      <c r="O25" s="228"/>
      <c r="P25" s="228"/>
      <c r="Q25" s="243"/>
    </row>
    <row r="26" spans="1:17" ht="12.75" customHeight="1">
      <c r="A26" s="208" t="s">
        <v>91</v>
      </c>
      <c r="B26" s="269">
        <f>'[6]1213'!B34</f>
        <v>419.8</v>
      </c>
      <c r="C26" s="270">
        <f>'[6]1213'!C34</f>
        <v>528.022</v>
      </c>
      <c r="D26" s="270">
        <f>'[6]1213'!D34</f>
        <v>703.241</v>
      </c>
      <c r="E26" s="270">
        <f>'[6]1213'!E34</f>
        <v>886.112</v>
      </c>
      <c r="F26" s="270">
        <f>'[6]1213'!F34</f>
        <v>738.357</v>
      </c>
      <c r="G26" s="270">
        <f>'[6]1213'!G34</f>
        <v>927.745</v>
      </c>
      <c r="H26" s="270">
        <f>'[6]1213'!H34</f>
        <v>980.0830000000001</v>
      </c>
      <c r="I26" s="270">
        <f>'[6]1213'!I34</f>
        <v>512.6769999999999</v>
      </c>
      <c r="J26" s="270">
        <f>'[6]1213'!J34</f>
        <v>995.624</v>
      </c>
      <c r="K26" s="270"/>
      <c r="L26" s="270"/>
      <c r="M26" s="270"/>
      <c r="N26" s="271"/>
      <c r="O26" s="280">
        <f>'[6]1213'!O34</f>
        <v>6691.661</v>
      </c>
      <c r="P26" s="280">
        <f>'[6]1213'!P34</f>
        <v>6670.294</v>
      </c>
      <c r="Q26" s="244">
        <f>'[6]1213'!Q34</f>
        <v>0.0032033070806174457</v>
      </c>
    </row>
    <row r="27" spans="1:17" ht="12.75" customHeight="1">
      <c r="A27" s="208" t="s">
        <v>114</v>
      </c>
      <c r="B27" s="269">
        <f>'[6]1213'!B35</f>
        <v>5408.761999999999</v>
      </c>
      <c r="C27" s="270">
        <f>'[6]1213'!C35</f>
        <v>-3685.851999999999</v>
      </c>
      <c r="D27" s="270">
        <f>'[6]1213'!D35</f>
        <v>2488.0190000000002</v>
      </c>
      <c r="E27" s="270">
        <f>'[6]1213'!E35</f>
        <v>1797.6080000000002</v>
      </c>
      <c r="F27" s="270">
        <f>'[6]1213'!F35</f>
        <v>1883.672999999988</v>
      </c>
      <c r="G27" s="270">
        <f>'[6]1213'!G35</f>
        <v>1381.205000000009</v>
      </c>
      <c r="H27" s="270">
        <f>'[6]1213'!H35</f>
        <v>2733.146999999997</v>
      </c>
      <c r="I27" s="270">
        <f>'[6]1213'!I35</f>
        <v>2314.192999999992</v>
      </c>
      <c r="J27" s="270">
        <f>'[6]1213'!J35</f>
      </c>
      <c r="K27" s="270"/>
      <c r="L27" s="270"/>
      <c r="M27" s="270"/>
      <c r="N27" s="271"/>
      <c r="O27" s="281">
        <v>-3661.52199999999</v>
      </c>
      <c r="P27" s="281">
        <v>-3660.52199999999</v>
      </c>
      <c r="Q27" s="243"/>
    </row>
    <row r="28" spans="1:17" ht="12.75" customHeight="1">
      <c r="A28" s="208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31"/>
      <c r="O28" s="228"/>
      <c r="P28" s="228"/>
      <c r="Q28" s="243"/>
    </row>
    <row r="29" spans="1:17" ht="12.75" customHeight="1">
      <c r="A29" s="207" t="s">
        <v>51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31"/>
      <c r="O29" s="228"/>
      <c r="P29" s="228"/>
      <c r="Q29" s="243"/>
    </row>
    <row r="30" spans="1:17" ht="12.75" customHeight="1">
      <c r="A30" s="208" t="s">
        <v>30</v>
      </c>
      <c r="B30" s="255">
        <f>'[6]1213'!B41</f>
        <v>884.8</v>
      </c>
      <c r="C30" s="256">
        <f>'[6]1213'!C41</f>
        <v>8064.1</v>
      </c>
      <c r="D30" s="256">
        <f>'[6]1213'!D41</f>
        <v>2362.4</v>
      </c>
      <c r="E30" s="256">
        <f>'[6]1213'!E41</f>
        <v>1753.9</v>
      </c>
      <c r="F30" s="256">
        <f>'[6]1213'!F41</f>
        <v>1445.8</v>
      </c>
      <c r="G30" s="256">
        <f>'[6]1213'!G41</f>
        <v>776.2</v>
      </c>
      <c r="H30" s="256">
        <f>'[6]1213'!H41</f>
        <v>1494.1</v>
      </c>
      <c r="I30" s="256">
        <f>'[6]1213'!I41</f>
        <v>2085.5</v>
      </c>
      <c r="J30" s="256"/>
      <c r="K30" s="256"/>
      <c r="L30" s="256"/>
      <c r="M30" s="256"/>
      <c r="N30" s="231"/>
      <c r="O30" s="228"/>
      <c r="P30" s="228"/>
      <c r="Q30" s="243">
        <f>'[6]1213'!Q41</f>
      </c>
    </row>
    <row r="31" spans="1:17" ht="12.75" customHeight="1">
      <c r="A31" s="208" t="s">
        <v>31</v>
      </c>
      <c r="B31" s="255">
        <f>'[6]1213'!B43</f>
        <v>0</v>
      </c>
      <c r="C31" s="256">
        <f>'[6]1213'!C43</f>
        <v>0</v>
      </c>
      <c r="D31" s="256">
        <f>'[6]1213'!D43</f>
        <v>0</v>
      </c>
      <c r="E31" s="256">
        <f>'[6]1213'!E43</f>
        <v>0</v>
      </c>
      <c r="F31" s="256">
        <f>'[6]1213'!F43</f>
        <v>0.1</v>
      </c>
      <c r="G31" s="256">
        <f>'[6]1213'!G43</f>
        <v>0</v>
      </c>
      <c r="H31" s="256">
        <f>'[6]1213'!H43</f>
        <v>0</v>
      </c>
      <c r="I31" s="256">
        <f>'[6]1213'!I43</f>
        <v>0</v>
      </c>
      <c r="J31" s="256"/>
      <c r="K31" s="256"/>
      <c r="L31" s="256"/>
      <c r="M31" s="256"/>
      <c r="N31" s="231"/>
      <c r="O31" s="228"/>
      <c r="P31" s="228"/>
      <c r="Q31" s="243">
        <f>'[6]1213'!Q43</f>
      </c>
    </row>
    <row r="32" spans="1:17" ht="12.75" customHeight="1">
      <c r="A32" s="209"/>
      <c r="B32" s="257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9"/>
      <c r="O32" s="230"/>
      <c r="P32" s="230"/>
      <c r="Q32" s="244"/>
    </row>
    <row r="33" spans="1:17" s="80" customFormat="1" ht="25.5" customHeight="1" thickBot="1">
      <c r="A33" s="212" t="s">
        <v>27</v>
      </c>
      <c r="B33" s="272">
        <f>'[6]1213'!B46</f>
        <v>6713.361999999999</v>
      </c>
      <c r="C33" s="273">
        <f>'[6]1213'!C46</f>
        <v>4906.270000000001</v>
      </c>
      <c r="D33" s="273">
        <f>'[6]1213'!D46</f>
        <v>5553.66</v>
      </c>
      <c r="E33" s="273">
        <f>'[6]1213'!E46</f>
        <v>4437.620000000001</v>
      </c>
      <c r="F33" s="273">
        <f>'[6]1213'!F46</f>
        <v>4067.929999999988</v>
      </c>
      <c r="G33" s="273">
        <f>'[6]1213'!G46</f>
        <v>3085.1500000000087</v>
      </c>
      <c r="H33" s="273">
        <f>'[6]1213'!H46</f>
        <v>5207.329999999997</v>
      </c>
      <c r="I33" s="273">
        <f>'[6]1213'!I46</f>
        <v>4912.369999999992</v>
      </c>
      <c r="J33" s="273">
        <f>'[6]1213'!J46</f>
      </c>
      <c r="K33" s="273"/>
      <c r="L33" s="273"/>
      <c r="M33" s="273"/>
      <c r="N33" s="274"/>
      <c r="O33" s="282"/>
      <c r="P33" s="282"/>
      <c r="Q33" s="248">
        <f>'[6]1213'!Q46</f>
      </c>
    </row>
    <row r="34" spans="1:17" ht="12" customHeight="1">
      <c r="A34" s="4" t="s">
        <v>28</v>
      </c>
      <c r="B34" s="4"/>
      <c r="C34" s="5"/>
      <c r="D34" s="4"/>
      <c r="E34" s="5"/>
      <c r="F34" s="4"/>
      <c r="G34" s="5"/>
      <c r="H34" s="4"/>
      <c r="I34" s="5"/>
      <c r="J34" s="5"/>
      <c r="K34" s="4"/>
      <c r="L34" s="5"/>
      <c r="M34" s="4"/>
      <c r="N34" s="5"/>
      <c r="O34" s="5"/>
      <c r="P34" s="5"/>
      <c r="Q34" s="4"/>
    </row>
    <row r="35" spans="1:17" ht="12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P35" s="6"/>
      <c r="Q35" s="6"/>
    </row>
  </sheetData>
  <mergeCells count="1">
    <mergeCell ref="B3:Q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36"/>
  <sheetViews>
    <sheetView zoomScale="90" zoomScaleNormal="90" workbookViewId="0" topLeftCell="B2">
      <pane xSplit="1" ySplit="7" topLeftCell="C9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47" sqref="E47"/>
    </sheetView>
  </sheetViews>
  <sheetFormatPr defaultColWidth="11.421875" defaultRowHeight="12.75"/>
  <cols>
    <col min="1" max="1" width="10.7109375" style="1" customWidth="1"/>
    <col min="2" max="2" width="39.7109375" style="1" customWidth="1"/>
    <col min="3" max="3" width="9.57421875" style="1" customWidth="1"/>
    <col min="4" max="18" width="9.7109375" style="1" customWidth="1"/>
    <col min="19" max="16384" width="11.421875" style="1" customWidth="1"/>
  </cols>
  <sheetData>
    <row r="2" s="82" customFormat="1" ht="12.75" customHeight="1"/>
    <row r="3" s="82" customFormat="1" ht="12.75" customHeight="1">
      <c r="J3" s="84"/>
    </row>
    <row r="4" spans="3:18" s="86" customFormat="1" ht="30" customHeight="1">
      <c r="C4" s="418" t="str">
        <f>'[7]1213'!B3</f>
        <v>Situation Mensuelle du Marché du Sorgho en 2012-2013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</row>
    <row r="5" spans="2:16" s="82" customFormat="1" ht="12.75" customHeight="1">
      <c r="B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="87" customFormat="1" ht="12.75" customHeight="1" thickBot="1"/>
    <row r="7" spans="1:18" ht="12.75">
      <c r="A7" s="82"/>
      <c r="B7" s="88" t="s">
        <v>14</v>
      </c>
      <c r="C7" s="89" t="s">
        <v>0</v>
      </c>
      <c r="D7" s="89" t="s">
        <v>1</v>
      </c>
      <c r="E7" s="89" t="s">
        <v>2</v>
      </c>
      <c r="F7" s="89" t="s">
        <v>3</v>
      </c>
      <c r="G7" s="89" t="s">
        <v>4</v>
      </c>
      <c r="H7" s="89" t="s">
        <v>5</v>
      </c>
      <c r="I7" s="89" t="s">
        <v>6</v>
      </c>
      <c r="J7" s="89" t="s">
        <v>7</v>
      </c>
      <c r="K7" s="89" t="s">
        <v>8</v>
      </c>
      <c r="L7" s="89" t="s">
        <v>9</v>
      </c>
      <c r="M7" s="89" t="s">
        <v>10</v>
      </c>
      <c r="N7" s="89" t="s">
        <v>11</v>
      </c>
      <c r="O7" s="89" t="s">
        <v>0</v>
      </c>
      <c r="P7" s="90" t="s">
        <v>12</v>
      </c>
      <c r="Q7" s="222" t="s">
        <v>12</v>
      </c>
      <c r="R7" s="91" t="s">
        <v>13</v>
      </c>
    </row>
    <row r="8" spans="1:18" ht="12.75" customHeight="1">
      <c r="A8" s="82"/>
      <c r="B8" s="93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392">
        <f>'[7]1213'!O7</f>
        <v>41365</v>
      </c>
      <c r="Q8" s="391">
        <f>'[7]1213'!P7</f>
        <v>41000</v>
      </c>
      <c r="R8" s="95" t="s">
        <v>58</v>
      </c>
    </row>
    <row r="9" spans="1:18" ht="12.75" customHeight="1">
      <c r="A9" s="82"/>
      <c r="B9" s="215"/>
      <c r="C9" s="284"/>
      <c r="D9" s="285" t="s">
        <v>15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6"/>
      <c r="P9" s="287"/>
      <c r="Q9" s="292"/>
      <c r="R9" s="233"/>
    </row>
    <row r="10" spans="1:18" ht="12.75" customHeight="1">
      <c r="A10" s="82"/>
      <c r="B10" s="169" t="s">
        <v>113</v>
      </c>
      <c r="C10" s="252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/>
      <c r="P10" s="287"/>
      <c r="Q10" s="292"/>
      <c r="R10" s="237"/>
    </row>
    <row r="11" spans="1:18" ht="12.75" customHeight="1">
      <c r="A11" s="82"/>
      <c r="B11" s="215" t="s">
        <v>32</v>
      </c>
      <c r="C11" s="255">
        <f>'[7]1213'!B10</f>
        <v>15697.035000000002</v>
      </c>
      <c r="D11" s="256">
        <f>'[7]1213'!C10</f>
        <v>11934.5</v>
      </c>
      <c r="E11" s="256">
        <f>'[7]1213'!D10</f>
        <v>5959.8</v>
      </c>
      <c r="F11" s="256">
        <f>'[7]1213'!E10</f>
        <v>21864.5</v>
      </c>
      <c r="G11" s="256">
        <f>'[7]1213'!F10</f>
        <v>73664.2</v>
      </c>
      <c r="H11" s="256">
        <f>'[7]1213'!G10</f>
        <v>70405.1</v>
      </c>
      <c r="I11" s="256">
        <f>'[7]1213'!H10</f>
        <v>62264.6</v>
      </c>
      <c r="J11" s="256">
        <f>'[7]1213'!I10</f>
        <v>53998.1</v>
      </c>
      <c r="K11" s="256">
        <f>'[7]1213'!J10</f>
        <v>45246.4</v>
      </c>
      <c r="L11" s="256">
        <f>'[7]1213'!K10</f>
        <v>36198.8</v>
      </c>
      <c r="M11" s="256"/>
      <c r="N11" s="256"/>
      <c r="O11" s="231"/>
      <c r="P11" s="227">
        <f>'[7]1213'!O10</f>
        <v>36198.8</v>
      </c>
      <c r="Q11" s="228">
        <f>'[7]1213'!P10</f>
        <v>44931.801</v>
      </c>
      <c r="R11" s="243">
        <f>'[7]1213'!Q10</f>
        <v>-0.1943612498417323</v>
      </c>
    </row>
    <row r="12" spans="1:18" ht="12.75" customHeight="1">
      <c r="A12" s="82"/>
      <c r="B12" s="215" t="s">
        <v>16</v>
      </c>
      <c r="C12" s="255">
        <f>'[7]1213'!B12</f>
        <v>1080.65</v>
      </c>
      <c r="D12" s="256">
        <f>'[7]1213'!C12</f>
        <v>808.66</v>
      </c>
      <c r="E12" s="256">
        <f>'[7]1213'!D12</f>
        <v>703.84</v>
      </c>
      <c r="F12" s="256">
        <f>'[7]1213'!E12</f>
        <v>679.95</v>
      </c>
      <c r="G12" s="256">
        <f>'[7]1213'!F12</f>
        <v>1091.07</v>
      </c>
      <c r="H12" s="256">
        <f>'[7]1213'!G12</f>
        <v>695.45</v>
      </c>
      <c r="I12" s="256">
        <f>'[7]1213'!H12</f>
        <v>1237.25</v>
      </c>
      <c r="J12" s="256">
        <f>'[7]1213'!I12</f>
        <v>820.56</v>
      </c>
      <c r="K12" s="256">
        <f>'[7]1213'!J12</f>
        <v>706.19</v>
      </c>
      <c r="L12" s="256">
        <f>'[7]1213'!K12</f>
        <v>1052.91</v>
      </c>
      <c r="M12" s="256"/>
      <c r="N12" s="256"/>
      <c r="O12" s="231"/>
      <c r="P12" s="227">
        <f>'[7]1213'!O12</f>
        <v>1052.91</v>
      </c>
      <c r="Q12" s="228">
        <f>'[7]1213'!P12</f>
        <v>881.35</v>
      </c>
      <c r="R12" s="243">
        <f>'[7]1213'!Q12</f>
        <v>0.1946559255687299</v>
      </c>
    </row>
    <row r="13" spans="1:18" ht="12.75" customHeight="1">
      <c r="A13" s="87"/>
      <c r="B13" s="216"/>
      <c r="C13" s="257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9"/>
      <c r="P13" s="229"/>
      <c r="Q13" s="230"/>
      <c r="R13" s="244"/>
    </row>
    <row r="14" spans="1:18" ht="12.75" customHeight="1">
      <c r="A14" s="82"/>
      <c r="B14" s="295" t="s">
        <v>17</v>
      </c>
      <c r="C14" s="260">
        <f>'[7]1213'!B16</f>
        <v>16777.685</v>
      </c>
      <c r="D14" s="261">
        <f>'[7]1213'!C16</f>
        <v>12743.16</v>
      </c>
      <c r="E14" s="261">
        <f>'[7]1213'!D16</f>
        <v>6663.64</v>
      </c>
      <c r="F14" s="261">
        <f>'[7]1213'!E16</f>
        <v>22544.45</v>
      </c>
      <c r="G14" s="261">
        <f>'[7]1213'!F16</f>
        <v>74755.27</v>
      </c>
      <c r="H14" s="261">
        <f>'[7]1213'!G16</f>
        <v>71100.55</v>
      </c>
      <c r="I14" s="261">
        <f>'[7]1213'!H16</f>
        <v>63501.85</v>
      </c>
      <c r="J14" s="261">
        <f>'[7]1213'!I16</f>
        <v>54818.659999999996</v>
      </c>
      <c r="K14" s="261">
        <f>'[7]1213'!J16</f>
        <v>45952.590000000004</v>
      </c>
      <c r="L14" s="261">
        <f>'[7]1213'!K16</f>
        <v>37251.71000000001</v>
      </c>
      <c r="M14" s="261"/>
      <c r="N14" s="261"/>
      <c r="O14" s="262"/>
      <c r="P14" s="288">
        <f>'[7]1213'!O16</f>
        <v>37251.71000000001</v>
      </c>
      <c r="Q14" s="277">
        <f>'[7]1213'!P16</f>
        <v>45813.151</v>
      </c>
      <c r="R14" s="245">
        <f>'[7]1213'!Q16</f>
        <v>-0.1868773662828822</v>
      </c>
    </row>
    <row r="15" spans="1:18" ht="12.75" customHeight="1">
      <c r="A15" s="82"/>
      <c r="B15" s="215"/>
      <c r="C15" s="255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31"/>
      <c r="P15" s="227"/>
      <c r="Q15" s="228"/>
      <c r="R15" s="243"/>
    </row>
    <row r="16" spans="1:18" ht="12.75" customHeight="1">
      <c r="A16" s="82"/>
      <c r="B16" s="215" t="s">
        <v>88</v>
      </c>
      <c r="C16" s="255">
        <f>'[7]1213'!B18</f>
        <v>0</v>
      </c>
      <c r="D16" s="256">
        <f>'[7]1213'!C18</f>
        <v>0</v>
      </c>
      <c r="E16" s="256">
        <f>'[7]1213'!D18</f>
        <v>0</v>
      </c>
      <c r="F16" s="256">
        <f>'[7]1213'!E18</f>
        <v>0</v>
      </c>
      <c r="G16" s="256">
        <f>'[7]1213'!F18</f>
        <v>0</v>
      </c>
      <c r="H16" s="256">
        <f>'[7]1213'!G18</f>
        <v>0</v>
      </c>
      <c r="I16" s="256">
        <f>'[7]1213'!H18</f>
        <v>0</v>
      </c>
      <c r="J16" s="256">
        <f>'[7]1213'!I18</f>
        <v>0</v>
      </c>
      <c r="K16" s="256">
        <f>'[7]1213'!J18</f>
        <v>0</v>
      </c>
      <c r="L16" s="256">
        <f>'[7]1213'!K18</f>
        <v>0</v>
      </c>
      <c r="M16" s="256"/>
      <c r="N16" s="256"/>
      <c r="O16" s="231"/>
      <c r="P16" s="227">
        <f>'[7]1213'!O18</f>
        <v>0</v>
      </c>
      <c r="Q16" s="228">
        <f>'[7]1213'!P18</f>
        <v>0</v>
      </c>
      <c r="R16" s="243">
        <f>'[7]1213'!Q18</f>
      </c>
    </row>
    <row r="17" spans="1:18" ht="12.75" customHeight="1">
      <c r="A17" s="82"/>
      <c r="B17" s="296"/>
      <c r="C17" s="255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31"/>
      <c r="P17" s="227"/>
      <c r="Q17" s="228"/>
      <c r="R17" s="243"/>
    </row>
    <row r="18" spans="1:18" s="80" customFormat="1" ht="25.5" customHeight="1">
      <c r="A18" s="92"/>
      <c r="B18" s="217" t="s">
        <v>18</v>
      </c>
      <c r="C18" s="263">
        <f>'[7]1213'!B20</f>
        <v>16777.685</v>
      </c>
      <c r="D18" s="264">
        <f>'[7]1213'!C20</f>
        <v>12743.16</v>
      </c>
      <c r="E18" s="264">
        <f>'[7]1213'!D20</f>
        <v>6663.64</v>
      </c>
      <c r="F18" s="264">
        <f>'[7]1213'!E20</f>
        <v>22544.45</v>
      </c>
      <c r="G18" s="264">
        <f>'[7]1213'!F20</f>
        <v>74755.27</v>
      </c>
      <c r="H18" s="264">
        <f>'[7]1213'!G20</f>
        <v>71100.55</v>
      </c>
      <c r="I18" s="264">
        <f>'[7]1213'!H20</f>
        <v>63501.85</v>
      </c>
      <c r="J18" s="264">
        <f>'[7]1213'!I20</f>
        <v>54818.659999999996</v>
      </c>
      <c r="K18" s="264">
        <f>'[7]1213'!J20</f>
        <v>45952.590000000004</v>
      </c>
      <c r="L18" s="264">
        <f>'[7]1213'!K20</f>
        <v>37251.71000000001</v>
      </c>
      <c r="M18" s="264"/>
      <c r="N18" s="264"/>
      <c r="O18" s="265"/>
      <c r="P18" s="289">
        <f>'[7]1213'!O20</f>
        <v>37251.71000000001</v>
      </c>
      <c r="Q18" s="278">
        <f>'[7]1213'!P20</f>
        <v>45813.151</v>
      </c>
      <c r="R18" s="246">
        <f>'[7]1213'!Q20</f>
        <v>-0.1868773662828822</v>
      </c>
    </row>
    <row r="19" spans="1:18" ht="12.75" customHeight="1">
      <c r="A19" s="87"/>
      <c r="B19" s="216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9"/>
      <c r="P19" s="229"/>
      <c r="Q19" s="230"/>
      <c r="R19" s="244"/>
    </row>
    <row r="20" spans="1:18" ht="12.75" customHeight="1">
      <c r="A20" s="82"/>
      <c r="B20" s="214" t="s">
        <v>20</v>
      </c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31"/>
      <c r="P20" s="227"/>
      <c r="Q20" s="228"/>
      <c r="R20" s="243"/>
    </row>
    <row r="21" spans="1:18" ht="12.75" customHeight="1">
      <c r="A21" s="82"/>
      <c r="B21" s="218" t="s">
        <v>33</v>
      </c>
      <c r="C21" s="255">
        <f>'[7]1213'!B23</f>
        <v>586.1</v>
      </c>
      <c r="D21" s="256">
        <f>'[7]1213'!C23</f>
        <v>226.6</v>
      </c>
      <c r="E21" s="256">
        <f>'[7]1213'!D23</f>
        <v>20140.6</v>
      </c>
      <c r="F21" s="256">
        <f>'[7]1213'!E23</f>
        <v>64870.9</v>
      </c>
      <c r="G21" s="256">
        <f>'[7]1213'!F23</f>
        <v>17197</v>
      </c>
      <c r="H21" s="256">
        <f>'[7]1213'!G23</f>
        <v>4601.4</v>
      </c>
      <c r="I21" s="256">
        <f>'[7]1213'!H23</f>
        <v>3994.9</v>
      </c>
      <c r="J21" s="256">
        <f>'[7]1213'!I23</f>
        <v>2718.2</v>
      </c>
      <c r="K21" s="256">
        <f>'[7]1213'!J23</f>
        <v>1772.8</v>
      </c>
      <c r="L21" s="256"/>
      <c r="M21" s="256"/>
      <c r="N21" s="256"/>
      <c r="O21" s="231"/>
      <c r="P21" s="227">
        <f>'[7]1213'!O23</f>
        <v>116108.49999999999</v>
      </c>
      <c r="Q21" s="228">
        <f>'[7]1213'!P23</f>
        <v>132133.761</v>
      </c>
      <c r="R21" s="243">
        <f>'[7]1213'!Q23</f>
        <v>-0.1212805938370286</v>
      </c>
    </row>
    <row r="22" spans="1:18" ht="12.75" customHeight="1">
      <c r="A22" s="82"/>
      <c r="B22" s="215" t="s">
        <v>21</v>
      </c>
      <c r="C22" s="255">
        <f>'[7]1213'!B26</f>
        <v>32.6</v>
      </c>
      <c r="D22" s="256">
        <f>'[7]1213'!C26</f>
        <v>55.6</v>
      </c>
      <c r="E22" s="256">
        <f>'[7]1213'!D26</f>
        <v>16.8</v>
      </c>
      <c r="F22" s="256">
        <f>'[7]1213'!E26</f>
        <v>979.6</v>
      </c>
      <c r="G22" s="256">
        <f>'[7]1213'!F26</f>
        <v>5148.1</v>
      </c>
      <c r="H22" s="256">
        <f>'[7]1213'!G26</f>
        <v>1853.2</v>
      </c>
      <c r="I22" s="256">
        <f>'[7]1213'!H26</f>
        <v>390.8</v>
      </c>
      <c r="J22" s="256">
        <f>'[7]1213'!I26</f>
        <v>633.1</v>
      </c>
      <c r="K22" s="256"/>
      <c r="L22" s="256"/>
      <c r="M22" s="256"/>
      <c r="N22" s="256"/>
      <c r="O22" s="231"/>
      <c r="P22" s="227"/>
      <c r="Q22" s="228"/>
      <c r="R22" s="243">
        <f>'[7]1213'!Q26</f>
      </c>
    </row>
    <row r="23" spans="1:18" ht="12.75" customHeight="1">
      <c r="A23" s="87"/>
      <c r="B23" s="216"/>
      <c r="C23" s="257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9"/>
      <c r="P23" s="229"/>
      <c r="Q23" s="230"/>
      <c r="R23" s="244"/>
    </row>
    <row r="24" spans="1:18" s="80" customFormat="1" ht="25.5" customHeight="1">
      <c r="A24" s="92"/>
      <c r="B24" s="217" t="s">
        <v>22</v>
      </c>
      <c r="C24" s="266">
        <f>'[7]1213'!B28</f>
        <v>17396.385000000002</v>
      </c>
      <c r="D24" s="267">
        <f>'[7]1213'!C28</f>
        <v>13025.36</v>
      </c>
      <c r="E24" s="267">
        <f>'[7]1213'!D28</f>
        <v>26821.039999999997</v>
      </c>
      <c r="F24" s="267">
        <f>'[7]1213'!E28</f>
        <v>88394.95</v>
      </c>
      <c r="G24" s="267">
        <f>'[7]1213'!F28</f>
        <v>97100.37</v>
      </c>
      <c r="H24" s="267">
        <f>'[7]1213'!G28</f>
        <v>77555.15000000001</v>
      </c>
      <c r="I24" s="267">
        <f>'[7]1213'!H28</f>
        <v>67887.55</v>
      </c>
      <c r="J24" s="267">
        <f>'[7]1213'!I28</f>
        <v>58169.96</v>
      </c>
      <c r="K24" s="267">
        <f>'[7]1213'!J28</f>
      </c>
      <c r="L24" s="267">
        <f>'[7]1213'!K28</f>
      </c>
      <c r="M24" s="267"/>
      <c r="N24" s="267"/>
      <c r="O24" s="268"/>
      <c r="P24" s="290"/>
      <c r="Q24" s="279"/>
      <c r="R24" s="247">
        <f>'[7]1213'!Q28</f>
      </c>
    </row>
    <row r="25" spans="1:18" ht="12.75" customHeight="1">
      <c r="A25" s="82"/>
      <c r="B25" s="215"/>
      <c r="C25" s="255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31"/>
      <c r="P25" s="227"/>
      <c r="Q25" s="228"/>
      <c r="R25" s="243"/>
    </row>
    <row r="26" spans="1:18" ht="12.75" customHeight="1">
      <c r="A26" s="82"/>
      <c r="B26" s="214" t="s">
        <v>23</v>
      </c>
      <c r="C26" s="255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31"/>
      <c r="P26" s="227"/>
      <c r="Q26" s="228"/>
      <c r="R26" s="243"/>
    </row>
    <row r="27" spans="1:18" ht="12.75" customHeight="1">
      <c r="A27" s="82"/>
      <c r="B27" s="215" t="s">
        <v>24</v>
      </c>
      <c r="C27" s="269">
        <f>'[7]1213'!B34</f>
        <v>1621.838</v>
      </c>
      <c r="D27" s="270">
        <f>'[7]1213'!C34</f>
        <v>1784.82</v>
      </c>
      <c r="E27" s="270">
        <f>'[7]1213'!D34</f>
        <v>1557.099</v>
      </c>
      <c r="F27" s="270">
        <f>'[7]1213'!E34</f>
        <v>3590.562</v>
      </c>
      <c r="G27" s="270">
        <f>'[7]1213'!F34</f>
        <v>3833.7009999999996</v>
      </c>
      <c r="H27" s="270">
        <f>'[7]1213'!G34</f>
        <v>5046.244</v>
      </c>
      <c r="I27" s="270">
        <f>'[7]1213'!H34</f>
        <v>4510.699</v>
      </c>
      <c r="J27" s="270">
        <f>'[7]1213'!I34</f>
        <v>3853.007</v>
      </c>
      <c r="K27" s="270">
        <f>'[7]1213'!J34</f>
        <v>2265.7990000000004</v>
      </c>
      <c r="L27" s="270"/>
      <c r="M27" s="270"/>
      <c r="N27" s="270"/>
      <c r="O27" s="271"/>
      <c r="P27" s="291">
        <f>'[7]1213'!O34</f>
        <v>28063.769</v>
      </c>
      <c r="Q27" s="280">
        <f>'[7]1213'!P34</f>
        <v>38488.024000000005</v>
      </c>
      <c r="R27" s="244">
        <f>'[7]1213'!Q34</f>
        <v>-0.270844120238545</v>
      </c>
    </row>
    <row r="28" spans="1:18" ht="12.75" customHeight="1">
      <c r="A28" s="82"/>
      <c r="B28" s="215" t="s">
        <v>25</v>
      </c>
      <c r="C28" s="255">
        <f>'[7]1213'!B35</f>
        <v>-376.2129999999979</v>
      </c>
      <c r="D28" s="256">
        <f>'[7]1213'!C35</f>
        <v>1426.4000000000005</v>
      </c>
      <c r="E28" s="256">
        <f>'[7]1213'!D35</f>
        <v>-168.50900000000183</v>
      </c>
      <c r="F28" s="256">
        <f>'[7]1213'!E35</f>
        <v>-189.48200000001816</v>
      </c>
      <c r="G28" s="256">
        <f>'[7]1213'!F35</f>
        <v>9428.818999999989</v>
      </c>
      <c r="H28" s="256">
        <f>'[7]1213'!G35</f>
        <v>2827.9559999999983</v>
      </c>
      <c r="I28" s="256">
        <f>'[7]1213'!H35</f>
        <v>2310.691000000006</v>
      </c>
      <c r="J28" s="256">
        <f>'[7]1213'!I35</f>
        <v>1169.5629999999946</v>
      </c>
      <c r="K28" s="256">
        <f>'[7]1213'!J35</f>
      </c>
      <c r="L28" s="256"/>
      <c r="M28" s="256"/>
      <c r="N28" s="256"/>
      <c r="O28" s="231"/>
      <c r="P28" s="227"/>
      <c r="Q28" s="228"/>
      <c r="R28" s="243"/>
    </row>
    <row r="29" spans="1:18" ht="12.75" customHeight="1">
      <c r="A29" s="82"/>
      <c r="B29" s="215"/>
      <c r="C29" s="255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31"/>
      <c r="P29" s="227"/>
      <c r="Q29" s="228"/>
      <c r="R29" s="293"/>
    </row>
    <row r="30" spans="1:18" ht="12.75" customHeight="1">
      <c r="A30" s="82"/>
      <c r="B30" s="214" t="s">
        <v>26</v>
      </c>
      <c r="C30" s="255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31"/>
      <c r="P30" s="227"/>
      <c r="Q30" s="228"/>
      <c r="R30" s="293"/>
    </row>
    <row r="31" spans="1:18" ht="12.75" customHeight="1">
      <c r="A31" s="82"/>
      <c r="B31" s="215" t="s">
        <v>30</v>
      </c>
      <c r="C31" s="255">
        <f>'[7]1213'!B41</f>
        <v>3407.1</v>
      </c>
      <c r="D31" s="256">
        <f>'[7]1213'!C41</f>
        <v>3150.5</v>
      </c>
      <c r="E31" s="256">
        <f>'[7]1213'!D41</f>
        <v>2888</v>
      </c>
      <c r="F31" s="256">
        <f>'[7]1213'!E41</f>
        <v>10238.6</v>
      </c>
      <c r="G31" s="256">
        <f>'[7]1213'!F41</f>
        <v>12737.3</v>
      </c>
      <c r="H31" s="256">
        <f>'[7]1213'!G41</f>
        <v>6179.1</v>
      </c>
      <c r="I31" s="256">
        <f>'[7]1213'!H41</f>
        <v>6221.7</v>
      </c>
      <c r="J31" s="256">
        <f>'[7]1213'!I41</f>
        <v>7194.8</v>
      </c>
      <c r="K31" s="256"/>
      <c r="L31" s="256"/>
      <c r="M31" s="256"/>
      <c r="N31" s="256"/>
      <c r="O31" s="231"/>
      <c r="P31" s="227"/>
      <c r="Q31" s="228"/>
      <c r="R31" s="293"/>
    </row>
    <row r="32" spans="1:18" ht="12.75" customHeight="1">
      <c r="A32" s="82"/>
      <c r="B32" s="215" t="s">
        <v>31</v>
      </c>
      <c r="C32" s="255">
        <f>'[7]1213'!B43</f>
        <v>0.5</v>
      </c>
      <c r="D32" s="256">
        <f>'[7]1213'!C43</f>
        <v>0</v>
      </c>
      <c r="E32" s="256">
        <f>'[7]1213'!D43</f>
        <v>0</v>
      </c>
      <c r="F32" s="256">
        <f>'[7]1213'!E43</f>
        <v>0</v>
      </c>
      <c r="G32" s="256">
        <f>'[7]1213'!F43</f>
        <v>0</v>
      </c>
      <c r="H32" s="256">
        <f>'[7]1213'!G43</f>
        <v>0</v>
      </c>
      <c r="I32" s="256">
        <f>'[7]1213'!H43</f>
        <v>25.8</v>
      </c>
      <c r="J32" s="256">
        <f>'[7]1213'!I43</f>
        <v>0</v>
      </c>
      <c r="K32" s="256"/>
      <c r="L32" s="256"/>
      <c r="M32" s="256"/>
      <c r="N32" s="256"/>
      <c r="O32" s="231"/>
      <c r="P32" s="227"/>
      <c r="Q32" s="228"/>
      <c r="R32" s="293"/>
    </row>
    <row r="33" spans="1:18" ht="12.75" customHeight="1">
      <c r="A33" s="87"/>
      <c r="B33" s="216"/>
      <c r="C33" s="257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9"/>
      <c r="P33" s="229"/>
      <c r="Q33" s="230"/>
      <c r="R33" s="294"/>
    </row>
    <row r="34" spans="1:18" s="80" customFormat="1" ht="25.5" customHeight="1" thickBot="1">
      <c r="A34" s="92"/>
      <c r="B34" s="219" t="s">
        <v>27</v>
      </c>
      <c r="C34" s="272">
        <f>'[7]1213'!B46</f>
        <v>4653.225000000002</v>
      </c>
      <c r="D34" s="273">
        <f>'[7]1213'!C46</f>
        <v>6361.72</v>
      </c>
      <c r="E34" s="273">
        <f>'[7]1213'!D46</f>
        <v>4276.589999999998</v>
      </c>
      <c r="F34" s="273">
        <f>'[7]1213'!E46</f>
        <v>13639.679999999982</v>
      </c>
      <c r="G34" s="273">
        <f>'[7]1213'!F46</f>
        <v>25999.819999999985</v>
      </c>
      <c r="H34" s="273">
        <f>'[7]1213'!G46</f>
        <v>14053.3</v>
      </c>
      <c r="I34" s="273">
        <f>'[7]1213'!H46</f>
        <v>13068.890000000005</v>
      </c>
      <c r="J34" s="273">
        <f>'[7]1213'!I46</f>
        <v>12217.369999999995</v>
      </c>
      <c r="K34" s="273">
        <f>'[7]1213'!J46</f>
      </c>
      <c r="L34" s="273">
        <f>'[7]1213'!K46</f>
      </c>
      <c r="M34" s="273"/>
      <c r="N34" s="273"/>
      <c r="O34" s="274"/>
      <c r="P34" s="297"/>
      <c r="Q34" s="282"/>
      <c r="R34" s="298"/>
    </row>
    <row r="35" spans="2:18" ht="12" customHeight="1">
      <c r="B35" s="8" t="s">
        <v>28</v>
      </c>
      <c r="C35" s="4"/>
      <c r="D35" s="5"/>
      <c r="E35" s="4"/>
      <c r="F35" s="5"/>
      <c r="G35" s="4"/>
      <c r="H35" s="5"/>
      <c r="I35" s="4"/>
      <c r="J35" s="5"/>
      <c r="K35" s="5"/>
      <c r="L35" s="4"/>
      <c r="M35" s="5"/>
      <c r="N35" s="4"/>
      <c r="O35" s="5"/>
      <c r="P35" s="5"/>
      <c r="Q35" s="5"/>
      <c r="R35" s="4"/>
    </row>
    <row r="36" spans="2:18" ht="12" customHeight="1">
      <c r="B36" s="9" t="s">
        <v>29</v>
      </c>
      <c r="C36" s="6"/>
      <c r="P36" s="6"/>
      <c r="Q36" s="6"/>
      <c r="R36" s="6"/>
    </row>
  </sheetData>
  <mergeCells count="1">
    <mergeCell ref="C4:R4"/>
  </mergeCells>
  <printOptions horizontalCentered="1" verticalCentered="1"/>
  <pageMargins left="0" right="0" top="0.62992125984252" bottom="0" header="0.5118110236220472" footer="0.5118110236220472"/>
  <pageSetup firstPageNumber="1" useFirstPageNumber="1" orientation="landscape" paperSize="9" scale="80" r:id="rId2"/>
  <headerFooter alignWithMargins="0">
    <oddHeader>&amp;C&amp;"Arial,Gras"&amp;12F - 51 -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workbookViewId="0" topLeftCell="A1">
      <selection activeCell="O7" sqref="O7"/>
    </sheetView>
  </sheetViews>
  <sheetFormatPr defaultColWidth="11.421875" defaultRowHeight="12.75"/>
  <cols>
    <col min="1" max="1" width="39.7109375" style="1" customWidth="1"/>
    <col min="2" max="17" width="9.7109375" style="1" customWidth="1"/>
    <col min="18" max="16384" width="9.140625" style="1" customWidth="1"/>
  </cols>
  <sheetData>
    <row r="1" ht="12.75" customHeight="1">
      <c r="O1" s="1" t="s">
        <v>15</v>
      </c>
    </row>
    <row r="2" spans="1:17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0" customHeight="1">
      <c r="A3" s="23"/>
      <c r="B3" s="417" t="str">
        <f>'[8]1213'!$B$3:$Q$3</f>
        <v>Situation Mensuelle du Marché du Triticale en 2012-2013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17" ht="12.75" customHeight="1">
      <c r="A4" s="23"/>
      <c r="B4" s="19"/>
      <c r="Q4" s="19"/>
    </row>
    <row r="5" spans="1:17" ht="12.75" customHeight="1" thickBot="1">
      <c r="A5" s="24"/>
      <c r="B5" s="1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0"/>
      <c r="Q5" s="10"/>
    </row>
    <row r="6" spans="1:17" ht="12.75">
      <c r="A6" s="88" t="s">
        <v>14</v>
      </c>
      <c r="B6" s="394" t="s">
        <v>0</v>
      </c>
      <c r="C6" s="395" t="s">
        <v>1</v>
      </c>
      <c r="D6" s="395" t="s">
        <v>2</v>
      </c>
      <c r="E6" s="395" t="s">
        <v>3</v>
      </c>
      <c r="F6" s="395" t="s">
        <v>4</v>
      </c>
      <c r="G6" s="395" t="s">
        <v>5</v>
      </c>
      <c r="H6" s="395" t="s">
        <v>6</v>
      </c>
      <c r="I6" s="395" t="s">
        <v>7</v>
      </c>
      <c r="J6" s="395" t="s">
        <v>8</v>
      </c>
      <c r="K6" s="395" t="s">
        <v>9</v>
      </c>
      <c r="L6" s="395" t="s">
        <v>10</v>
      </c>
      <c r="M6" s="395" t="s">
        <v>11</v>
      </c>
      <c r="N6" s="396" t="s">
        <v>0</v>
      </c>
      <c r="O6" s="90" t="s">
        <v>12</v>
      </c>
      <c r="P6" s="89" t="s">
        <v>12</v>
      </c>
      <c r="Q6" s="182" t="s">
        <v>13</v>
      </c>
    </row>
    <row r="7" spans="1:17" ht="12" customHeight="1">
      <c r="A7" s="93"/>
      <c r="B7" s="397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413">
        <f>'[8]1213'!O7</f>
        <v>41365</v>
      </c>
      <c r="P7" s="390">
        <f>'[8]1213'!P7</f>
        <v>41000</v>
      </c>
      <c r="Q7" s="183" t="s">
        <v>58</v>
      </c>
    </row>
    <row r="8" spans="1:17" ht="12.75" customHeight="1">
      <c r="A8" s="232"/>
      <c r="B8" s="400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2"/>
      <c r="O8" s="409"/>
      <c r="P8" s="411"/>
      <c r="Q8" s="393"/>
    </row>
    <row r="9" spans="1:17" ht="12.75" customHeight="1">
      <c r="A9" s="98" t="s">
        <v>113</v>
      </c>
      <c r="B9" s="403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5"/>
      <c r="O9" s="305"/>
      <c r="P9" s="306"/>
      <c r="Q9" s="243"/>
    </row>
    <row r="10" spans="1:17" ht="12.75" customHeight="1">
      <c r="A10" s="208" t="s">
        <v>32</v>
      </c>
      <c r="B10" s="255">
        <f>'[8]1213'!B12</f>
        <v>41746.181000000004</v>
      </c>
      <c r="C10" s="256">
        <f>'[8]1213'!C12</f>
        <v>312382.8</v>
      </c>
      <c r="D10" s="256">
        <f>'[8]1213'!D12</f>
        <v>643079.2</v>
      </c>
      <c r="E10" s="256">
        <f>'[8]1213'!E12</f>
        <v>608918.5</v>
      </c>
      <c r="F10" s="256">
        <f>'[8]1213'!F12</f>
        <v>544817.1</v>
      </c>
      <c r="G10" s="256">
        <f>'[8]1213'!G12</f>
        <v>485687.8</v>
      </c>
      <c r="H10" s="256">
        <f>'[8]1213'!H12</f>
        <v>435329.9</v>
      </c>
      <c r="I10" s="256">
        <f>'[8]1213'!I12</f>
        <v>373847.1</v>
      </c>
      <c r="J10" s="256">
        <f>'[8]1213'!J12</f>
        <v>318164.4</v>
      </c>
      <c r="K10" s="256">
        <f>'[8]1213'!K12</f>
        <v>257230.6</v>
      </c>
      <c r="L10" s="256"/>
      <c r="M10" s="256"/>
      <c r="N10" s="231"/>
      <c r="O10" s="227">
        <f>'[8]1213'!O12</f>
        <v>257230.6</v>
      </c>
      <c r="P10" s="228">
        <f>'[8]1213'!P12</f>
        <v>149467.877</v>
      </c>
      <c r="Q10" s="243">
        <f>'[8]1213'!Q12</f>
        <v>0.7209758053899433</v>
      </c>
    </row>
    <row r="11" spans="1:17" ht="12.75" customHeight="1">
      <c r="A11" s="208" t="s">
        <v>16</v>
      </c>
      <c r="B11" s="255">
        <f>'[8]1213'!B14</f>
        <v>11266.65</v>
      </c>
      <c r="C11" s="256">
        <f>'[8]1213'!C14</f>
        <v>26043.65</v>
      </c>
      <c r="D11" s="256">
        <f>'[8]1213'!D14</f>
        <v>57844.76</v>
      </c>
      <c r="E11" s="256">
        <f>'[8]1213'!E14</f>
        <v>52448.54</v>
      </c>
      <c r="F11" s="256">
        <f>'[8]1213'!F14</f>
        <v>39398.33</v>
      </c>
      <c r="G11" s="256">
        <f>'[8]1213'!G14</f>
        <v>32999.49</v>
      </c>
      <c r="H11" s="256">
        <f>'[8]1213'!H14</f>
        <v>29700.32</v>
      </c>
      <c r="I11" s="256">
        <f>'[8]1213'!I14</f>
        <v>24226.14</v>
      </c>
      <c r="J11" s="256">
        <f>'[8]1213'!J14</f>
        <v>19649.7</v>
      </c>
      <c r="K11" s="256">
        <f>'[8]1213'!K14</f>
        <v>20733.88</v>
      </c>
      <c r="L11" s="256"/>
      <c r="M11" s="256"/>
      <c r="N11" s="231"/>
      <c r="O11" s="227">
        <f>'[8]1213'!O14</f>
        <v>20733.88</v>
      </c>
      <c r="P11" s="228">
        <f>'[8]1213'!P14</f>
        <v>15815.13</v>
      </c>
      <c r="Q11" s="243">
        <f>'[8]1213'!Q14</f>
        <v>0.31101546430538374</v>
      </c>
    </row>
    <row r="12" spans="1:17" ht="12.75" customHeight="1">
      <c r="A12" s="236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31"/>
      <c r="O12" s="227"/>
      <c r="P12" s="228"/>
      <c r="Q12" s="243"/>
    </row>
    <row r="13" spans="1:17" ht="12.75" customHeight="1">
      <c r="A13" s="234" t="s">
        <v>17</v>
      </c>
      <c r="B13" s="260">
        <f>'[8]1213'!B18</f>
        <v>53012.831000000006</v>
      </c>
      <c r="C13" s="261">
        <f>'[8]1213'!C18</f>
        <v>338426.45</v>
      </c>
      <c r="D13" s="261">
        <f>'[8]1213'!D18</f>
        <v>700923.96</v>
      </c>
      <c r="E13" s="261">
        <f>'[8]1213'!E18</f>
        <v>661367.04</v>
      </c>
      <c r="F13" s="261">
        <f>'[8]1213'!F18</f>
        <v>584215.4299999999</v>
      </c>
      <c r="G13" s="261">
        <f>'[8]1213'!G18</f>
        <v>518687.29</v>
      </c>
      <c r="H13" s="261">
        <f>'[8]1213'!H18</f>
        <v>465030.22000000003</v>
      </c>
      <c r="I13" s="261">
        <f>'[8]1213'!I18</f>
        <v>398073.24</v>
      </c>
      <c r="J13" s="261">
        <f>'[8]1213'!J18</f>
        <v>337814.10000000003</v>
      </c>
      <c r="K13" s="261">
        <f>'[8]1213'!K18</f>
        <v>277964.48</v>
      </c>
      <c r="L13" s="261"/>
      <c r="M13" s="261"/>
      <c r="N13" s="262"/>
      <c r="O13" s="288">
        <f>'[8]1213'!O18</f>
        <v>277964.48</v>
      </c>
      <c r="P13" s="277">
        <f>'[8]1213'!P18</f>
        <v>165283.007</v>
      </c>
      <c r="Q13" s="245">
        <f>'[8]1213'!Q18</f>
        <v>0.6817486869657445</v>
      </c>
    </row>
    <row r="14" spans="1:17" ht="12.75" customHeight="1">
      <c r="A14" s="236"/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31"/>
      <c r="O14" s="227"/>
      <c r="P14" s="228"/>
      <c r="Q14" s="243"/>
    </row>
    <row r="15" spans="1:17" s="80" customFormat="1" ht="25.5" customHeight="1">
      <c r="A15" s="211" t="s">
        <v>79</v>
      </c>
      <c r="B15" s="263">
        <f>'[8]1213'!B22</f>
        <v>53012.831000000006</v>
      </c>
      <c r="C15" s="264">
        <f>'[8]1213'!C22</f>
        <v>338426.45</v>
      </c>
      <c r="D15" s="264">
        <f>'[8]1213'!D22</f>
        <v>700923.96</v>
      </c>
      <c r="E15" s="264">
        <f>'[8]1213'!E22</f>
        <v>661367.04</v>
      </c>
      <c r="F15" s="264">
        <f>'[8]1213'!F22</f>
        <v>584215.4299999999</v>
      </c>
      <c r="G15" s="264">
        <f>'[8]1213'!G22</f>
        <v>518687.29</v>
      </c>
      <c r="H15" s="264">
        <f>'[8]1213'!H22</f>
        <v>465030.22000000003</v>
      </c>
      <c r="I15" s="264">
        <f>'[8]1213'!I22</f>
        <v>398073.24</v>
      </c>
      <c r="J15" s="264">
        <f>'[8]1213'!J22</f>
        <v>337814.10000000003</v>
      </c>
      <c r="K15" s="264">
        <f>'[8]1213'!K22</f>
        <v>277964.48</v>
      </c>
      <c r="L15" s="264"/>
      <c r="M15" s="264"/>
      <c r="N15" s="265"/>
      <c r="O15" s="289">
        <f>'[8]1213'!O22</f>
        <v>277964.48</v>
      </c>
      <c r="P15" s="278">
        <f>'[8]1213'!P22</f>
        <v>165283.007</v>
      </c>
      <c r="Q15" s="246">
        <f>'[8]1213'!Q22</f>
        <v>0.6817486869657445</v>
      </c>
    </row>
    <row r="16" spans="1:17" ht="12.75" customHeight="1">
      <c r="A16" s="283"/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9"/>
      <c r="O16" s="229"/>
      <c r="P16" s="230"/>
      <c r="Q16" s="244"/>
    </row>
    <row r="17" spans="1:17" ht="12.75" customHeight="1">
      <c r="A17" s="207" t="s">
        <v>20</v>
      </c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31"/>
      <c r="O17" s="227"/>
      <c r="P17" s="228"/>
      <c r="Q17" s="243"/>
    </row>
    <row r="18" spans="1:17" ht="12.75" customHeight="1">
      <c r="A18" s="210" t="s">
        <v>64</v>
      </c>
      <c r="B18" s="255">
        <f>'[8]1213'!B25</f>
        <v>315443.6</v>
      </c>
      <c r="C18" s="256">
        <f>'[8]1213'!C25</f>
        <v>454084.4</v>
      </c>
      <c r="D18" s="256">
        <f>'[8]1213'!D25</f>
        <v>63598.1</v>
      </c>
      <c r="E18" s="256">
        <f>'[8]1213'!E25</f>
        <v>35741</v>
      </c>
      <c r="F18" s="256">
        <f>'[8]1213'!F25</f>
        <v>26145.7</v>
      </c>
      <c r="G18" s="256">
        <f>'[8]1213'!G25</f>
        <v>15774.1</v>
      </c>
      <c r="H18" s="256">
        <f>'[8]1213'!H25</f>
        <v>16055.8</v>
      </c>
      <c r="I18" s="256">
        <f>'[8]1213'!I25</f>
        <v>14841.2</v>
      </c>
      <c r="J18" s="256">
        <f>'[8]1213'!J25</f>
        <v>14515.3</v>
      </c>
      <c r="K18" s="256"/>
      <c r="L18" s="256"/>
      <c r="M18" s="256"/>
      <c r="N18" s="231"/>
      <c r="O18" s="227">
        <f>'[8]1213'!O25</f>
        <v>956199.2</v>
      </c>
      <c r="P18" s="228">
        <f>'[8]1213'!P25</f>
        <v>692744.973</v>
      </c>
      <c r="Q18" s="243">
        <f>'[8]1213'!Q25</f>
        <v>0.3803047835325106</v>
      </c>
    </row>
    <row r="19" spans="1:17" ht="12.75" customHeight="1">
      <c r="A19" s="208" t="s">
        <v>97</v>
      </c>
      <c r="B19" s="255">
        <f>'[8]1213'!B28</f>
        <v>0</v>
      </c>
      <c r="C19" s="256">
        <f>'[8]1213'!C28</f>
        <v>77.6</v>
      </c>
      <c r="D19" s="256">
        <f>'[8]1213'!D28</f>
        <v>356.2</v>
      </c>
      <c r="E19" s="256">
        <f>'[8]1213'!E28</f>
        <v>91.8</v>
      </c>
      <c r="F19" s="256">
        <f>'[8]1213'!F28</f>
        <v>0</v>
      </c>
      <c r="G19" s="256">
        <f>'[8]1213'!G28</f>
        <v>7.7</v>
      </c>
      <c r="H19" s="256">
        <f>'[8]1213'!H28</f>
        <v>0</v>
      </c>
      <c r="I19" s="256">
        <f>'[8]1213'!I28</f>
        <v>76</v>
      </c>
      <c r="J19" s="256"/>
      <c r="K19" s="256"/>
      <c r="L19" s="256"/>
      <c r="M19" s="256"/>
      <c r="N19" s="231"/>
      <c r="O19" s="227">
        <f>'[8]1213'!O28</f>
        <v>0</v>
      </c>
      <c r="P19" s="228">
        <f>'[8]1213'!P28</f>
        <v>0</v>
      </c>
      <c r="Q19" s="243">
        <f>'[8]1213'!Q28</f>
      </c>
    </row>
    <row r="20" spans="1:17" ht="12.75" customHeight="1">
      <c r="A20" s="283"/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9"/>
      <c r="O20" s="229"/>
      <c r="P20" s="230"/>
      <c r="Q20" s="244"/>
    </row>
    <row r="21" spans="1:17" s="80" customFormat="1" ht="25.5" customHeight="1">
      <c r="A21" s="211" t="s">
        <v>22</v>
      </c>
      <c r="B21" s="263">
        <f>'[8]1213'!B30</f>
        <v>368456.431</v>
      </c>
      <c r="C21" s="264">
        <f>'[8]1213'!C30</f>
        <v>792588.45</v>
      </c>
      <c r="D21" s="264">
        <f>'[8]1213'!D30</f>
        <v>764878.26</v>
      </c>
      <c r="E21" s="264">
        <f>'[8]1213'!E30</f>
        <v>697199.8400000001</v>
      </c>
      <c r="F21" s="264">
        <f>'[8]1213'!F30</f>
        <v>610361.1299999999</v>
      </c>
      <c r="G21" s="264">
        <f>'[8]1213'!G30</f>
        <v>534469.09</v>
      </c>
      <c r="H21" s="264">
        <f>'[8]1213'!H30</f>
        <v>481086.02</v>
      </c>
      <c r="I21" s="264">
        <f>'[8]1213'!I30</f>
        <v>412990.44</v>
      </c>
      <c r="J21" s="264">
        <f>'[8]1213'!J30</f>
      </c>
      <c r="K21" s="264">
        <f>'[8]1213'!K30</f>
      </c>
      <c r="L21" s="264"/>
      <c r="M21" s="264"/>
      <c r="N21" s="265"/>
      <c r="O21" s="289">
        <f>'[8]1213'!O30</f>
        <v>0</v>
      </c>
      <c r="P21" s="278">
        <f>'[8]1213'!P30</f>
        <v>0</v>
      </c>
      <c r="Q21" s="246">
        <f>'[8]1213'!Q30</f>
      </c>
    </row>
    <row r="22" spans="1:17" ht="12.75" customHeight="1">
      <c r="A22" s="283"/>
      <c r="B22" s="257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9"/>
      <c r="O22" s="229"/>
      <c r="P22" s="230"/>
      <c r="Q22" s="244"/>
    </row>
    <row r="23" spans="1:17" ht="12.75" customHeight="1">
      <c r="A23" s="207" t="s">
        <v>23</v>
      </c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31"/>
      <c r="O23" s="227"/>
      <c r="P23" s="228"/>
      <c r="Q23" s="243"/>
    </row>
    <row r="24" spans="1:17" ht="12.75" customHeight="1">
      <c r="A24" s="208" t="s">
        <v>116</v>
      </c>
      <c r="B24" s="269">
        <f>'[8]1213'!B33</f>
        <v>29581.476000000006</v>
      </c>
      <c r="C24" s="270">
        <f>'[8]1213'!C33</f>
        <v>64175.99599999999</v>
      </c>
      <c r="D24" s="270">
        <f>'[8]1213'!D33</f>
        <v>71410.40099999998</v>
      </c>
      <c r="E24" s="270">
        <f>'[8]1213'!E33</f>
        <v>83647.086</v>
      </c>
      <c r="F24" s="270">
        <f>'[8]1213'!F33</f>
        <v>69292.82300000002</v>
      </c>
      <c r="G24" s="270">
        <f>'[8]1213'!G33</f>
        <v>58640.02100000001</v>
      </c>
      <c r="H24" s="270">
        <f>'[8]1213'!H33</f>
        <v>69763.68599999999</v>
      </c>
      <c r="I24" s="270">
        <f>'[8]1213'!I33</f>
        <v>58142.01399999998</v>
      </c>
      <c r="J24" s="270">
        <f>'[8]1213'!J33</f>
        <v>56499.368999999984</v>
      </c>
      <c r="K24" s="270"/>
      <c r="L24" s="270"/>
      <c r="M24" s="270"/>
      <c r="N24" s="271"/>
      <c r="O24" s="291">
        <f>'[8]1213'!O33</f>
        <v>561152.872</v>
      </c>
      <c r="P24" s="280">
        <f>'[8]1213'!P33</f>
        <v>456366.687</v>
      </c>
      <c r="Q24" s="244">
        <f>'[8]1213'!Q33</f>
        <v>0.22960962748799418</v>
      </c>
    </row>
    <row r="25" spans="1:17" ht="12.75" customHeight="1">
      <c r="A25" s="208" t="s">
        <v>115</v>
      </c>
      <c r="B25" s="406">
        <f>'[8]1213'!B34</f>
        <v>-3326.695000000047</v>
      </c>
      <c r="C25" s="407">
        <f>'[8]1213'!C34</f>
        <v>19634.69400000007</v>
      </c>
      <c r="D25" s="407">
        <f>'[8]1213'!D34</f>
        <v>25982.31899999999</v>
      </c>
      <c r="E25" s="407">
        <f>'[8]1213'!E34</f>
        <v>19490.324000000153</v>
      </c>
      <c r="F25" s="407">
        <f>'[8]1213'!F34</f>
        <v>15516.716999999844</v>
      </c>
      <c r="G25" s="407">
        <f>'[8]1213'!G34</f>
        <v>6557.448999999906</v>
      </c>
      <c r="H25" s="407">
        <f>'[8]1213'!H34</f>
        <v>10057.294000000053</v>
      </c>
      <c r="I25" s="407">
        <f>'[8]1213'!I34</f>
        <v>13037.025999999998</v>
      </c>
      <c r="J25" s="407">
        <f>'[8]1213'!J34</f>
      </c>
      <c r="K25" s="407">
        <f>'[8]1213'!K34</f>
      </c>
      <c r="L25" s="407"/>
      <c r="M25" s="407"/>
      <c r="N25" s="408"/>
      <c r="O25" s="410">
        <f>'[8]1213'!O34</f>
        <v>0</v>
      </c>
      <c r="P25" s="412">
        <f>'[8]1213'!P34</f>
        <v>0</v>
      </c>
      <c r="Q25" s="243">
        <f>'[8]1213'!Q34</f>
      </c>
    </row>
    <row r="26" spans="1:17" ht="12.75" customHeight="1">
      <c r="A26" s="236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31"/>
      <c r="O26" s="227"/>
      <c r="P26" s="228"/>
      <c r="Q26" s="243"/>
    </row>
    <row r="27" spans="1:17" ht="12.75" customHeight="1">
      <c r="A27" s="207" t="s">
        <v>98</v>
      </c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31"/>
      <c r="O27" s="227"/>
      <c r="P27" s="228"/>
      <c r="Q27" s="243"/>
    </row>
    <row r="28" spans="1:17" ht="12.75" customHeight="1">
      <c r="A28" s="208" t="s">
        <v>99</v>
      </c>
      <c r="B28" s="255">
        <f>'[8]1213'!B43</f>
        <v>3775.2</v>
      </c>
      <c r="C28" s="256">
        <f>'[8]1213'!C43</f>
        <v>7853.7</v>
      </c>
      <c r="D28" s="256">
        <f>'[8]1213'!D43</f>
        <v>6113.2</v>
      </c>
      <c r="E28" s="256">
        <f>'[8]1213'!E43</f>
        <v>9642.4</v>
      </c>
      <c r="F28" s="256">
        <f>'[8]1213'!F43</f>
        <v>6811.5</v>
      </c>
      <c r="G28" s="256">
        <f>'[8]1213'!G43</f>
        <v>4164</v>
      </c>
      <c r="H28" s="256">
        <f>'[8]1213'!H43</f>
        <v>3139.8</v>
      </c>
      <c r="I28" s="256">
        <f>'[8]1213'!I43</f>
        <v>3997.3</v>
      </c>
      <c r="J28" s="256"/>
      <c r="K28" s="256"/>
      <c r="L28" s="256"/>
      <c r="M28" s="256"/>
      <c r="N28" s="231"/>
      <c r="O28" s="227">
        <f>'[8]1213'!O43</f>
        <v>0</v>
      </c>
      <c r="P28" s="228">
        <f>'[8]1213'!P43</f>
        <v>0</v>
      </c>
      <c r="Q28" s="243">
        <f>'[8]1213'!Q43</f>
        <v>0</v>
      </c>
    </row>
    <row r="29" spans="1:17" ht="12.75" customHeight="1">
      <c r="A29" s="208" t="s">
        <v>100</v>
      </c>
      <c r="B29" s="255">
        <f>'[8]1213'!B45</f>
        <v>0</v>
      </c>
      <c r="C29" s="256">
        <f>'[8]1213'!C45</f>
        <v>0.1</v>
      </c>
      <c r="D29" s="256">
        <f>'[8]1213'!D45</f>
        <v>5.3</v>
      </c>
      <c r="E29" s="256">
        <f>'[8]1213'!E45</f>
        <v>204.6</v>
      </c>
      <c r="F29" s="256">
        <f>'[8]1213'!F45</f>
        <v>52.8</v>
      </c>
      <c r="G29" s="256">
        <f>'[8]1213'!G45</f>
        <v>77.4</v>
      </c>
      <c r="H29" s="256">
        <f>'[8]1213'!H45</f>
        <v>52</v>
      </c>
      <c r="I29" s="256">
        <f>'[8]1213'!I45</f>
        <v>0</v>
      </c>
      <c r="J29" s="256"/>
      <c r="K29" s="256"/>
      <c r="L29" s="256"/>
      <c r="M29" s="256"/>
      <c r="N29" s="231"/>
      <c r="O29" s="227">
        <f>'[8]1213'!O45</f>
        <v>0</v>
      </c>
      <c r="P29" s="228">
        <f>'[8]1213'!P45</f>
        <v>0</v>
      </c>
      <c r="Q29" s="243">
        <f>'[8]1213'!Q45</f>
      </c>
    </row>
    <row r="30" spans="1:17" ht="12.75" customHeight="1">
      <c r="A30" s="283"/>
      <c r="B30" s="25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9"/>
      <c r="O30" s="229"/>
      <c r="P30" s="230"/>
      <c r="Q30" s="244"/>
    </row>
    <row r="31" spans="1:17" s="80" customFormat="1" ht="25.5" customHeight="1" thickBot="1">
      <c r="A31" s="212" t="s">
        <v>27</v>
      </c>
      <c r="B31" s="272">
        <f>'[8]1213'!B48</f>
        <v>30029.98099999996</v>
      </c>
      <c r="C31" s="273">
        <f>'[8]1213'!C48</f>
        <v>91664.49000000006</v>
      </c>
      <c r="D31" s="273">
        <f>'[8]1213'!D48</f>
        <v>103511.21999999997</v>
      </c>
      <c r="E31" s="273">
        <f>'[8]1213'!E48</f>
        <v>112984.41000000015</v>
      </c>
      <c r="F31" s="273">
        <f>'[8]1213'!F48</f>
        <v>91673.83999999987</v>
      </c>
      <c r="G31" s="273">
        <f>'[8]1213'!G48</f>
        <v>69438.86999999991</v>
      </c>
      <c r="H31" s="273">
        <f>'[8]1213'!H48</f>
        <v>83012.78000000004</v>
      </c>
      <c r="I31" s="273">
        <f>'[8]1213'!I48</f>
        <v>75176.33999999998</v>
      </c>
      <c r="J31" s="273"/>
      <c r="K31" s="273"/>
      <c r="L31" s="273"/>
      <c r="M31" s="273"/>
      <c r="N31" s="274"/>
      <c r="O31" s="297">
        <f>'[8]1213'!O48</f>
        <v>0</v>
      </c>
      <c r="P31" s="282">
        <f>'[8]1213'!P48</f>
        <v>0</v>
      </c>
      <c r="Q31" s="248">
        <f>'[8]1213'!Q48</f>
        <v>0</v>
      </c>
    </row>
    <row r="32" spans="1:17" ht="12.75">
      <c r="A32" s="12" t="s">
        <v>101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11" t="s">
        <v>102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P33" s="11"/>
      <c r="Q33" s="11"/>
    </row>
  </sheetData>
  <mergeCells count="1">
    <mergeCell ref="B3:Q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MENSUEL DU SEIGLE 95.96</dc:title>
  <dc:subject/>
  <dc:creator>Thomas</dc:creator>
  <cp:keywords/>
  <dc:description/>
  <cp:lastModifiedBy>caroline.samson</cp:lastModifiedBy>
  <cp:lastPrinted>2013-03-29T13:02:15Z</cp:lastPrinted>
  <dcterms:created xsi:type="dcterms:W3CDTF">2000-09-27T07:50:06Z</dcterms:created>
  <dcterms:modified xsi:type="dcterms:W3CDTF">2013-04-29T09:44:26Z</dcterms:modified>
  <cp:category/>
  <cp:version/>
  <cp:contentType/>
  <cp:contentStatus/>
</cp:coreProperties>
</file>