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555" windowWidth="13770" windowHeight="6690" tabRatio="709" activeTab="0"/>
  </bookViews>
  <sheets>
    <sheet name="blé tendre" sheetId="1" r:id="rId1"/>
    <sheet name="maïs" sheetId="2" r:id="rId2"/>
    <sheet name="orges" sheetId="3" r:id="rId3"/>
    <sheet name="blé dur" sheetId="4" r:id="rId4"/>
    <sheet name="avoine" sheetId="5" r:id="rId5"/>
    <sheet name="seigle" sheetId="6" r:id="rId6"/>
    <sheet name="sorgho" sheetId="7" r:id="rId7"/>
    <sheet name="triticale" sheetId="8" r:id="rId8"/>
  </sheets>
  <definedNames>
    <definedName name="_xlnm.Print_Area" localSheetId="0">'blé tendre'!$A$1:$O$131</definedName>
    <definedName name="_xlnm.Print_Area" localSheetId="1">'maïs'!$A$1:$O$148</definedName>
  </definedNames>
  <calcPr calcMode="manual" fullCalcOnLoad="1"/>
</workbook>
</file>

<file path=xl/sharedStrings.xml><?xml version="1.0" encoding="utf-8"?>
<sst xmlns="http://schemas.openxmlformats.org/spreadsheetml/2006/main" count="1752" uniqueCount="163">
  <si>
    <t>Campagne : 2011 2012</t>
  </si>
  <si>
    <t>Exportation : Sorgho (Volume : en tonnes)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</si>
  <si>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</si>
  <si>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</si>
  <si>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</si>
  <si>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</si>
  <si>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</si>
  <si>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</si>
  <si>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</si>
  <si>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</si>
  <si>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</si>
  <si>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</si>
  <si>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</si>
  <si>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</si>
  <si>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Cumul</t>
  </si>
  <si>
    <t>3 - Pays-Bas</t>
  </si>
  <si>
    <t>4 - Allemagne</t>
  </si>
  <si>
    <t>5 - Italie</t>
  </si>
  <si>
    <t>6 - Royaume-Uni</t>
  </si>
  <si>
    <t>9 - Grèce</t>
  </si>
  <si>
    <t>10 - Portugal</t>
  </si>
  <si>
    <t>11 - Espagne</t>
  </si>
  <si>
    <t>17 - Belgique</t>
  </si>
  <si>
    <t>18 - Luxembourg</t>
  </si>
  <si>
    <t>38 - Autriche</t>
  </si>
  <si>
    <t>60 - Pologne</t>
  </si>
  <si>
    <t>61 - République Tchèque</t>
  </si>
  <si>
    <t>63 - Slovaquie</t>
  </si>
  <si>
    <t>64 - Hongrie</t>
  </si>
  <si>
    <t>66 - Roumanie</t>
  </si>
  <si>
    <t>68 - Bulgarie</t>
  </si>
  <si>
    <t>91 - Slovénie</t>
  </si>
  <si>
    <t>Total UE (15)</t>
  </si>
  <si>
    <t>TOTAL UE (15) + entrants</t>
  </si>
  <si>
    <t>39 - Suisse</t>
  </si>
  <si>
    <t>72 - Ukraine</t>
  </si>
  <si>
    <t>75 - Russie</t>
  </si>
  <si>
    <t>204 - Maroc</t>
  </si>
  <si>
    <t>248 - Sénégal</t>
  </si>
  <si>
    <t>400 - Etats-unis d'amérique</t>
  </si>
  <si>
    <t>528 - Argentine</t>
  </si>
  <si>
    <t>Total pays tiers</t>
  </si>
  <si>
    <t>TOTAL futurs entrants + pays tiers</t>
  </si>
  <si>
    <t>TOTAL général</t>
  </si>
  <si>
    <t>Importation : Sorgho (Volume : en tonnes)</t>
  </si>
  <si>
    <t>1 - France</t>
  </si>
  <si>
    <t>388 - Afrique du sud</t>
  </si>
  <si>
    <t>412 - Mexique</t>
  </si>
  <si>
    <t>512 - Chili</t>
  </si>
  <si>
    <t>524 - Uruguay</t>
  </si>
  <si>
    <t>736 - Taïwan</t>
  </si>
  <si>
    <t>800 - Australie</t>
  </si>
  <si>
    <t>8 - Danemark</t>
  </si>
  <si>
    <t>212 - Tunisie</t>
  </si>
  <si>
    <t>216 - Libye</t>
  </si>
  <si>
    <t>224 - Soudan</t>
  </si>
  <si>
    <t>664 - Inde</t>
  </si>
  <si>
    <t>76 - Géorgie</t>
  </si>
  <si>
    <t>288 - Nigeria</t>
  </si>
  <si>
    <t>404 - Canada</t>
  </si>
  <si>
    <t>508 - Brésil</t>
  </si>
  <si>
    <t>720 - Chine (république populaire)</t>
  </si>
  <si>
    <t>220 - Egypte</t>
  </si>
  <si>
    <t>81 - Ouzbékistan</t>
  </si>
  <si>
    <t>28 - Norvège</t>
  </si>
  <si>
    <t>624 - Israël</t>
  </si>
  <si>
    <t>690 - Viet-Nam</t>
  </si>
  <si>
    <t>7 - Irlande</t>
  </si>
  <si>
    <t>208 - Algérie</t>
  </si>
  <si>
    <t>236 - Burkina-Faso</t>
  </si>
  <si>
    <t>280 - Togo</t>
  </si>
  <si>
    <t>52 - Turquie</t>
  </si>
  <si>
    <t>232 - Mali</t>
  </si>
  <si>
    <t>Exportation : Blé tendre (Volume : en tonnes)</t>
  </si>
  <si>
    <t>30 - Suède</t>
  </si>
  <si>
    <t>32 - Finlande</t>
  </si>
  <si>
    <t>46 - Malte</t>
  </si>
  <si>
    <t>53 - Estonie</t>
  </si>
  <si>
    <t>54 - Lettonie</t>
  </si>
  <si>
    <t>55 - Lituanie</t>
  </si>
  <si>
    <t>600 - Chypre</t>
  </si>
  <si>
    <t>0 - Kosovo</t>
  </si>
  <si>
    <t>0 - Monténégro</t>
  </si>
  <si>
    <t>24 - Islande</t>
  </si>
  <si>
    <t>70 - Albanie</t>
  </si>
  <si>
    <t>73 - Bélarus</t>
  </si>
  <si>
    <t>74 - Moldova (La Moldavie)</t>
  </si>
  <si>
    <t>77 - Arménie</t>
  </si>
  <si>
    <t>79 - Kazakhstan</t>
  </si>
  <si>
    <t>92 - Croatie</t>
  </si>
  <si>
    <t>93 - Bosnie et Herzègovine</t>
  </si>
  <si>
    <t>96 - Macedoine</t>
  </si>
  <si>
    <t>228 - Mauritanie</t>
  </si>
  <si>
    <t>247 - République du Cap-Vert</t>
  </si>
  <si>
    <t>260 - Guinée</t>
  </si>
  <si>
    <t>272 - Côte-d'Ivoire</t>
  </si>
  <si>
    <t>276 - Ghana</t>
  </si>
  <si>
    <t>284 - Bénin</t>
  </si>
  <si>
    <t>302 - Cameroun</t>
  </si>
  <si>
    <t>314 - Gabon</t>
  </si>
  <si>
    <t>318 - Congo république</t>
  </si>
  <si>
    <t>322 - Congo (république démocratique : ex Zaïre))</t>
  </si>
  <si>
    <t>330 - Angola</t>
  </si>
  <si>
    <t>370 - Madagascar</t>
  </si>
  <si>
    <t>373 - Maurice</t>
  </si>
  <si>
    <t>448 - Cuba</t>
  </si>
  <si>
    <t>483 - Serbie</t>
  </si>
  <si>
    <t>492 - Surinam</t>
  </si>
  <si>
    <t>604 - Liban</t>
  </si>
  <si>
    <t>608 - Syrie</t>
  </si>
  <si>
    <t>632 - Arabie saoudite</t>
  </si>
  <si>
    <t>653 - Yemen (ex Yemen du nord et du sud)</t>
  </si>
  <si>
    <t>660 - Afghanistan</t>
  </si>
  <si>
    <t>732 - Japon</t>
  </si>
  <si>
    <t>809 - Nouvelle-Calédonie et dépendances</t>
  </si>
  <si>
    <t>960 - Territoire palestinien occupé</t>
  </si>
  <si>
    <t>Importation : Blé tendre (Volume : en tonnes)</t>
  </si>
  <si>
    <t>488 - Guyana</t>
  </si>
  <si>
    <t>701 - Malaysie</t>
  </si>
  <si>
    <t>377 - Mayotte</t>
  </si>
  <si>
    <t>456 - République dominicaine</t>
  </si>
  <si>
    <t>662 - Pakistan</t>
  </si>
  <si>
    <t>804 - Nouvelle-Zélande</t>
  </si>
  <si>
    <t>952 - Pays non détermines échanges extra</t>
  </si>
  <si>
    <t>334 - Ethiopie</t>
  </si>
  <si>
    <t>616 - Iran (république islamique)</t>
  </si>
  <si>
    <t>647 - Emirats arabes unis</t>
  </si>
  <si>
    <t>728 - Corée du sud</t>
  </si>
  <si>
    <t>240 - Niger</t>
  </si>
  <si>
    <t>708 - Philippines</t>
  </si>
  <si>
    <t>504 - Pérou</t>
  </si>
  <si>
    <t>480 - Colombie</t>
  </si>
  <si>
    <t>628 - Jordanie</t>
  </si>
  <si>
    <t>346 - Kenya</t>
  </si>
  <si>
    <t>612 - Irak</t>
  </si>
  <si>
    <t>Exportation : Avoine (Volume : en tonnes)</t>
  </si>
  <si>
    <t>649 - Oman</t>
  </si>
  <si>
    <t>Importation : Avoine (Volume : en tonnes)</t>
  </si>
  <si>
    <t>Exportation : Seigle (Volume : en tonnes)</t>
  </si>
  <si>
    <t>Importation : Seigle (Volume : en tonnes)</t>
  </si>
  <si>
    <t>Exportation : Orges (Volume : en tonnes)</t>
  </si>
  <si>
    <t>442 - Panama</t>
  </si>
  <si>
    <t>740 - Hong-kong</t>
  </si>
  <si>
    <t>Importation : Orges (Volume : en tonnes)</t>
  </si>
  <si>
    <t>Exportation : Maïs (Volume : en tonnes)</t>
  </si>
  <si>
    <t>43 - Andorre</t>
  </si>
  <si>
    <t>82 - Tadjikistan</t>
  </si>
  <si>
    <t>816 - Vanuatu</t>
  </si>
  <si>
    <t>969 - Tokelau</t>
  </si>
  <si>
    <t>Importation : Maïs (Volume : en tonnes)</t>
  </si>
  <si>
    <t>951 - Pays non déterminés échanges intra</t>
  </si>
  <si>
    <t>Exportation : Blé dur (Volume : en tonnes)</t>
  </si>
  <si>
    <t>Importation : Blé dur (Volume : en tonnes)</t>
  </si>
  <si>
    <t>Exportation : Triticale (Volume : en tonnes)</t>
  </si>
  <si>
    <t>Importation : Triticale (Volume : en tonnes)</t>
  </si>
  <si>
    <t>958 - Pays indéterminés</t>
  </si>
  <si>
    <t>Campagne : 2012 2013</t>
  </si>
  <si>
    <t>484 - Venezuela</t>
  </si>
  <si>
    <t>669 - Sri Lanka</t>
  </si>
  <si>
    <t>338 - Djibouti</t>
  </si>
  <si>
    <t>244 - Tchad</t>
  </si>
  <si>
    <t>268 - Liberia</t>
  </si>
  <si>
    <t>696 - Cambodge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</si>
</sst>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* _-#,##0\ &quot;€&quot;;* \-#,##0\ &quot;€&quot;;* _-&quot;-&quot;\ &quot;€&quot;;@"/>
    <numFmt numFmtId="165" formatCode="* #,##0;* \-#,##0;* &quot;-&quot;;@"/>
    <numFmt numFmtId="166" formatCode="* _-#,##0.00\ &quot;€&quot;;* \-#,##0.00\ &quot;€&quot;;* _-&quot;-&quot;??\ &quot;€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\ ###\ ##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color indexed="18"/>
      <name val="Arial"/>
      <family val="0"/>
    </font>
    <font>
      <b/>
      <sz val="8"/>
      <color indexed="16"/>
      <name val="Arial"/>
      <family val="0"/>
    </font>
    <font>
      <b/>
      <sz val="9"/>
      <color indexed="16"/>
      <name val="Arial"/>
      <family val="0"/>
    </font>
    <font>
      <b/>
      <sz val="10"/>
      <color indexed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72" fontId="4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172" fontId="6" fillId="2" borderId="0" xfId="0" applyNumberFormat="1" applyFont="1" applyFill="1" applyAlignment="1">
      <alignment/>
    </xf>
    <xf numFmtId="172" fontId="5" fillId="2" borderId="0" xfId="0" applyNumberFormat="1" applyFont="1" applyFill="1" applyAlignment="1" applyProtection="1">
      <alignment horizontal="center"/>
      <protection/>
    </xf>
    <xf numFmtId="172" fontId="5" fillId="2" borderId="1" xfId="0" applyNumberFormat="1" applyFont="1" applyFill="1" applyBorder="1" applyAlignment="1" applyProtection="1">
      <alignment horizontal="center"/>
      <protection/>
    </xf>
    <xf numFmtId="172" fontId="4" fillId="2" borderId="1" xfId="0" applyNumberFormat="1" applyFont="1" applyFill="1" applyBorder="1" applyAlignment="1">
      <alignment/>
    </xf>
    <xf numFmtId="172" fontId="5" fillId="2" borderId="1" xfId="0" applyNumberFormat="1" applyFont="1" applyFill="1" applyBorder="1" applyAlignment="1">
      <alignment/>
    </xf>
    <xf numFmtId="172" fontId="7" fillId="2" borderId="0" xfId="0" applyNumberFormat="1" applyFont="1" applyFill="1" applyAlignment="1">
      <alignment/>
    </xf>
    <xf numFmtId="172" fontId="8" fillId="2" borderId="0" xfId="0" applyNumberFormat="1" applyFont="1" applyFill="1" applyAlignment="1">
      <alignment/>
    </xf>
    <xf numFmtId="172" fontId="9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5"/>
  <sheetViews>
    <sheetView tabSelected="1" workbookViewId="0" topLeftCell="A1">
      <selection activeCell="O44" sqref="O44"/>
    </sheetView>
  </sheetViews>
  <sheetFormatPr defaultColWidth="11.421875" defaultRowHeight="12.75"/>
  <cols>
    <col min="1" max="1" width="42.7109375" style="2" bestFit="1" customWidth="1"/>
    <col min="2" max="2" width="11.8515625" style="2" bestFit="1" customWidth="1"/>
    <col min="3" max="4" width="12.00390625" style="2" bestFit="1" customWidth="1"/>
    <col min="5" max="6" width="11.8515625" style="2" bestFit="1" customWidth="1"/>
    <col min="7" max="13" width="11.57421875" style="2" bestFit="1" customWidth="1"/>
    <col min="14" max="16384" width="11.421875" style="2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3" t="s">
        <v>156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3" t="s">
        <v>73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</row>
    <row r="5" spans="1:14" ht="12.75">
      <c r="A5" s="6" t="s">
        <v>15</v>
      </c>
      <c r="B5" s="6">
        <v>110791.5</v>
      </c>
      <c r="C5" s="6">
        <v>101347.1</v>
      </c>
      <c r="D5" s="6">
        <v>90881.1</v>
      </c>
      <c r="E5" s="6">
        <v>143375.9</v>
      </c>
      <c r="F5" s="6">
        <v>114918.9</v>
      </c>
      <c r="G5" s="6">
        <v>106344</v>
      </c>
      <c r="H5" s="6">
        <v>163513.685</v>
      </c>
      <c r="I5" s="6"/>
      <c r="J5" s="6"/>
      <c r="K5" s="6"/>
      <c r="L5" s="6"/>
      <c r="M5" s="6"/>
      <c r="N5" s="7">
        <f aca="true" t="shared" si="0" ref="N5:N28">SUM(B5:M5)</f>
        <v>831172.185</v>
      </c>
    </row>
    <row r="6" spans="1:14" ht="12.75">
      <c r="A6" s="6" t="s">
        <v>16</v>
      </c>
      <c r="B6" s="6">
        <v>33817</v>
      </c>
      <c r="C6" s="6">
        <v>23653.2</v>
      </c>
      <c r="D6" s="6">
        <v>8905.3</v>
      </c>
      <c r="E6" s="6">
        <v>23971.4</v>
      </c>
      <c r="F6" s="6">
        <v>34404.7</v>
      </c>
      <c r="G6" s="6">
        <v>19305</v>
      </c>
      <c r="H6" s="6">
        <v>43944.065</v>
      </c>
      <c r="I6" s="6"/>
      <c r="J6" s="6"/>
      <c r="K6" s="6"/>
      <c r="L6" s="6"/>
      <c r="M6" s="6"/>
      <c r="N6" s="7">
        <f t="shared" si="0"/>
        <v>188000.66499999998</v>
      </c>
    </row>
    <row r="7" spans="1:14" ht="12.75">
      <c r="A7" s="6" t="s">
        <v>17</v>
      </c>
      <c r="B7" s="6">
        <v>50622</v>
      </c>
      <c r="C7" s="6">
        <v>97162.4</v>
      </c>
      <c r="D7" s="6">
        <v>98263.8</v>
      </c>
      <c r="E7" s="6">
        <v>102200.1</v>
      </c>
      <c r="F7" s="6">
        <v>79107.1</v>
      </c>
      <c r="G7" s="6">
        <v>89727</v>
      </c>
      <c r="H7" s="6">
        <v>117908.809</v>
      </c>
      <c r="I7" s="6"/>
      <c r="J7" s="6"/>
      <c r="K7" s="6"/>
      <c r="L7" s="6"/>
      <c r="M7" s="6"/>
      <c r="N7" s="7">
        <f t="shared" si="0"/>
        <v>634991.209</v>
      </c>
    </row>
    <row r="8" spans="1:14" ht="12.75">
      <c r="A8" s="6" t="s">
        <v>18</v>
      </c>
      <c r="B8" s="6">
        <v>36880.3</v>
      </c>
      <c r="C8" s="6">
        <v>46718.5</v>
      </c>
      <c r="D8" s="6">
        <v>24761.6</v>
      </c>
      <c r="E8" s="6">
        <v>29639.8</v>
      </c>
      <c r="F8" s="6">
        <v>31038.3</v>
      </c>
      <c r="G8" s="6">
        <v>23647</v>
      </c>
      <c r="H8" s="6">
        <v>35713.31</v>
      </c>
      <c r="I8" s="6"/>
      <c r="J8" s="6"/>
      <c r="K8" s="6"/>
      <c r="L8" s="6"/>
      <c r="M8" s="6"/>
      <c r="N8" s="7">
        <f t="shared" si="0"/>
        <v>228398.80999999997</v>
      </c>
    </row>
    <row r="9" spans="1:14" ht="12.75">
      <c r="A9" s="6" t="s">
        <v>67</v>
      </c>
      <c r="B9" s="6">
        <v>26413.9</v>
      </c>
      <c r="C9" s="6">
        <v>15261.6</v>
      </c>
      <c r="D9" s="6"/>
      <c r="E9" s="6"/>
      <c r="F9" s="6">
        <v>5500</v>
      </c>
      <c r="G9" s="6"/>
      <c r="H9" s="6">
        <v>7445.896</v>
      </c>
      <c r="I9" s="6"/>
      <c r="J9" s="6"/>
      <c r="K9" s="6"/>
      <c r="L9" s="6"/>
      <c r="M9" s="6"/>
      <c r="N9" s="7">
        <f t="shared" si="0"/>
        <v>54621.396</v>
      </c>
    </row>
    <row r="10" spans="1:14" ht="12.75">
      <c r="A10" s="6" t="s">
        <v>52</v>
      </c>
      <c r="B10" s="6">
        <v>1600.9</v>
      </c>
      <c r="C10" s="6">
        <v>111.9</v>
      </c>
      <c r="D10" s="6">
        <v>220.9</v>
      </c>
      <c r="E10" s="6">
        <v>1425.9</v>
      </c>
      <c r="F10" s="6">
        <v>57.1</v>
      </c>
      <c r="G10" s="6">
        <v>1462</v>
      </c>
      <c r="H10" s="6"/>
      <c r="I10" s="6"/>
      <c r="J10" s="6"/>
      <c r="K10" s="6"/>
      <c r="L10" s="6"/>
      <c r="M10" s="6"/>
      <c r="N10" s="7">
        <f t="shared" si="0"/>
        <v>4878.700000000001</v>
      </c>
    </row>
    <row r="11" spans="1:14" ht="12.75">
      <c r="A11" s="6" t="s">
        <v>19</v>
      </c>
      <c r="B11" s="6">
        <v>6400</v>
      </c>
      <c r="C11" s="6"/>
      <c r="D11" s="6">
        <v>3892.4</v>
      </c>
      <c r="E11" s="6">
        <v>56.6</v>
      </c>
      <c r="F11" s="6">
        <v>8167</v>
      </c>
      <c r="G11" s="6">
        <v>6573</v>
      </c>
      <c r="H11" s="6">
        <v>2942</v>
      </c>
      <c r="I11" s="6"/>
      <c r="J11" s="6"/>
      <c r="K11" s="6"/>
      <c r="L11" s="6"/>
      <c r="M11" s="6"/>
      <c r="N11" s="7">
        <f t="shared" si="0"/>
        <v>28031</v>
      </c>
    </row>
    <row r="12" spans="1:14" ht="12.75">
      <c r="A12" s="6" t="s">
        <v>20</v>
      </c>
      <c r="B12" s="6">
        <v>59379.8</v>
      </c>
      <c r="C12" s="6">
        <v>49971</v>
      </c>
      <c r="D12" s="6">
        <v>40083.1</v>
      </c>
      <c r="E12" s="6">
        <v>60293.5</v>
      </c>
      <c r="F12" s="6">
        <v>41057.6</v>
      </c>
      <c r="G12" s="6">
        <v>41452</v>
      </c>
      <c r="H12" s="6">
        <v>45448.64</v>
      </c>
      <c r="I12" s="6"/>
      <c r="J12" s="6"/>
      <c r="K12" s="6"/>
      <c r="L12" s="6"/>
      <c r="M12" s="6"/>
      <c r="N12" s="7">
        <f t="shared" si="0"/>
        <v>337685.64</v>
      </c>
    </row>
    <row r="13" spans="1:14" ht="12.75">
      <c r="A13" s="6" t="s">
        <v>21</v>
      </c>
      <c r="B13" s="6">
        <v>55827.4</v>
      </c>
      <c r="C13" s="6">
        <v>101611.5</v>
      </c>
      <c r="D13" s="6">
        <v>68081.8</v>
      </c>
      <c r="E13" s="6">
        <v>62882.7</v>
      </c>
      <c r="F13" s="6">
        <v>45114.2</v>
      </c>
      <c r="G13" s="6">
        <v>34800</v>
      </c>
      <c r="H13" s="6">
        <v>96840.153</v>
      </c>
      <c r="I13" s="6"/>
      <c r="J13" s="6"/>
      <c r="K13" s="6"/>
      <c r="L13" s="6"/>
      <c r="M13" s="6"/>
      <c r="N13" s="7">
        <f t="shared" si="0"/>
        <v>465157.753</v>
      </c>
    </row>
    <row r="14" spans="1:14" ht="12.75">
      <c r="A14" s="6" t="s">
        <v>22</v>
      </c>
      <c r="B14" s="6">
        <v>117538.6</v>
      </c>
      <c r="C14" s="6">
        <v>127789.1</v>
      </c>
      <c r="D14" s="6">
        <v>141982.5</v>
      </c>
      <c r="E14" s="6">
        <v>143737.1</v>
      </c>
      <c r="F14" s="6">
        <v>143927.4</v>
      </c>
      <c r="G14" s="6">
        <v>130713</v>
      </c>
      <c r="H14" s="6">
        <v>163950.791</v>
      </c>
      <c r="I14" s="6"/>
      <c r="J14" s="6"/>
      <c r="K14" s="6"/>
      <c r="L14" s="6"/>
      <c r="M14" s="6"/>
      <c r="N14" s="7">
        <f t="shared" si="0"/>
        <v>969638.491</v>
      </c>
    </row>
    <row r="15" spans="1:14" ht="12.75">
      <c r="A15" s="6" t="s">
        <v>23</v>
      </c>
      <c r="B15" s="6">
        <v>788.4</v>
      </c>
      <c r="C15" s="6">
        <v>592.1</v>
      </c>
      <c r="D15" s="6">
        <v>1203.8</v>
      </c>
      <c r="E15" s="6">
        <v>1907.5</v>
      </c>
      <c r="F15" s="6">
        <v>1482.6</v>
      </c>
      <c r="G15" s="6">
        <v>792</v>
      </c>
      <c r="H15" s="6">
        <v>2031.275</v>
      </c>
      <c r="I15" s="6"/>
      <c r="J15" s="6"/>
      <c r="K15" s="6"/>
      <c r="L15" s="6"/>
      <c r="M15" s="6"/>
      <c r="N15" s="7">
        <f t="shared" si="0"/>
        <v>8797.675</v>
      </c>
    </row>
    <row r="16" spans="1:14" ht="12.75">
      <c r="A16" s="6" t="s">
        <v>74</v>
      </c>
      <c r="B16" s="6">
        <v>102.8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">
        <f t="shared" si="0"/>
        <v>102.8</v>
      </c>
    </row>
    <row r="17" spans="1:14" ht="12.75">
      <c r="A17" s="6" t="s">
        <v>24</v>
      </c>
      <c r="B17" s="6"/>
      <c r="C17" s="6"/>
      <c r="D17" s="6">
        <v>4.5</v>
      </c>
      <c r="E17" s="6">
        <v>5</v>
      </c>
      <c r="F17" s="6">
        <v>24</v>
      </c>
      <c r="G17" s="6"/>
      <c r="H17" s="6"/>
      <c r="I17" s="6"/>
      <c r="J17" s="6"/>
      <c r="K17" s="6"/>
      <c r="L17" s="6"/>
      <c r="M17" s="6"/>
      <c r="N17" s="7">
        <f t="shared" si="0"/>
        <v>33.5</v>
      </c>
    </row>
    <row r="18" spans="1:14" ht="12.75">
      <c r="A18" s="6" t="s">
        <v>76</v>
      </c>
      <c r="B18" s="6">
        <v>1435</v>
      </c>
      <c r="C18" s="6"/>
      <c r="D18" s="6"/>
      <c r="E18" s="6"/>
      <c r="F18" s="6"/>
      <c r="G18" s="6"/>
      <c r="H18" s="6">
        <v>1547.494</v>
      </c>
      <c r="I18" s="6"/>
      <c r="J18" s="6"/>
      <c r="K18" s="6"/>
      <c r="L18" s="6"/>
      <c r="M18" s="6"/>
      <c r="N18" s="7">
        <f t="shared" si="0"/>
        <v>2982.4939999999997</v>
      </c>
    </row>
    <row r="19" spans="1:14" ht="12.75">
      <c r="A19" s="6" t="s">
        <v>78</v>
      </c>
      <c r="B19" s="6">
        <v>2.7</v>
      </c>
      <c r="C19" s="6"/>
      <c r="D19" s="6">
        <v>71.6</v>
      </c>
      <c r="E19" s="6"/>
      <c r="F19" s="6"/>
      <c r="G19" s="6"/>
      <c r="H19" s="6"/>
      <c r="I19" s="6"/>
      <c r="J19" s="6"/>
      <c r="K19" s="6"/>
      <c r="L19" s="6"/>
      <c r="M19" s="6"/>
      <c r="N19" s="7">
        <f t="shared" si="0"/>
        <v>74.3</v>
      </c>
    </row>
    <row r="20" spans="1:14" ht="12.75">
      <c r="A20" s="6" t="s">
        <v>79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7">
        <f t="shared" si="0"/>
        <v>0</v>
      </c>
    </row>
    <row r="21" spans="1:14" ht="12.75">
      <c r="A21" s="6" t="s">
        <v>25</v>
      </c>
      <c r="B21" s="6">
        <v>0.4</v>
      </c>
      <c r="C21" s="6"/>
      <c r="D21" s="6">
        <v>45.5</v>
      </c>
      <c r="E21" s="6">
        <v>18</v>
      </c>
      <c r="F21" s="6">
        <v>0.7</v>
      </c>
      <c r="G21" s="6">
        <v>1</v>
      </c>
      <c r="H21" s="6"/>
      <c r="I21" s="6"/>
      <c r="J21" s="6"/>
      <c r="K21" s="6"/>
      <c r="L21" s="6"/>
      <c r="M21" s="6"/>
      <c r="N21" s="7">
        <f t="shared" si="0"/>
        <v>65.6</v>
      </c>
    </row>
    <row r="22" spans="1:14" ht="12.75">
      <c r="A22" s="6" t="s">
        <v>26</v>
      </c>
      <c r="B22" s="6"/>
      <c r="C22" s="6"/>
      <c r="D22" s="6">
        <v>412.4</v>
      </c>
      <c r="E22" s="6">
        <v>12.2</v>
      </c>
      <c r="F22" s="6"/>
      <c r="G22" s="6">
        <v>1</v>
      </c>
      <c r="H22" s="6">
        <v>4</v>
      </c>
      <c r="I22" s="6"/>
      <c r="J22" s="6"/>
      <c r="K22" s="6"/>
      <c r="L22" s="6"/>
      <c r="M22" s="6"/>
      <c r="N22" s="7">
        <f t="shared" si="0"/>
        <v>429.59999999999997</v>
      </c>
    </row>
    <row r="23" spans="1:14" ht="12.75">
      <c r="A23" s="6" t="s">
        <v>27</v>
      </c>
      <c r="B23" s="6"/>
      <c r="C23" s="6"/>
      <c r="D23" s="6">
        <v>175.3</v>
      </c>
      <c r="E23" s="6">
        <v>4.9</v>
      </c>
      <c r="F23" s="6">
        <v>0.2</v>
      </c>
      <c r="G23" s="6"/>
      <c r="H23" s="6">
        <v>7.5</v>
      </c>
      <c r="I23" s="6"/>
      <c r="J23" s="6"/>
      <c r="K23" s="6"/>
      <c r="L23" s="6"/>
      <c r="M23" s="6"/>
      <c r="N23" s="7">
        <f t="shared" si="0"/>
        <v>187.9</v>
      </c>
    </row>
    <row r="24" spans="1:14" ht="12.75">
      <c r="A24" s="6" t="s">
        <v>28</v>
      </c>
      <c r="B24" s="6"/>
      <c r="C24" s="6">
        <v>483.8</v>
      </c>
      <c r="D24" s="6">
        <v>277.5</v>
      </c>
      <c r="E24" s="6">
        <v>123.8</v>
      </c>
      <c r="F24" s="6">
        <v>2.3</v>
      </c>
      <c r="G24" s="6"/>
      <c r="H24" s="6">
        <v>0.343</v>
      </c>
      <c r="I24" s="6"/>
      <c r="J24" s="6"/>
      <c r="K24" s="6"/>
      <c r="L24" s="6"/>
      <c r="M24" s="6"/>
      <c r="N24" s="7">
        <f t="shared" si="0"/>
        <v>887.7429999999998</v>
      </c>
    </row>
    <row r="25" spans="1:14" ht="12.75">
      <c r="A25" s="6" t="s">
        <v>29</v>
      </c>
      <c r="B25" s="6"/>
      <c r="C25" s="6"/>
      <c r="D25" s="6">
        <v>186.4</v>
      </c>
      <c r="E25" s="6">
        <v>83.3</v>
      </c>
      <c r="F25" s="6">
        <v>12.6</v>
      </c>
      <c r="G25" s="6">
        <v>1</v>
      </c>
      <c r="H25" s="6">
        <v>3301.007</v>
      </c>
      <c r="I25" s="6"/>
      <c r="J25" s="6"/>
      <c r="K25" s="6"/>
      <c r="L25" s="6"/>
      <c r="M25" s="6"/>
      <c r="N25" s="7">
        <f t="shared" si="0"/>
        <v>3584.3070000000002</v>
      </c>
    </row>
    <row r="26" spans="1:14" ht="12.75">
      <c r="A26" s="6" t="s">
        <v>30</v>
      </c>
      <c r="B26" s="6">
        <v>1.8</v>
      </c>
      <c r="C26" s="6">
        <v>0.3</v>
      </c>
      <c r="D26" s="6">
        <v>1</v>
      </c>
      <c r="E26" s="6">
        <v>8</v>
      </c>
      <c r="F26" s="6">
        <v>0.3</v>
      </c>
      <c r="G26" s="6"/>
      <c r="H26" s="6"/>
      <c r="I26" s="6"/>
      <c r="J26" s="6"/>
      <c r="K26" s="6"/>
      <c r="L26" s="6"/>
      <c r="M26" s="6"/>
      <c r="N26" s="7">
        <f t="shared" si="0"/>
        <v>11.4</v>
      </c>
    </row>
    <row r="27" spans="1:14" ht="12.75">
      <c r="A27" s="6" t="s">
        <v>31</v>
      </c>
      <c r="B27" s="6"/>
      <c r="C27" s="6"/>
      <c r="D27" s="6"/>
      <c r="E27" s="6">
        <v>8.4</v>
      </c>
      <c r="F27" s="6">
        <v>4.9</v>
      </c>
      <c r="G27" s="6"/>
      <c r="H27" s="6"/>
      <c r="I27" s="6"/>
      <c r="J27" s="6"/>
      <c r="K27" s="6"/>
      <c r="L27" s="6"/>
      <c r="M27" s="6"/>
      <c r="N27" s="7">
        <f t="shared" si="0"/>
        <v>13.3</v>
      </c>
    </row>
    <row r="28" spans="1:14" ht="12.75">
      <c r="A28" s="6" t="s">
        <v>80</v>
      </c>
      <c r="B28" s="6"/>
      <c r="C28" s="6">
        <v>3100</v>
      </c>
      <c r="D28" s="6"/>
      <c r="E28" s="6"/>
      <c r="F28" s="6">
        <v>3022</v>
      </c>
      <c r="G28" s="6">
        <v>3082</v>
      </c>
      <c r="H28" s="6"/>
      <c r="I28" s="6"/>
      <c r="J28" s="6"/>
      <c r="K28" s="6"/>
      <c r="L28" s="6"/>
      <c r="M28" s="6"/>
      <c r="N28" s="7">
        <f t="shared" si="0"/>
        <v>9204</v>
      </c>
    </row>
    <row r="29" spans="1:14" ht="12.75">
      <c r="A29" s="8" t="s">
        <v>32</v>
      </c>
      <c r="B29" s="8">
        <f aca="true" t="shared" si="1" ref="B29:N29">SUM(B5:B28)</f>
        <v>501602.50000000006</v>
      </c>
      <c r="C29" s="8">
        <f t="shared" si="1"/>
        <v>567802.5000000001</v>
      </c>
      <c r="D29" s="8">
        <f t="shared" si="1"/>
        <v>479450.5</v>
      </c>
      <c r="E29" s="8">
        <f t="shared" si="1"/>
        <v>569754.1000000001</v>
      </c>
      <c r="F29" s="8">
        <f t="shared" si="1"/>
        <v>507841.8999999999</v>
      </c>
      <c r="G29" s="8">
        <f t="shared" si="1"/>
        <v>457900</v>
      </c>
      <c r="H29" s="8">
        <f t="shared" si="1"/>
        <v>684598.968</v>
      </c>
      <c r="I29" s="8">
        <f t="shared" si="1"/>
        <v>0</v>
      </c>
      <c r="J29" s="8">
        <f t="shared" si="1"/>
        <v>0</v>
      </c>
      <c r="K29" s="8">
        <f t="shared" si="1"/>
        <v>0</v>
      </c>
      <c r="L29" s="8">
        <f t="shared" si="1"/>
        <v>0</v>
      </c>
      <c r="M29" s="8">
        <f t="shared" si="1"/>
        <v>0</v>
      </c>
      <c r="N29" s="8">
        <f t="shared" si="1"/>
        <v>3768950.467999999</v>
      </c>
    </row>
    <row r="30" spans="1:14" ht="12.75">
      <c r="A30" s="9" t="s">
        <v>33</v>
      </c>
      <c r="B30" s="9">
        <f aca="true" t="shared" si="2" ref="B30:N30">SUM(B5:B29)/2</f>
        <v>501602.50000000006</v>
      </c>
      <c r="C30" s="9">
        <f t="shared" si="2"/>
        <v>567802.5000000001</v>
      </c>
      <c r="D30" s="9">
        <f t="shared" si="2"/>
        <v>479450.5</v>
      </c>
      <c r="E30" s="9">
        <f t="shared" si="2"/>
        <v>569754.1000000001</v>
      </c>
      <c r="F30" s="9">
        <f t="shared" si="2"/>
        <v>507841.8999999999</v>
      </c>
      <c r="G30" s="9">
        <f t="shared" si="2"/>
        <v>457900</v>
      </c>
      <c r="H30" s="9">
        <f t="shared" si="2"/>
        <v>684598.968</v>
      </c>
      <c r="I30" s="9">
        <f t="shared" si="2"/>
        <v>0</v>
      </c>
      <c r="J30" s="9">
        <f t="shared" si="2"/>
        <v>0</v>
      </c>
      <c r="K30" s="9">
        <f t="shared" si="2"/>
        <v>0</v>
      </c>
      <c r="L30" s="9">
        <f t="shared" si="2"/>
        <v>0</v>
      </c>
      <c r="M30" s="9">
        <f t="shared" si="2"/>
        <v>0</v>
      </c>
      <c r="N30" s="9">
        <f t="shared" si="2"/>
        <v>3768950.467999999</v>
      </c>
    </row>
    <row r="31" spans="1:14" ht="12.75">
      <c r="A31" s="6" t="s">
        <v>83</v>
      </c>
      <c r="B31" s="6"/>
      <c r="C31" s="6"/>
      <c r="D31" s="6">
        <v>965.1</v>
      </c>
      <c r="E31" s="6"/>
      <c r="F31" s="6"/>
      <c r="G31" s="6"/>
      <c r="H31" s="6"/>
      <c r="I31" s="6"/>
      <c r="J31" s="6"/>
      <c r="K31" s="6"/>
      <c r="L31" s="6"/>
      <c r="M31" s="6"/>
      <c r="N31" s="7">
        <f aca="true" t="shared" si="3" ref="N31:N87">SUM(B31:M31)</f>
        <v>965.1</v>
      </c>
    </row>
    <row r="32" spans="1:14" ht="12.75">
      <c r="A32" s="6" t="s">
        <v>64</v>
      </c>
      <c r="B32" s="6"/>
      <c r="C32" s="6"/>
      <c r="D32" s="6"/>
      <c r="E32" s="6"/>
      <c r="F32" s="6"/>
      <c r="G32" s="6"/>
      <c r="H32" s="6">
        <v>3800</v>
      </c>
      <c r="I32" s="6"/>
      <c r="J32" s="6"/>
      <c r="K32" s="6"/>
      <c r="L32" s="6"/>
      <c r="M32" s="6"/>
      <c r="N32" s="7">
        <f t="shared" si="3"/>
        <v>3800</v>
      </c>
    </row>
    <row r="33" spans="1:14" ht="12.75">
      <c r="A33" s="6" t="s">
        <v>34</v>
      </c>
      <c r="B33" s="6">
        <v>675</v>
      </c>
      <c r="C33" s="6">
        <v>1551</v>
      </c>
      <c r="D33" s="6">
        <v>11735.1</v>
      </c>
      <c r="E33" s="6">
        <v>10502</v>
      </c>
      <c r="F33" s="6">
        <v>1665.4</v>
      </c>
      <c r="G33" s="6">
        <v>5373</v>
      </c>
      <c r="H33" s="6">
        <v>28959.078</v>
      </c>
      <c r="I33" s="6"/>
      <c r="J33" s="6"/>
      <c r="K33" s="6"/>
      <c r="L33" s="6"/>
      <c r="M33" s="6"/>
      <c r="N33" s="7">
        <f t="shared" si="3"/>
        <v>60460.578</v>
      </c>
    </row>
    <row r="34" spans="1:14" ht="12.75">
      <c r="A34" s="6" t="s">
        <v>71</v>
      </c>
      <c r="B34" s="6"/>
      <c r="C34" s="6"/>
      <c r="D34" s="6">
        <v>18.1</v>
      </c>
      <c r="E34" s="6">
        <v>23.7</v>
      </c>
      <c r="F34" s="6">
        <v>20</v>
      </c>
      <c r="G34" s="6"/>
      <c r="H34" s="6"/>
      <c r="I34" s="6"/>
      <c r="J34" s="6"/>
      <c r="K34" s="6"/>
      <c r="L34" s="6"/>
      <c r="M34" s="6"/>
      <c r="N34" s="7">
        <f t="shared" si="3"/>
        <v>61.8</v>
      </c>
    </row>
    <row r="35" spans="1:14" ht="12.75">
      <c r="A35" s="6" t="s">
        <v>84</v>
      </c>
      <c r="B35" s="6"/>
      <c r="C35" s="6"/>
      <c r="D35" s="6"/>
      <c r="E35" s="6"/>
      <c r="F35" s="6"/>
      <c r="G35" s="6"/>
      <c r="H35" s="6">
        <v>6599.42</v>
      </c>
      <c r="I35" s="6"/>
      <c r="J35" s="6"/>
      <c r="K35" s="6"/>
      <c r="L35" s="6"/>
      <c r="M35" s="6"/>
      <c r="N35" s="7">
        <f t="shared" si="3"/>
        <v>6599.42</v>
      </c>
    </row>
    <row r="36" spans="1:14" ht="12.75">
      <c r="A36" s="6" t="s">
        <v>35</v>
      </c>
      <c r="B36" s="6"/>
      <c r="C36" s="6">
        <v>0.5</v>
      </c>
      <c r="D36" s="6">
        <v>20.2</v>
      </c>
      <c r="E36" s="6"/>
      <c r="F36" s="6"/>
      <c r="G36" s="6"/>
      <c r="H36" s="6"/>
      <c r="I36" s="6"/>
      <c r="J36" s="6"/>
      <c r="K36" s="6"/>
      <c r="L36" s="6"/>
      <c r="M36" s="6"/>
      <c r="N36" s="7">
        <f t="shared" si="3"/>
        <v>20.7</v>
      </c>
    </row>
    <row r="37" spans="1:14" ht="12.75">
      <c r="A37" s="6" t="s">
        <v>85</v>
      </c>
      <c r="B37" s="6"/>
      <c r="C37" s="6">
        <v>0.1</v>
      </c>
      <c r="D37" s="6">
        <v>13.1</v>
      </c>
      <c r="E37" s="6"/>
      <c r="F37" s="6"/>
      <c r="G37" s="6"/>
      <c r="H37" s="6"/>
      <c r="I37" s="6"/>
      <c r="J37" s="6"/>
      <c r="K37" s="6"/>
      <c r="L37" s="6"/>
      <c r="M37" s="6"/>
      <c r="N37" s="7">
        <f t="shared" si="3"/>
        <v>13.2</v>
      </c>
    </row>
    <row r="38" spans="1:14" ht="12.75">
      <c r="A38" s="6" t="s">
        <v>86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7">
        <f t="shared" si="3"/>
        <v>0</v>
      </c>
    </row>
    <row r="39" spans="1:14" ht="12.75">
      <c r="A39" s="6" t="s">
        <v>36</v>
      </c>
      <c r="B39" s="6">
        <v>1.4</v>
      </c>
      <c r="C39" s="6">
        <v>60</v>
      </c>
      <c r="D39" s="6">
        <v>20</v>
      </c>
      <c r="E39" s="6"/>
      <c r="F39" s="6"/>
      <c r="G39" s="6"/>
      <c r="H39" s="6"/>
      <c r="I39" s="6"/>
      <c r="J39" s="6"/>
      <c r="K39" s="6"/>
      <c r="L39" s="6"/>
      <c r="M39" s="6"/>
      <c r="N39" s="7">
        <f t="shared" si="3"/>
        <v>81.4</v>
      </c>
    </row>
    <row r="40" spans="1:14" ht="12.75">
      <c r="A40" s="6" t="s">
        <v>89</v>
      </c>
      <c r="B40" s="6"/>
      <c r="C40" s="6"/>
      <c r="D40" s="6"/>
      <c r="E40" s="6">
        <v>8</v>
      </c>
      <c r="F40" s="6"/>
      <c r="G40" s="6"/>
      <c r="H40" s="6"/>
      <c r="I40" s="6"/>
      <c r="J40" s="6"/>
      <c r="K40" s="6"/>
      <c r="L40" s="6"/>
      <c r="M40" s="6"/>
      <c r="N40" s="7">
        <f t="shared" si="3"/>
        <v>8</v>
      </c>
    </row>
    <row r="41" spans="1:14" ht="12.75">
      <c r="A41" s="6" t="s">
        <v>90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7">
        <f t="shared" si="3"/>
        <v>0</v>
      </c>
    </row>
    <row r="42" spans="1:14" ht="12.75">
      <c r="A42" s="6" t="s">
        <v>91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7">
        <f t="shared" si="3"/>
        <v>0</v>
      </c>
    </row>
    <row r="43" spans="1:14" ht="12.75">
      <c r="A43" s="6" t="s">
        <v>37</v>
      </c>
      <c r="B43" s="6"/>
      <c r="C43" s="6">
        <v>23961.2</v>
      </c>
      <c r="D43" s="6">
        <v>725.4</v>
      </c>
      <c r="E43" s="6">
        <v>248728.7</v>
      </c>
      <c r="F43" s="6">
        <v>132006.3</v>
      </c>
      <c r="G43" s="6">
        <v>109521</v>
      </c>
      <c r="H43" s="6">
        <v>27500</v>
      </c>
      <c r="I43" s="6"/>
      <c r="J43" s="6"/>
      <c r="K43" s="6"/>
      <c r="L43" s="6"/>
      <c r="M43" s="6"/>
      <c r="N43" s="7">
        <f t="shared" si="3"/>
        <v>542442.6</v>
      </c>
    </row>
    <row r="44" spans="1:14" ht="12.75">
      <c r="A44" s="6" t="s">
        <v>68</v>
      </c>
      <c r="B44" s="6">
        <v>89919.6</v>
      </c>
      <c r="C44" s="6">
        <v>525136</v>
      </c>
      <c r="D44" s="6">
        <v>425304.3</v>
      </c>
      <c r="E44" s="6">
        <v>371677.4</v>
      </c>
      <c r="F44" s="6">
        <v>275272.2</v>
      </c>
      <c r="G44" s="6">
        <v>326570</v>
      </c>
      <c r="H44" s="6">
        <v>328275.309</v>
      </c>
      <c r="I44" s="6"/>
      <c r="J44" s="6"/>
      <c r="K44" s="6"/>
      <c r="L44" s="6"/>
      <c r="M44" s="6"/>
      <c r="N44" s="7">
        <f t="shared" si="3"/>
        <v>2342154.809</v>
      </c>
    </row>
    <row r="45" spans="1:14" ht="12.75">
      <c r="A45" s="6" t="s">
        <v>53</v>
      </c>
      <c r="B45" s="6"/>
      <c r="C45" s="6">
        <v>0.1</v>
      </c>
      <c r="D45" s="6"/>
      <c r="E45" s="6"/>
      <c r="F45" s="6"/>
      <c r="G45" s="6">
        <v>27500</v>
      </c>
      <c r="H45" s="6">
        <v>53601.236</v>
      </c>
      <c r="I45" s="6"/>
      <c r="J45" s="6"/>
      <c r="K45" s="6"/>
      <c r="L45" s="6"/>
      <c r="M45" s="6"/>
      <c r="N45" s="7">
        <f t="shared" si="3"/>
        <v>81101.336</v>
      </c>
    </row>
    <row r="46" spans="1:14" ht="12.75">
      <c r="A46" s="6" t="s">
        <v>54</v>
      </c>
      <c r="B46" s="6"/>
      <c r="C46" s="6"/>
      <c r="D46" s="6"/>
      <c r="E46" s="6"/>
      <c r="F46" s="6">
        <v>25934.2</v>
      </c>
      <c r="G46" s="6"/>
      <c r="H46" s="6">
        <v>26250</v>
      </c>
      <c r="I46" s="6"/>
      <c r="J46" s="6"/>
      <c r="K46" s="6"/>
      <c r="L46" s="6"/>
      <c r="M46" s="6"/>
      <c r="N46" s="7">
        <f t="shared" si="3"/>
        <v>52184.2</v>
      </c>
    </row>
    <row r="47" spans="1:14" ht="12.75">
      <c r="A47" s="6" t="s">
        <v>62</v>
      </c>
      <c r="B47" s="6"/>
      <c r="C47" s="6"/>
      <c r="D47" s="6"/>
      <c r="E47" s="6"/>
      <c r="F47" s="6">
        <v>126000</v>
      </c>
      <c r="G47" s="6">
        <v>360331</v>
      </c>
      <c r="H47" s="6">
        <v>264425.405</v>
      </c>
      <c r="I47" s="6"/>
      <c r="J47" s="6"/>
      <c r="K47" s="6"/>
      <c r="L47" s="6"/>
      <c r="M47" s="6"/>
      <c r="N47" s="7">
        <f t="shared" si="3"/>
        <v>750756.405</v>
      </c>
    </row>
    <row r="48" spans="1:14" ht="12.75">
      <c r="A48" s="6" t="s">
        <v>92</v>
      </c>
      <c r="B48" s="6"/>
      <c r="C48" s="6">
        <v>22500</v>
      </c>
      <c r="D48" s="6"/>
      <c r="E48" s="6"/>
      <c r="F48" s="6">
        <v>7560</v>
      </c>
      <c r="G48" s="6"/>
      <c r="H48" s="6">
        <v>50600</v>
      </c>
      <c r="I48" s="6"/>
      <c r="J48" s="6"/>
      <c r="K48" s="6"/>
      <c r="L48" s="6"/>
      <c r="M48" s="6"/>
      <c r="N48" s="7">
        <f t="shared" si="3"/>
        <v>80660</v>
      </c>
    </row>
    <row r="49" spans="1:14" ht="12.75">
      <c r="A49" s="6" t="s">
        <v>72</v>
      </c>
      <c r="B49" s="6">
        <v>11183.2</v>
      </c>
      <c r="C49" s="6">
        <v>8150</v>
      </c>
      <c r="D49" s="6">
        <v>16200</v>
      </c>
      <c r="E49" s="6">
        <v>23830</v>
      </c>
      <c r="F49" s="6">
        <v>7400.3</v>
      </c>
      <c r="G49" s="6">
        <v>4500</v>
      </c>
      <c r="H49" s="6">
        <v>20200</v>
      </c>
      <c r="I49" s="6"/>
      <c r="J49" s="6"/>
      <c r="K49" s="6"/>
      <c r="L49" s="6"/>
      <c r="M49" s="6"/>
      <c r="N49" s="7">
        <f t="shared" si="3"/>
        <v>91463.5</v>
      </c>
    </row>
    <row r="50" spans="1:14" ht="12.75">
      <c r="A50" s="6" t="s">
        <v>69</v>
      </c>
      <c r="B50" s="6">
        <v>2900</v>
      </c>
      <c r="C50" s="6">
        <v>4850</v>
      </c>
      <c r="D50" s="6">
        <v>8300</v>
      </c>
      <c r="E50" s="6">
        <v>5500</v>
      </c>
      <c r="F50" s="6">
        <v>3000</v>
      </c>
      <c r="G50" s="6">
        <v>2500</v>
      </c>
      <c r="H50" s="6">
        <v>3000</v>
      </c>
      <c r="I50" s="6"/>
      <c r="J50" s="6"/>
      <c r="K50" s="6"/>
      <c r="L50" s="6"/>
      <c r="M50" s="6"/>
      <c r="N50" s="7">
        <f t="shared" si="3"/>
        <v>30050</v>
      </c>
    </row>
    <row r="51" spans="1:14" ht="12.75">
      <c r="A51" s="6" t="s">
        <v>160</v>
      </c>
      <c r="B51" s="6"/>
      <c r="C51" s="6"/>
      <c r="D51" s="6"/>
      <c r="E51" s="6">
        <v>0.1</v>
      </c>
      <c r="F51" s="6"/>
      <c r="G51" s="6"/>
      <c r="H51" s="6">
        <v>0.06</v>
      </c>
      <c r="I51" s="6"/>
      <c r="J51" s="6"/>
      <c r="K51" s="6"/>
      <c r="L51" s="6"/>
      <c r="M51" s="6"/>
      <c r="N51" s="7">
        <f t="shared" si="3"/>
        <v>0.16</v>
      </c>
    </row>
    <row r="52" spans="1:14" ht="12.75">
      <c r="A52" s="6" t="s">
        <v>93</v>
      </c>
      <c r="B52" s="6"/>
      <c r="C52" s="6">
        <v>4987.5</v>
      </c>
      <c r="D52" s="6"/>
      <c r="E52" s="6">
        <v>4500</v>
      </c>
      <c r="F52" s="6"/>
      <c r="G52" s="6"/>
      <c r="H52" s="6"/>
      <c r="I52" s="6"/>
      <c r="J52" s="6"/>
      <c r="K52" s="6"/>
      <c r="L52" s="6"/>
      <c r="M52" s="6"/>
      <c r="N52" s="7">
        <f t="shared" si="3"/>
        <v>9487.5</v>
      </c>
    </row>
    <row r="53" spans="1:14" ht="12.75">
      <c r="A53" s="6" t="s">
        <v>38</v>
      </c>
      <c r="B53" s="6">
        <v>31820</v>
      </c>
      <c r="C53" s="6">
        <v>31759.8</v>
      </c>
      <c r="D53" s="6">
        <v>33847.4</v>
      </c>
      <c r="E53" s="6">
        <v>41102.6</v>
      </c>
      <c r="F53" s="6">
        <v>8700</v>
      </c>
      <c r="G53" s="6">
        <v>40174</v>
      </c>
      <c r="H53" s="6">
        <v>40114.98</v>
      </c>
      <c r="I53" s="6"/>
      <c r="J53" s="6"/>
      <c r="K53" s="6"/>
      <c r="L53" s="6"/>
      <c r="M53" s="6"/>
      <c r="N53" s="7">
        <f t="shared" si="3"/>
        <v>227518.78000000003</v>
      </c>
    </row>
    <row r="54" spans="1:14" ht="12.75">
      <c r="A54" s="6" t="s">
        <v>94</v>
      </c>
      <c r="B54" s="6">
        <v>7700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7">
        <f t="shared" si="3"/>
        <v>7700</v>
      </c>
    </row>
    <row r="55" spans="1:14" ht="12.75">
      <c r="A55" s="6" t="s">
        <v>95</v>
      </c>
      <c r="B55" s="6">
        <v>37095.1</v>
      </c>
      <c r="C55" s="6">
        <v>42250</v>
      </c>
      <c r="D55" s="6">
        <v>24050</v>
      </c>
      <c r="E55" s="6">
        <v>40735</v>
      </c>
      <c r="F55" s="6">
        <v>41300</v>
      </c>
      <c r="G55" s="6">
        <v>18460</v>
      </c>
      <c r="H55" s="6">
        <v>38924.945</v>
      </c>
      <c r="I55" s="6"/>
      <c r="J55" s="6"/>
      <c r="K55" s="6"/>
      <c r="L55" s="6"/>
      <c r="M55" s="6"/>
      <c r="N55" s="7">
        <f t="shared" si="3"/>
        <v>242815.045</v>
      </c>
    </row>
    <row r="56" spans="1:14" ht="12.75">
      <c r="A56" s="6" t="s">
        <v>96</v>
      </c>
      <c r="B56" s="6">
        <v>5000</v>
      </c>
      <c r="C56" s="6">
        <v>6180</v>
      </c>
      <c r="D56" s="6"/>
      <c r="E56" s="6">
        <v>14500</v>
      </c>
      <c r="F56" s="6">
        <v>9966.8</v>
      </c>
      <c r="G56" s="6">
        <v>7850</v>
      </c>
      <c r="H56" s="6"/>
      <c r="I56" s="6"/>
      <c r="J56" s="6"/>
      <c r="K56" s="6"/>
      <c r="L56" s="6"/>
      <c r="M56" s="6"/>
      <c r="N56" s="7">
        <f t="shared" si="3"/>
        <v>43496.8</v>
      </c>
    </row>
    <row r="57" spans="1:14" ht="12.75">
      <c r="A57" s="6" t="s">
        <v>70</v>
      </c>
      <c r="B57" s="6">
        <v>9000</v>
      </c>
      <c r="C57" s="6"/>
      <c r="D57" s="6">
        <v>11002</v>
      </c>
      <c r="E57" s="6"/>
      <c r="F57" s="6">
        <v>12500</v>
      </c>
      <c r="G57" s="6"/>
      <c r="H57" s="6">
        <v>10500</v>
      </c>
      <c r="I57" s="6"/>
      <c r="J57" s="6"/>
      <c r="K57" s="6"/>
      <c r="L57" s="6"/>
      <c r="M57" s="6"/>
      <c r="N57" s="7">
        <f t="shared" si="3"/>
        <v>43002</v>
      </c>
    </row>
    <row r="58" spans="1:14" ht="12.75">
      <c r="A58" s="6" t="s">
        <v>97</v>
      </c>
      <c r="B58" s="6"/>
      <c r="C58" s="6">
        <v>5250</v>
      </c>
      <c r="D58" s="6">
        <v>6300</v>
      </c>
      <c r="E58" s="6"/>
      <c r="F58" s="6"/>
      <c r="G58" s="6"/>
      <c r="H58" s="6"/>
      <c r="I58" s="6"/>
      <c r="J58" s="6"/>
      <c r="K58" s="6"/>
      <c r="L58" s="6"/>
      <c r="M58" s="6"/>
      <c r="N58" s="7">
        <f t="shared" si="3"/>
        <v>11550</v>
      </c>
    </row>
    <row r="59" spans="1:14" ht="12.75">
      <c r="A59" s="6" t="s">
        <v>58</v>
      </c>
      <c r="B59" s="6"/>
      <c r="C59" s="6">
        <v>23208.5</v>
      </c>
      <c r="D59" s="6"/>
      <c r="E59" s="6">
        <v>17356.4</v>
      </c>
      <c r="F59" s="6"/>
      <c r="G59" s="6">
        <v>19700</v>
      </c>
      <c r="H59" s="6">
        <v>22000</v>
      </c>
      <c r="I59" s="6"/>
      <c r="J59" s="6"/>
      <c r="K59" s="6"/>
      <c r="L59" s="6"/>
      <c r="M59" s="6"/>
      <c r="N59" s="7">
        <f t="shared" si="3"/>
        <v>82264.9</v>
      </c>
    </row>
    <row r="60" spans="1:14" ht="12.75">
      <c r="A60" s="6" t="s">
        <v>98</v>
      </c>
      <c r="B60" s="6">
        <v>9800</v>
      </c>
      <c r="C60" s="6">
        <v>43000</v>
      </c>
      <c r="D60" s="6">
        <v>28800</v>
      </c>
      <c r="E60" s="6">
        <v>38275</v>
      </c>
      <c r="F60" s="6">
        <v>24500</v>
      </c>
      <c r="G60" s="6">
        <v>20196</v>
      </c>
      <c r="H60" s="6">
        <v>30070</v>
      </c>
      <c r="I60" s="6"/>
      <c r="J60" s="6"/>
      <c r="K60" s="6"/>
      <c r="L60" s="6"/>
      <c r="M60" s="6"/>
      <c r="N60" s="7">
        <f t="shared" si="3"/>
        <v>194641</v>
      </c>
    </row>
    <row r="61" spans="1:14" ht="12.75">
      <c r="A61" s="6" t="s">
        <v>99</v>
      </c>
      <c r="B61" s="6"/>
      <c r="C61" s="6">
        <v>18000</v>
      </c>
      <c r="D61" s="6">
        <v>6200</v>
      </c>
      <c r="E61" s="6">
        <v>12359.3</v>
      </c>
      <c r="F61" s="6">
        <v>7000</v>
      </c>
      <c r="G61" s="6">
        <v>12000</v>
      </c>
      <c r="H61" s="6">
        <v>6000</v>
      </c>
      <c r="I61" s="6"/>
      <c r="J61" s="6"/>
      <c r="K61" s="6"/>
      <c r="L61" s="6"/>
      <c r="M61" s="6"/>
      <c r="N61" s="7">
        <f t="shared" si="3"/>
        <v>61559.3</v>
      </c>
    </row>
    <row r="62" spans="1:14" ht="12.75">
      <c r="A62" s="6" t="s">
        <v>100</v>
      </c>
      <c r="B62" s="6">
        <v>8350</v>
      </c>
      <c r="C62" s="6"/>
      <c r="D62" s="6"/>
      <c r="E62" s="6">
        <v>9143.6</v>
      </c>
      <c r="F62" s="6">
        <v>6200.9</v>
      </c>
      <c r="G62" s="6"/>
      <c r="H62" s="6"/>
      <c r="I62" s="6"/>
      <c r="J62" s="6"/>
      <c r="K62" s="6"/>
      <c r="L62" s="6"/>
      <c r="M62" s="6"/>
      <c r="N62" s="7">
        <f t="shared" si="3"/>
        <v>23694.5</v>
      </c>
    </row>
    <row r="63" spans="1:14" ht="12.75">
      <c r="A63" s="6" t="s">
        <v>101</v>
      </c>
      <c r="B63" s="6">
        <v>32049.9</v>
      </c>
      <c r="C63" s="6"/>
      <c r="D63" s="6"/>
      <c r="E63" s="6">
        <v>17454.3</v>
      </c>
      <c r="F63" s="6"/>
      <c r="G63" s="6"/>
      <c r="H63" s="6">
        <v>19148.908</v>
      </c>
      <c r="I63" s="6"/>
      <c r="J63" s="6"/>
      <c r="K63" s="6"/>
      <c r="L63" s="6"/>
      <c r="M63" s="6"/>
      <c r="N63" s="7">
        <f t="shared" si="3"/>
        <v>68653.108</v>
      </c>
    </row>
    <row r="64" spans="1:14" ht="12.75">
      <c r="A64" s="6" t="s">
        <v>102</v>
      </c>
      <c r="B64" s="6"/>
      <c r="C64" s="6"/>
      <c r="D64" s="6"/>
      <c r="E64" s="6"/>
      <c r="F64" s="6"/>
      <c r="G64" s="6">
        <v>5</v>
      </c>
      <c r="H64" s="6"/>
      <c r="I64" s="6"/>
      <c r="J64" s="6"/>
      <c r="K64" s="6"/>
      <c r="L64" s="6"/>
      <c r="M64" s="6"/>
      <c r="N64" s="7">
        <f t="shared" si="3"/>
        <v>5</v>
      </c>
    </row>
    <row r="65" spans="1:14" ht="12.75">
      <c r="A65" s="6" t="s">
        <v>103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7">
        <f t="shared" si="3"/>
        <v>0</v>
      </c>
    </row>
    <row r="66" spans="1:14" ht="12.75">
      <c r="A66" s="6" t="s">
        <v>104</v>
      </c>
      <c r="B66" s="6">
        <v>26250</v>
      </c>
      <c r="C66" s="6"/>
      <c r="D66" s="6"/>
      <c r="E66" s="6">
        <v>28350</v>
      </c>
      <c r="F66" s="6"/>
      <c r="G66" s="6"/>
      <c r="H66" s="6"/>
      <c r="I66" s="6"/>
      <c r="J66" s="6"/>
      <c r="K66" s="6"/>
      <c r="L66" s="6"/>
      <c r="M66" s="6"/>
      <c r="N66" s="7">
        <f t="shared" si="3"/>
        <v>54600</v>
      </c>
    </row>
    <row r="67" spans="1:14" ht="12.75">
      <c r="A67" s="6" t="s">
        <v>39</v>
      </c>
      <c r="B67" s="6"/>
      <c r="C67" s="6"/>
      <c r="D67" s="6"/>
      <c r="E67" s="6">
        <v>0.3</v>
      </c>
      <c r="F67" s="6"/>
      <c r="G67" s="6"/>
      <c r="H67" s="6"/>
      <c r="I67" s="6"/>
      <c r="J67" s="6"/>
      <c r="K67" s="6"/>
      <c r="L67" s="6"/>
      <c r="M67" s="6"/>
      <c r="N67" s="7">
        <f t="shared" si="3"/>
        <v>0.3</v>
      </c>
    </row>
    <row r="68" spans="1:14" ht="12.75">
      <c r="A68" s="6" t="s">
        <v>59</v>
      </c>
      <c r="B68" s="6"/>
      <c r="C68" s="6">
        <v>8.4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7">
        <f t="shared" si="3"/>
        <v>8.4</v>
      </c>
    </row>
    <row r="69" spans="1:14" ht="12.75">
      <c r="A69" s="6" t="s">
        <v>47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7">
        <f t="shared" si="3"/>
        <v>0</v>
      </c>
    </row>
    <row r="70" spans="1:14" ht="12.75">
      <c r="A70" s="6" t="s">
        <v>105</v>
      </c>
      <c r="B70" s="6"/>
      <c r="C70" s="6">
        <v>50000</v>
      </c>
      <c r="D70" s="6"/>
      <c r="E70" s="6">
        <v>97499.9</v>
      </c>
      <c r="F70" s="6">
        <v>50000</v>
      </c>
      <c r="G70" s="6">
        <v>49100</v>
      </c>
      <c r="H70" s="6">
        <v>25000</v>
      </c>
      <c r="I70" s="6"/>
      <c r="J70" s="6"/>
      <c r="K70" s="6"/>
      <c r="L70" s="6"/>
      <c r="M70" s="6"/>
      <c r="N70" s="7">
        <f t="shared" si="3"/>
        <v>271599.9</v>
      </c>
    </row>
    <row r="71" spans="1:14" ht="12.75">
      <c r="A71" s="6" t="s">
        <v>106</v>
      </c>
      <c r="B71" s="6"/>
      <c r="C71" s="6"/>
      <c r="D71" s="6">
        <v>72.2</v>
      </c>
      <c r="E71" s="6">
        <v>98.9</v>
      </c>
      <c r="F71" s="6">
        <v>23.8</v>
      </c>
      <c r="G71" s="6"/>
      <c r="H71" s="6">
        <v>0.015</v>
      </c>
      <c r="I71" s="6"/>
      <c r="J71" s="6"/>
      <c r="K71" s="6"/>
      <c r="L71" s="6"/>
      <c r="M71" s="6"/>
      <c r="N71" s="7">
        <f t="shared" si="3"/>
        <v>194.91500000000002</v>
      </c>
    </row>
    <row r="72" spans="1:14" ht="12.75">
      <c r="A72" s="6" t="s">
        <v>107</v>
      </c>
      <c r="B72" s="6"/>
      <c r="C72" s="6"/>
      <c r="D72" s="6"/>
      <c r="E72" s="6">
        <v>2600</v>
      </c>
      <c r="F72" s="6">
        <v>918</v>
      </c>
      <c r="G72" s="6">
        <v>1627</v>
      </c>
      <c r="H72" s="6">
        <v>1869.1</v>
      </c>
      <c r="I72" s="6"/>
      <c r="J72" s="6"/>
      <c r="K72" s="6"/>
      <c r="L72" s="6"/>
      <c r="M72" s="6"/>
      <c r="N72" s="7">
        <f t="shared" si="3"/>
        <v>7014.1</v>
      </c>
    </row>
    <row r="73" spans="1:14" ht="12.75">
      <c r="A73" s="6" t="s">
        <v>48</v>
      </c>
      <c r="B73" s="6"/>
      <c r="C73" s="6"/>
      <c r="D73" s="6"/>
      <c r="E73" s="6"/>
      <c r="F73" s="6"/>
      <c r="G73" s="6"/>
      <c r="H73" s="6">
        <v>0.352</v>
      </c>
      <c r="I73" s="6"/>
      <c r="J73" s="6"/>
      <c r="K73" s="6"/>
      <c r="L73" s="6"/>
      <c r="M73" s="6"/>
      <c r="N73" s="7">
        <f t="shared" si="3"/>
        <v>0.352</v>
      </c>
    </row>
    <row r="74" spans="1:14" ht="12.75">
      <c r="A74" s="6" t="s">
        <v>40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7">
        <f t="shared" si="3"/>
        <v>0</v>
      </c>
    </row>
    <row r="75" spans="1:14" ht="12.75">
      <c r="A75" s="6" t="s">
        <v>108</v>
      </c>
      <c r="B75" s="6">
        <v>0.1</v>
      </c>
      <c r="C75" s="6"/>
      <c r="D75" s="6"/>
      <c r="E75" s="6">
        <v>0.1</v>
      </c>
      <c r="F75" s="6">
        <v>0.1</v>
      </c>
      <c r="G75" s="6"/>
      <c r="H75" s="6"/>
      <c r="I75" s="6"/>
      <c r="J75" s="6"/>
      <c r="K75" s="6"/>
      <c r="L75" s="6"/>
      <c r="M75" s="6"/>
      <c r="N75" s="7">
        <f t="shared" si="3"/>
        <v>0.30000000000000004</v>
      </c>
    </row>
    <row r="76" spans="1:14" ht="12.75">
      <c r="A76" s="6" t="s">
        <v>65</v>
      </c>
      <c r="B76" s="6"/>
      <c r="C76" s="6"/>
      <c r="D76" s="6">
        <v>5400</v>
      </c>
      <c r="E76" s="6"/>
      <c r="F76" s="6">
        <v>6599.9</v>
      </c>
      <c r="G76" s="6"/>
      <c r="H76" s="6">
        <v>12000</v>
      </c>
      <c r="I76" s="6"/>
      <c r="J76" s="6"/>
      <c r="K76" s="6"/>
      <c r="L76" s="6"/>
      <c r="M76" s="6"/>
      <c r="N76" s="7">
        <f t="shared" si="3"/>
        <v>23999.9</v>
      </c>
    </row>
    <row r="77" spans="1:14" ht="12.75">
      <c r="A77" s="6" t="s">
        <v>132</v>
      </c>
      <c r="B77" s="6"/>
      <c r="C77" s="6"/>
      <c r="D77" s="6"/>
      <c r="E77" s="6">
        <v>0.4</v>
      </c>
      <c r="F77" s="6"/>
      <c r="G77" s="6"/>
      <c r="H77" s="6"/>
      <c r="I77" s="6"/>
      <c r="J77" s="6"/>
      <c r="K77" s="6"/>
      <c r="L77" s="6"/>
      <c r="M77" s="6"/>
      <c r="N77" s="7">
        <f t="shared" si="3"/>
        <v>0.4</v>
      </c>
    </row>
    <row r="78" spans="1:14" ht="12.75">
      <c r="A78" s="6" t="s">
        <v>110</v>
      </c>
      <c r="B78" s="6"/>
      <c r="C78" s="6"/>
      <c r="D78" s="6"/>
      <c r="E78" s="6"/>
      <c r="F78" s="6">
        <v>0.2</v>
      </c>
      <c r="G78" s="6"/>
      <c r="H78" s="6"/>
      <c r="I78" s="6"/>
      <c r="J78" s="6"/>
      <c r="K78" s="6"/>
      <c r="L78" s="6"/>
      <c r="M78" s="6"/>
      <c r="N78" s="7">
        <f t="shared" si="3"/>
        <v>0.2</v>
      </c>
    </row>
    <row r="79" spans="1:14" ht="12.75">
      <c r="A79" s="6" t="s">
        <v>111</v>
      </c>
      <c r="B79" s="6"/>
      <c r="C79" s="6">
        <v>66000</v>
      </c>
      <c r="D79" s="6"/>
      <c r="E79" s="6">
        <v>66000</v>
      </c>
      <c r="F79" s="6"/>
      <c r="G79" s="6">
        <v>107100</v>
      </c>
      <c r="H79" s="6">
        <v>54999.984</v>
      </c>
      <c r="I79" s="6"/>
      <c r="J79" s="6"/>
      <c r="K79" s="6"/>
      <c r="L79" s="6"/>
      <c r="M79" s="6"/>
      <c r="N79" s="7">
        <f t="shared" si="3"/>
        <v>294099.984</v>
      </c>
    </row>
    <row r="80" spans="1:14" ht="12.75">
      <c r="A80" s="6" t="s">
        <v>112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7">
        <f t="shared" si="3"/>
        <v>0</v>
      </c>
    </row>
    <row r="81" spans="1:14" ht="12.75">
      <c r="A81" s="6" t="s">
        <v>162</v>
      </c>
      <c r="B81" s="6"/>
      <c r="C81" s="6"/>
      <c r="D81" s="6"/>
      <c r="E81" s="6"/>
      <c r="F81" s="6"/>
      <c r="G81" s="6">
        <v>14</v>
      </c>
      <c r="H81" s="6"/>
      <c r="I81" s="6"/>
      <c r="J81" s="6"/>
      <c r="K81" s="6"/>
      <c r="L81" s="6"/>
      <c r="M81" s="6"/>
      <c r="N81" s="7">
        <f t="shared" si="3"/>
        <v>14</v>
      </c>
    </row>
    <row r="82" spans="1:14" ht="12.75">
      <c r="A82" s="6" t="s">
        <v>118</v>
      </c>
      <c r="B82" s="6"/>
      <c r="C82" s="6"/>
      <c r="D82" s="6"/>
      <c r="E82" s="6"/>
      <c r="F82" s="6"/>
      <c r="G82" s="6"/>
      <c r="H82" s="6">
        <v>28</v>
      </c>
      <c r="I82" s="6"/>
      <c r="J82" s="6"/>
      <c r="K82" s="6"/>
      <c r="L82" s="6"/>
      <c r="M82" s="6"/>
      <c r="N82" s="7">
        <f t="shared" si="3"/>
        <v>28</v>
      </c>
    </row>
    <row r="83" spans="1:14" ht="12.75">
      <c r="A83" s="6" t="s">
        <v>61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7">
        <f t="shared" si="3"/>
        <v>0</v>
      </c>
    </row>
    <row r="84" spans="1:14" ht="12.75">
      <c r="A84" s="6" t="s">
        <v>113</v>
      </c>
      <c r="B84" s="6">
        <v>1044.9</v>
      </c>
      <c r="C84" s="6">
        <v>192.3</v>
      </c>
      <c r="D84" s="6"/>
      <c r="E84" s="6">
        <v>212</v>
      </c>
      <c r="F84" s="6">
        <v>833.1</v>
      </c>
      <c r="G84" s="6">
        <v>162</v>
      </c>
      <c r="H84" s="6">
        <v>393.06</v>
      </c>
      <c r="I84" s="6"/>
      <c r="J84" s="6"/>
      <c r="K84" s="6"/>
      <c r="L84" s="6"/>
      <c r="M84" s="6"/>
      <c r="N84" s="7">
        <f t="shared" si="3"/>
        <v>2837.36</v>
      </c>
    </row>
    <row r="85" spans="1:14" ht="12.75">
      <c r="A85" s="6" t="s">
        <v>50</v>
      </c>
      <c r="B85" s="6"/>
      <c r="C85" s="6">
        <v>501.2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7">
        <f t="shared" si="3"/>
        <v>501.2</v>
      </c>
    </row>
    <row r="86" spans="1:14" ht="12.75">
      <c r="A86" s="6" t="s">
        <v>122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7">
        <f t="shared" si="3"/>
        <v>0</v>
      </c>
    </row>
    <row r="87" spans="1:14" ht="12.75">
      <c r="A87" s="6" t="s">
        <v>114</v>
      </c>
      <c r="B87" s="6"/>
      <c r="C87" s="6"/>
      <c r="D87" s="6">
        <v>18.7</v>
      </c>
      <c r="E87" s="6"/>
      <c r="F87" s="6"/>
      <c r="G87" s="6"/>
      <c r="H87" s="6"/>
      <c r="I87" s="6"/>
      <c r="J87" s="6"/>
      <c r="K87" s="6"/>
      <c r="L87" s="6"/>
      <c r="M87" s="6"/>
      <c r="N87" s="7">
        <f t="shared" si="3"/>
        <v>18.7</v>
      </c>
    </row>
    <row r="88" spans="1:14" ht="12.75">
      <c r="A88" s="8" t="s">
        <v>41</v>
      </c>
      <c r="B88" s="8">
        <f aca="true" t="shared" si="4" ref="B88:N88">SUM(B31:B87)</f>
        <v>272789.2</v>
      </c>
      <c r="C88" s="8">
        <f t="shared" si="4"/>
        <v>877546.6000000001</v>
      </c>
      <c r="D88" s="8">
        <f t="shared" si="4"/>
        <v>578991.5999999999</v>
      </c>
      <c r="E88" s="8">
        <f t="shared" si="4"/>
        <v>1050457.7000000002</v>
      </c>
      <c r="F88" s="8">
        <f t="shared" si="4"/>
        <v>747401.2000000002</v>
      </c>
      <c r="G88" s="8">
        <f t="shared" si="4"/>
        <v>1112683</v>
      </c>
      <c r="H88" s="8">
        <f t="shared" si="4"/>
        <v>1074259.8520000002</v>
      </c>
      <c r="I88" s="8">
        <f t="shared" si="4"/>
        <v>0</v>
      </c>
      <c r="J88" s="8">
        <f t="shared" si="4"/>
        <v>0</v>
      </c>
      <c r="K88" s="8">
        <f t="shared" si="4"/>
        <v>0</v>
      </c>
      <c r="L88" s="8">
        <f t="shared" si="4"/>
        <v>0</v>
      </c>
      <c r="M88" s="8">
        <f t="shared" si="4"/>
        <v>0</v>
      </c>
      <c r="N88" s="8">
        <f t="shared" si="4"/>
        <v>5714129.152000003</v>
      </c>
    </row>
    <row r="89" spans="1:14" ht="12.75">
      <c r="A89" s="9" t="s">
        <v>42</v>
      </c>
      <c r="B89" s="9">
        <f aca="true" t="shared" si="5" ref="B89:N89">SUM(B31:B88)/2</f>
        <v>272789.2</v>
      </c>
      <c r="C89" s="9">
        <f t="shared" si="5"/>
        <v>877546.6000000001</v>
      </c>
      <c r="D89" s="9">
        <f t="shared" si="5"/>
        <v>578991.5999999999</v>
      </c>
      <c r="E89" s="9">
        <f t="shared" si="5"/>
        <v>1050457.7000000002</v>
      </c>
      <c r="F89" s="9">
        <f t="shared" si="5"/>
        <v>747401.2000000002</v>
      </c>
      <c r="G89" s="9">
        <f t="shared" si="5"/>
        <v>1112683</v>
      </c>
      <c r="H89" s="9">
        <f t="shared" si="5"/>
        <v>1074259.8520000002</v>
      </c>
      <c r="I89" s="9">
        <f t="shared" si="5"/>
        <v>0</v>
      </c>
      <c r="J89" s="9">
        <f t="shared" si="5"/>
        <v>0</v>
      </c>
      <c r="K89" s="9">
        <f t="shared" si="5"/>
        <v>0</v>
      </c>
      <c r="L89" s="9">
        <f t="shared" si="5"/>
        <v>0</v>
      </c>
      <c r="M89" s="9">
        <f t="shared" si="5"/>
        <v>0</v>
      </c>
      <c r="N89" s="9">
        <f t="shared" si="5"/>
        <v>5714129.152000003</v>
      </c>
    </row>
    <row r="90" spans="1:14" ht="12.75">
      <c r="A90" s="10" t="s">
        <v>43</v>
      </c>
      <c r="B90" s="10">
        <f aca="true" t="shared" si="6" ref="B90:N90">SUM(B5:B89)/3</f>
        <v>774391.7000000001</v>
      </c>
      <c r="C90" s="10">
        <f t="shared" si="6"/>
        <v>1445349.1000000003</v>
      </c>
      <c r="D90" s="10">
        <f t="shared" si="6"/>
        <v>1058442.0999999999</v>
      </c>
      <c r="E90" s="10">
        <f t="shared" si="6"/>
        <v>1620211.8</v>
      </c>
      <c r="F90" s="10">
        <f t="shared" si="6"/>
        <v>1255243.0999999999</v>
      </c>
      <c r="G90" s="10">
        <f t="shared" si="6"/>
        <v>1570583</v>
      </c>
      <c r="H90" s="10">
        <f t="shared" si="6"/>
        <v>1758858.82</v>
      </c>
      <c r="I90" s="10">
        <f t="shared" si="6"/>
        <v>0</v>
      </c>
      <c r="J90" s="10">
        <f t="shared" si="6"/>
        <v>0</v>
      </c>
      <c r="K90" s="10">
        <f t="shared" si="6"/>
        <v>0</v>
      </c>
      <c r="L90" s="10">
        <f t="shared" si="6"/>
        <v>0</v>
      </c>
      <c r="M90" s="10">
        <f t="shared" si="6"/>
        <v>0</v>
      </c>
      <c r="N90" s="10">
        <f t="shared" si="6"/>
        <v>9483079.62</v>
      </c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3" t="s">
        <v>156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>
      <c r="A93" s="3" t="s">
        <v>116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>
      <c r="A94" s="4"/>
      <c r="B94" s="5" t="s">
        <v>2</v>
      </c>
      <c r="C94" s="5" t="s">
        <v>3</v>
      </c>
      <c r="D94" s="5" t="s">
        <v>4</v>
      </c>
      <c r="E94" s="5" t="s">
        <v>5</v>
      </c>
      <c r="F94" s="5" t="s">
        <v>6</v>
      </c>
      <c r="G94" s="5" t="s">
        <v>7</v>
      </c>
      <c r="H94" s="5" t="s">
        <v>8</v>
      </c>
      <c r="I94" s="5" t="s">
        <v>9</v>
      </c>
      <c r="J94" s="5" t="s">
        <v>10</v>
      </c>
      <c r="K94" s="5" t="s">
        <v>11</v>
      </c>
      <c r="L94" s="5" t="s">
        <v>12</v>
      </c>
      <c r="M94" s="5" t="s">
        <v>13</v>
      </c>
      <c r="N94" s="5" t="s">
        <v>14</v>
      </c>
    </row>
    <row r="95" spans="1:14" ht="12.75">
      <c r="A95" s="6" t="s">
        <v>45</v>
      </c>
      <c r="B95" s="6">
        <v>62.9</v>
      </c>
      <c r="C95" s="6">
        <v>57</v>
      </c>
      <c r="D95" s="6">
        <v>161.6</v>
      </c>
      <c r="E95" s="6">
        <v>3622.7</v>
      </c>
      <c r="F95" s="6">
        <v>411.8</v>
      </c>
      <c r="G95" s="6">
        <v>1</v>
      </c>
      <c r="H95" s="6">
        <v>79.025</v>
      </c>
      <c r="I95" s="6"/>
      <c r="J95" s="6"/>
      <c r="K95" s="6"/>
      <c r="L95" s="6"/>
      <c r="M95" s="6"/>
      <c r="N95" s="7">
        <f aca="true" t="shared" si="7" ref="N95:N110">SUM(B95:M95)</f>
        <v>4396.025</v>
      </c>
    </row>
    <row r="96" spans="1:14" ht="12.75">
      <c r="A96" s="6" t="s">
        <v>15</v>
      </c>
      <c r="B96" s="6">
        <v>0.2</v>
      </c>
      <c r="C96" s="6">
        <v>6.1</v>
      </c>
      <c r="D96" s="6">
        <v>0.6</v>
      </c>
      <c r="E96" s="6">
        <v>620.5</v>
      </c>
      <c r="F96" s="6">
        <v>0.2</v>
      </c>
      <c r="G96" s="6">
        <v>1</v>
      </c>
      <c r="H96" s="6">
        <v>10.416</v>
      </c>
      <c r="I96" s="6"/>
      <c r="J96" s="6"/>
      <c r="K96" s="6"/>
      <c r="L96" s="6"/>
      <c r="M96" s="6"/>
      <c r="N96" s="7">
        <f t="shared" si="7"/>
        <v>639.0160000000001</v>
      </c>
    </row>
    <row r="97" spans="1:14" ht="12.75">
      <c r="A97" s="6" t="s">
        <v>16</v>
      </c>
      <c r="B97" s="6">
        <v>11084.4</v>
      </c>
      <c r="C97" s="6">
        <v>32161.1</v>
      </c>
      <c r="D97" s="6">
        <v>15628.1</v>
      </c>
      <c r="E97" s="6">
        <v>11330</v>
      </c>
      <c r="F97" s="6">
        <v>12210.4</v>
      </c>
      <c r="G97" s="6">
        <v>38929</v>
      </c>
      <c r="H97" s="6">
        <v>10744.172</v>
      </c>
      <c r="I97" s="6"/>
      <c r="J97" s="6"/>
      <c r="K97" s="6"/>
      <c r="L97" s="6"/>
      <c r="M97" s="6"/>
      <c r="N97" s="7">
        <f t="shared" si="7"/>
        <v>132087.172</v>
      </c>
    </row>
    <row r="98" spans="1:14" ht="12.75">
      <c r="A98" s="6" t="s">
        <v>17</v>
      </c>
      <c r="B98" s="6">
        <v>314.4</v>
      </c>
      <c r="C98" s="6">
        <v>116.3</v>
      </c>
      <c r="D98" s="6">
        <v>730.4</v>
      </c>
      <c r="E98" s="6">
        <v>983.1</v>
      </c>
      <c r="F98" s="6">
        <v>870.8</v>
      </c>
      <c r="G98" s="6">
        <v>682</v>
      </c>
      <c r="H98" s="6">
        <v>811.374</v>
      </c>
      <c r="I98" s="6"/>
      <c r="J98" s="6"/>
      <c r="K98" s="6"/>
      <c r="L98" s="6"/>
      <c r="M98" s="6"/>
      <c r="N98" s="7">
        <f t="shared" si="7"/>
        <v>4508.374</v>
      </c>
    </row>
    <row r="99" spans="1:14" ht="12.75">
      <c r="A99" s="6" t="s">
        <v>18</v>
      </c>
      <c r="B99" s="6">
        <v>5400</v>
      </c>
      <c r="C99" s="6"/>
      <c r="D99" s="6"/>
      <c r="E99" s="6">
        <v>2.1</v>
      </c>
      <c r="F99" s="6"/>
      <c r="G99" s="6"/>
      <c r="H99" s="6">
        <v>0.055</v>
      </c>
      <c r="I99" s="6"/>
      <c r="J99" s="6"/>
      <c r="K99" s="6"/>
      <c r="L99" s="6"/>
      <c r="M99" s="6"/>
      <c r="N99" s="7">
        <f t="shared" si="7"/>
        <v>5402.155000000001</v>
      </c>
    </row>
    <row r="100" spans="1:14" ht="12.75">
      <c r="A100" s="6" t="s">
        <v>52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7">
        <f t="shared" si="7"/>
        <v>0</v>
      </c>
    </row>
    <row r="101" spans="1:14" ht="12.75">
      <c r="A101" s="6" t="s">
        <v>21</v>
      </c>
      <c r="B101" s="6">
        <v>3.3</v>
      </c>
      <c r="C101" s="6"/>
      <c r="D101" s="6">
        <v>48</v>
      </c>
      <c r="E101" s="6">
        <v>1.5</v>
      </c>
      <c r="F101" s="6">
        <v>27.8</v>
      </c>
      <c r="G101" s="6">
        <v>247</v>
      </c>
      <c r="H101" s="6">
        <v>441</v>
      </c>
      <c r="I101" s="6"/>
      <c r="J101" s="6"/>
      <c r="K101" s="6"/>
      <c r="L101" s="6"/>
      <c r="M101" s="6"/>
      <c r="N101" s="7">
        <f t="shared" si="7"/>
        <v>768.6</v>
      </c>
    </row>
    <row r="102" spans="1:14" ht="12.75">
      <c r="A102" s="6" t="s">
        <v>22</v>
      </c>
      <c r="B102" s="6">
        <v>127.5</v>
      </c>
      <c r="C102" s="6">
        <v>78.8</v>
      </c>
      <c r="D102" s="6">
        <v>918.6</v>
      </c>
      <c r="E102" s="6">
        <v>1025.5</v>
      </c>
      <c r="F102" s="6">
        <v>2704</v>
      </c>
      <c r="G102" s="6">
        <v>259</v>
      </c>
      <c r="H102" s="6">
        <v>117.831</v>
      </c>
      <c r="I102" s="6"/>
      <c r="J102" s="6"/>
      <c r="K102" s="6"/>
      <c r="L102" s="6"/>
      <c r="M102" s="6"/>
      <c r="N102" s="7">
        <f t="shared" si="7"/>
        <v>5231.231</v>
      </c>
    </row>
    <row r="103" spans="1:14" ht="12.75">
      <c r="A103" s="6" t="s">
        <v>23</v>
      </c>
      <c r="B103" s="6"/>
      <c r="C103" s="6"/>
      <c r="D103" s="6">
        <v>15.3</v>
      </c>
      <c r="E103" s="6">
        <v>19.8</v>
      </c>
      <c r="F103" s="6">
        <v>3.5</v>
      </c>
      <c r="G103" s="6">
        <v>1737</v>
      </c>
      <c r="H103" s="6"/>
      <c r="I103" s="6"/>
      <c r="J103" s="6"/>
      <c r="K103" s="6"/>
      <c r="L103" s="6"/>
      <c r="M103" s="6"/>
      <c r="N103" s="7">
        <f t="shared" si="7"/>
        <v>1775.6</v>
      </c>
    </row>
    <row r="104" spans="1:14" ht="12.75">
      <c r="A104" s="6" t="s">
        <v>75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7">
        <f t="shared" si="7"/>
        <v>0</v>
      </c>
    </row>
    <row r="105" spans="1:14" ht="12.75">
      <c r="A105" s="6" t="s">
        <v>24</v>
      </c>
      <c r="B105" s="6"/>
      <c r="C105" s="6"/>
      <c r="D105" s="6">
        <v>5.5</v>
      </c>
      <c r="E105" s="6">
        <v>74.3</v>
      </c>
      <c r="F105" s="6">
        <v>59.3</v>
      </c>
      <c r="G105" s="6"/>
      <c r="H105" s="6"/>
      <c r="I105" s="6"/>
      <c r="J105" s="6"/>
      <c r="K105" s="6"/>
      <c r="L105" s="6"/>
      <c r="M105" s="6"/>
      <c r="N105" s="7">
        <f t="shared" si="7"/>
        <v>139.1</v>
      </c>
    </row>
    <row r="106" spans="1:14" ht="12.75">
      <c r="A106" s="6" t="s">
        <v>79</v>
      </c>
      <c r="B106" s="6"/>
      <c r="C106" s="6"/>
      <c r="D106" s="6"/>
      <c r="E106" s="6">
        <v>48.7</v>
      </c>
      <c r="F106" s="6">
        <v>30.7</v>
      </c>
      <c r="G106" s="6"/>
      <c r="H106" s="6">
        <v>396.387</v>
      </c>
      <c r="I106" s="6"/>
      <c r="J106" s="6"/>
      <c r="K106" s="6"/>
      <c r="L106" s="6"/>
      <c r="M106" s="6"/>
      <c r="N106" s="7">
        <f t="shared" si="7"/>
        <v>475.78700000000003</v>
      </c>
    </row>
    <row r="107" spans="1:14" ht="12.75">
      <c r="A107" s="6" t="s">
        <v>26</v>
      </c>
      <c r="B107" s="6"/>
      <c r="C107" s="6"/>
      <c r="D107" s="6">
        <v>1.7</v>
      </c>
      <c r="E107" s="6"/>
      <c r="F107" s="6"/>
      <c r="G107" s="6"/>
      <c r="H107" s="6"/>
      <c r="I107" s="6"/>
      <c r="J107" s="6"/>
      <c r="K107" s="6"/>
      <c r="L107" s="6"/>
      <c r="M107" s="6"/>
      <c r="N107" s="7">
        <f t="shared" si="7"/>
        <v>1.7</v>
      </c>
    </row>
    <row r="108" spans="1:14" ht="12.75">
      <c r="A108" s="6" t="s">
        <v>27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7">
        <f t="shared" si="7"/>
        <v>0</v>
      </c>
    </row>
    <row r="109" spans="1:14" ht="12.75">
      <c r="A109" s="6" t="s">
        <v>28</v>
      </c>
      <c r="B109" s="6">
        <v>368.8</v>
      </c>
      <c r="C109" s="6">
        <v>272.8</v>
      </c>
      <c r="D109" s="6">
        <v>49.8</v>
      </c>
      <c r="E109" s="6">
        <v>170.1</v>
      </c>
      <c r="F109" s="6">
        <v>229.8</v>
      </c>
      <c r="G109" s="6">
        <v>201</v>
      </c>
      <c r="H109" s="6">
        <v>127.66</v>
      </c>
      <c r="I109" s="6"/>
      <c r="J109" s="6"/>
      <c r="K109" s="6"/>
      <c r="L109" s="6"/>
      <c r="M109" s="6"/>
      <c r="N109" s="7">
        <f t="shared" si="7"/>
        <v>1419.96</v>
      </c>
    </row>
    <row r="110" spans="1:14" ht="12.75">
      <c r="A110" s="6" t="s">
        <v>29</v>
      </c>
      <c r="B110" s="6">
        <v>24</v>
      </c>
      <c r="C110" s="6">
        <v>40.2</v>
      </c>
      <c r="D110" s="6"/>
      <c r="E110" s="6">
        <v>11914.4</v>
      </c>
      <c r="F110" s="6"/>
      <c r="G110" s="6">
        <v>63</v>
      </c>
      <c r="H110" s="6"/>
      <c r="I110" s="6"/>
      <c r="J110" s="6"/>
      <c r="K110" s="6"/>
      <c r="L110" s="6"/>
      <c r="M110" s="6"/>
      <c r="N110" s="7">
        <f t="shared" si="7"/>
        <v>12041.6</v>
      </c>
    </row>
    <row r="111" spans="1:14" ht="12.75">
      <c r="A111" s="8" t="s">
        <v>32</v>
      </c>
      <c r="B111" s="8">
        <f aca="true" t="shared" si="8" ref="B111:N111">SUM(B95:B110)</f>
        <v>17385.5</v>
      </c>
      <c r="C111" s="8">
        <f t="shared" si="8"/>
        <v>32732.299999999996</v>
      </c>
      <c r="D111" s="8">
        <f t="shared" si="8"/>
        <v>17559.6</v>
      </c>
      <c r="E111" s="8">
        <f t="shared" si="8"/>
        <v>29812.699999999997</v>
      </c>
      <c r="F111" s="8">
        <f t="shared" si="8"/>
        <v>16548.3</v>
      </c>
      <c r="G111" s="8">
        <f t="shared" si="8"/>
        <v>42120</v>
      </c>
      <c r="H111" s="8">
        <f t="shared" si="8"/>
        <v>12727.920000000002</v>
      </c>
      <c r="I111" s="8">
        <f t="shared" si="8"/>
        <v>0</v>
      </c>
      <c r="J111" s="8">
        <f t="shared" si="8"/>
        <v>0</v>
      </c>
      <c r="K111" s="8">
        <f t="shared" si="8"/>
        <v>0</v>
      </c>
      <c r="L111" s="8">
        <f t="shared" si="8"/>
        <v>0</v>
      </c>
      <c r="M111" s="8">
        <f t="shared" si="8"/>
        <v>0</v>
      </c>
      <c r="N111" s="8">
        <f t="shared" si="8"/>
        <v>168886.32000000004</v>
      </c>
    </row>
    <row r="112" spans="1:14" ht="12.75">
      <c r="A112" s="9" t="s">
        <v>33</v>
      </c>
      <c r="B112" s="9">
        <f aca="true" t="shared" si="9" ref="B112:N112">SUM(B95:B111)/2</f>
        <v>17385.5</v>
      </c>
      <c r="C112" s="9">
        <f t="shared" si="9"/>
        <v>32732.299999999996</v>
      </c>
      <c r="D112" s="9">
        <f t="shared" si="9"/>
        <v>17559.6</v>
      </c>
      <c r="E112" s="9">
        <f t="shared" si="9"/>
        <v>29812.699999999997</v>
      </c>
      <c r="F112" s="9">
        <f t="shared" si="9"/>
        <v>16548.3</v>
      </c>
      <c r="G112" s="9">
        <f t="shared" si="9"/>
        <v>42120</v>
      </c>
      <c r="H112" s="9">
        <f t="shared" si="9"/>
        <v>12727.920000000002</v>
      </c>
      <c r="I112" s="9">
        <f t="shared" si="9"/>
        <v>0</v>
      </c>
      <c r="J112" s="9">
        <f t="shared" si="9"/>
        <v>0</v>
      </c>
      <c r="K112" s="9">
        <f t="shared" si="9"/>
        <v>0</v>
      </c>
      <c r="L112" s="9">
        <f t="shared" si="9"/>
        <v>0</v>
      </c>
      <c r="M112" s="9">
        <f t="shared" si="9"/>
        <v>0</v>
      </c>
      <c r="N112" s="9">
        <f t="shared" si="9"/>
        <v>168886.32000000004</v>
      </c>
    </row>
    <row r="113" spans="1:14" ht="12.75">
      <c r="A113" s="6" t="s">
        <v>34</v>
      </c>
      <c r="B113" s="6"/>
      <c r="C113" s="6"/>
      <c r="D113" s="6">
        <v>0.8</v>
      </c>
      <c r="E113" s="6">
        <v>10.7</v>
      </c>
      <c r="F113" s="6"/>
      <c r="G113" s="6"/>
      <c r="H113" s="6"/>
      <c r="I113" s="6"/>
      <c r="J113" s="6"/>
      <c r="K113" s="6"/>
      <c r="L113" s="6"/>
      <c r="M113" s="6"/>
      <c r="N113" s="7">
        <f aca="true" t="shared" si="10" ref="N113:N130">SUM(B113:M113)</f>
        <v>11.5</v>
      </c>
    </row>
    <row r="114" spans="1:14" ht="12.75">
      <c r="A114" s="6" t="s">
        <v>71</v>
      </c>
      <c r="B114" s="6">
        <v>23.6</v>
      </c>
      <c r="C114" s="6">
        <v>24</v>
      </c>
      <c r="D114" s="6"/>
      <c r="E114" s="6">
        <v>23.5</v>
      </c>
      <c r="F114" s="6"/>
      <c r="G114" s="6"/>
      <c r="H114" s="6">
        <v>23.72</v>
      </c>
      <c r="I114" s="6"/>
      <c r="J114" s="6"/>
      <c r="K114" s="6"/>
      <c r="L114" s="6"/>
      <c r="M114" s="6"/>
      <c r="N114" s="7">
        <f t="shared" si="10"/>
        <v>94.82</v>
      </c>
    </row>
    <row r="115" spans="1:14" ht="12.75">
      <c r="A115" s="6" t="s">
        <v>35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7">
        <f t="shared" si="10"/>
        <v>0</v>
      </c>
    </row>
    <row r="116" spans="1:14" ht="12.75">
      <c r="A116" s="6" t="s">
        <v>36</v>
      </c>
      <c r="B116" s="6"/>
      <c r="C116" s="6"/>
      <c r="D116" s="6">
        <v>1</v>
      </c>
      <c r="E116" s="6"/>
      <c r="F116" s="6"/>
      <c r="G116" s="6"/>
      <c r="H116" s="6"/>
      <c r="I116" s="6"/>
      <c r="J116" s="6"/>
      <c r="K116" s="6"/>
      <c r="L116" s="6"/>
      <c r="M116" s="6"/>
      <c r="N116" s="7">
        <f t="shared" si="10"/>
        <v>1</v>
      </c>
    </row>
    <row r="117" spans="1:14" ht="12.75">
      <c r="A117" s="6" t="s">
        <v>87</v>
      </c>
      <c r="B117" s="6"/>
      <c r="C117" s="6"/>
      <c r="D117" s="6">
        <v>3</v>
      </c>
      <c r="E117" s="6"/>
      <c r="F117" s="6">
        <v>1</v>
      </c>
      <c r="G117" s="6"/>
      <c r="H117" s="6"/>
      <c r="I117" s="6"/>
      <c r="J117" s="6"/>
      <c r="K117" s="6"/>
      <c r="L117" s="6"/>
      <c r="M117" s="6"/>
      <c r="N117" s="7">
        <f t="shared" si="10"/>
        <v>4</v>
      </c>
    </row>
    <row r="118" spans="1:14" ht="12.75">
      <c r="A118" s="6" t="s">
        <v>39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7">
        <f t="shared" si="10"/>
        <v>0</v>
      </c>
    </row>
    <row r="119" spans="1:14" ht="12.75">
      <c r="A119" s="6" t="s">
        <v>59</v>
      </c>
      <c r="B119" s="6"/>
      <c r="C119" s="6"/>
      <c r="D119" s="6"/>
      <c r="E119" s="6"/>
      <c r="F119" s="6">
        <v>2.1</v>
      </c>
      <c r="G119" s="6">
        <v>2</v>
      </c>
      <c r="H119" s="6"/>
      <c r="I119" s="6"/>
      <c r="J119" s="6"/>
      <c r="K119" s="6"/>
      <c r="L119" s="6"/>
      <c r="M119" s="6"/>
      <c r="N119" s="7">
        <f t="shared" si="10"/>
        <v>4.1</v>
      </c>
    </row>
    <row r="120" spans="1:14" ht="12.75">
      <c r="A120" s="6" t="s">
        <v>47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7">
        <f t="shared" si="10"/>
        <v>0</v>
      </c>
    </row>
    <row r="121" spans="1:14" ht="12.75">
      <c r="A121" s="6" t="s">
        <v>106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7">
        <f t="shared" si="10"/>
        <v>0</v>
      </c>
    </row>
    <row r="122" spans="1:14" ht="12.75">
      <c r="A122" s="6" t="s">
        <v>60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7">
        <f t="shared" si="10"/>
        <v>0</v>
      </c>
    </row>
    <row r="123" spans="1:14" ht="12.75">
      <c r="A123" s="6" t="s">
        <v>48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7">
        <f t="shared" si="10"/>
        <v>0</v>
      </c>
    </row>
    <row r="124" spans="1:14" ht="12.75">
      <c r="A124" s="6" t="s">
        <v>40</v>
      </c>
      <c r="B124" s="6"/>
      <c r="C124" s="6">
        <v>398.8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7">
        <f t="shared" si="10"/>
        <v>398.8</v>
      </c>
    </row>
    <row r="125" spans="1:14" ht="12.75">
      <c r="A125" s="6" t="s">
        <v>108</v>
      </c>
      <c r="B125" s="6">
        <v>2.7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7">
        <f t="shared" si="10"/>
        <v>2.7</v>
      </c>
    </row>
    <row r="126" spans="1:14" ht="12.75">
      <c r="A126" s="6" t="s">
        <v>56</v>
      </c>
      <c r="B126" s="6">
        <v>1.9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7">
        <f t="shared" si="10"/>
        <v>1.9</v>
      </c>
    </row>
    <row r="127" spans="1:14" ht="12.75">
      <c r="A127" s="6" t="s">
        <v>118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7">
        <f t="shared" si="10"/>
        <v>0</v>
      </c>
    </row>
    <row r="128" spans="1:14" ht="12.75">
      <c r="A128" s="6" t="s">
        <v>50</v>
      </c>
      <c r="B128" s="6">
        <v>1.2</v>
      </c>
      <c r="C128" s="6"/>
      <c r="D128" s="6">
        <v>0.7</v>
      </c>
      <c r="E128" s="6"/>
      <c r="F128" s="6"/>
      <c r="G128" s="6">
        <v>1</v>
      </c>
      <c r="H128" s="6">
        <v>0.994</v>
      </c>
      <c r="I128" s="6"/>
      <c r="J128" s="6"/>
      <c r="K128" s="6"/>
      <c r="L128" s="6"/>
      <c r="M128" s="6"/>
      <c r="N128" s="7">
        <f t="shared" si="10"/>
        <v>3.894</v>
      </c>
    </row>
    <row r="129" spans="1:14" ht="12.75">
      <c r="A129" s="6" t="s">
        <v>51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7">
        <f t="shared" si="10"/>
        <v>0</v>
      </c>
    </row>
    <row r="130" spans="1:14" ht="12.75">
      <c r="A130" s="6" t="s">
        <v>155</v>
      </c>
      <c r="B130" s="6"/>
      <c r="C130" s="6"/>
      <c r="D130" s="6"/>
      <c r="E130" s="6"/>
      <c r="F130" s="6"/>
      <c r="G130" s="6"/>
      <c r="H130" s="6">
        <v>22.7</v>
      </c>
      <c r="I130" s="6"/>
      <c r="J130" s="6"/>
      <c r="K130" s="6"/>
      <c r="L130" s="6"/>
      <c r="M130" s="6"/>
      <c r="N130" s="7">
        <f t="shared" si="10"/>
        <v>22.7</v>
      </c>
    </row>
    <row r="131" spans="1:14" ht="12.75">
      <c r="A131" s="8" t="s">
        <v>41</v>
      </c>
      <c r="B131" s="8">
        <f aca="true" t="shared" si="11" ref="B131:N131">SUM(B113:B130)</f>
        <v>29.4</v>
      </c>
      <c r="C131" s="8">
        <f t="shared" si="11"/>
        <v>422.8</v>
      </c>
      <c r="D131" s="8">
        <f t="shared" si="11"/>
        <v>5.5</v>
      </c>
      <c r="E131" s="8">
        <f t="shared" si="11"/>
        <v>34.2</v>
      </c>
      <c r="F131" s="8">
        <f t="shared" si="11"/>
        <v>3.1</v>
      </c>
      <c r="G131" s="8">
        <f t="shared" si="11"/>
        <v>3</v>
      </c>
      <c r="H131" s="8">
        <f t="shared" si="11"/>
        <v>47.414</v>
      </c>
      <c r="I131" s="8">
        <f t="shared" si="11"/>
        <v>0</v>
      </c>
      <c r="J131" s="8">
        <f t="shared" si="11"/>
        <v>0</v>
      </c>
      <c r="K131" s="8">
        <f t="shared" si="11"/>
        <v>0</v>
      </c>
      <c r="L131" s="8">
        <f t="shared" si="11"/>
        <v>0</v>
      </c>
      <c r="M131" s="8">
        <f t="shared" si="11"/>
        <v>0</v>
      </c>
      <c r="N131" s="8">
        <f t="shared" si="11"/>
        <v>545.4140000000001</v>
      </c>
    </row>
    <row r="132" spans="1:14" ht="12.75">
      <c r="A132" s="9" t="s">
        <v>42</v>
      </c>
      <c r="B132" s="9">
        <f aca="true" t="shared" si="12" ref="B132:N132">SUM(B113:B131)/2</f>
        <v>29.4</v>
      </c>
      <c r="C132" s="9">
        <f t="shared" si="12"/>
        <v>422.8</v>
      </c>
      <c r="D132" s="9">
        <f t="shared" si="12"/>
        <v>5.5</v>
      </c>
      <c r="E132" s="9">
        <f t="shared" si="12"/>
        <v>34.2</v>
      </c>
      <c r="F132" s="9">
        <f t="shared" si="12"/>
        <v>3.1</v>
      </c>
      <c r="G132" s="9">
        <f t="shared" si="12"/>
        <v>3</v>
      </c>
      <c r="H132" s="9">
        <f t="shared" si="12"/>
        <v>47.414</v>
      </c>
      <c r="I132" s="9">
        <f t="shared" si="12"/>
        <v>0</v>
      </c>
      <c r="J132" s="9">
        <f t="shared" si="12"/>
        <v>0</v>
      </c>
      <c r="K132" s="9">
        <f t="shared" si="12"/>
        <v>0</v>
      </c>
      <c r="L132" s="9">
        <f t="shared" si="12"/>
        <v>0</v>
      </c>
      <c r="M132" s="9">
        <f t="shared" si="12"/>
        <v>0</v>
      </c>
      <c r="N132" s="9">
        <f t="shared" si="12"/>
        <v>545.4140000000001</v>
      </c>
    </row>
    <row r="133" spans="1:14" ht="12.75">
      <c r="A133" s="10" t="s">
        <v>43</v>
      </c>
      <c r="B133" s="10">
        <f aca="true" t="shared" si="13" ref="B133:N133">SUM(B95:B132)/3</f>
        <v>17414.899999999998</v>
      </c>
      <c r="C133" s="10">
        <f t="shared" si="13"/>
        <v>33155.1</v>
      </c>
      <c r="D133" s="10">
        <f t="shared" si="13"/>
        <v>17565.1</v>
      </c>
      <c r="E133" s="10">
        <f t="shared" si="13"/>
        <v>29846.899999999994</v>
      </c>
      <c r="F133" s="10">
        <f t="shared" si="13"/>
        <v>16551.399999999998</v>
      </c>
      <c r="G133" s="10">
        <f t="shared" si="13"/>
        <v>42123</v>
      </c>
      <c r="H133" s="10">
        <f t="shared" si="13"/>
        <v>12775.334</v>
      </c>
      <c r="I133" s="10">
        <f t="shared" si="13"/>
        <v>0</v>
      </c>
      <c r="J133" s="10">
        <f t="shared" si="13"/>
        <v>0</v>
      </c>
      <c r="K133" s="10">
        <f t="shared" si="13"/>
        <v>0</v>
      </c>
      <c r="L133" s="10">
        <f t="shared" si="13"/>
        <v>0</v>
      </c>
      <c r="M133" s="10">
        <f t="shared" si="13"/>
        <v>0</v>
      </c>
      <c r="N133" s="10">
        <f t="shared" si="13"/>
        <v>169431.73400000003</v>
      </c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3" t="s">
        <v>0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2.75">
      <c r="A136" s="3" t="s">
        <v>73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2.75">
      <c r="A137" s="4"/>
      <c r="B137" s="5" t="s">
        <v>2</v>
      </c>
      <c r="C137" s="5" t="s">
        <v>3</v>
      </c>
      <c r="D137" s="5" t="s">
        <v>4</v>
      </c>
      <c r="E137" s="5" t="s">
        <v>5</v>
      </c>
      <c r="F137" s="5" t="s">
        <v>6</v>
      </c>
      <c r="G137" s="5" t="s">
        <v>7</v>
      </c>
      <c r="H137" s="5" t="s">
        <v>8</v>
      </c>
      <c r="I137" s="5" t="s">
        <v>9</v>
      </c>
      <c r="J137" s="5" t="s">
        <v>10</v>
      </c>
      <c r="K137" s="5" t="s">
        <v>11</v>
      </c>
      <c r="L137" s="5" t="s">
        <v>12</v>
      </c>
      <c r="M137" s="5" t="s">
        <v>13</v>
      </c>
      <c r="N137" s="5" t="s">
        <v>14</v>
      </c>
    </row>
    <row r="138" spans="1:14" ht="12.75">
      <c r="A138" s="6" t="s">
        <v>15</v>
      </c>
      <c r="B138" s="6">
        <v>111954.7</v>
      </c>
      <c r="C138" s="6">
        <v>153172.3</v>
      </c>
      <c r="D138" s="6">
        <v>130688.6</v>
      </c>
      <c r="E138" s="6">
        <v>119386</v>
      </c>
      <c r="F138" s="6">
        <v>126346.4</v>
      </c>
      <c r="G138" s="6">
        <v>107389.6</v>
      </c>
      <c r="H138" s="6">
        <v>140081.5</v>
      </c>
      <c r="I138" s="6">
        <v>120327.6</v>
      </c>
      <c r="J138" s="6">
        <v>165816.3</v>
      </c>
      <c r="K138" s="6">
        <v>145371.9</v>
      </c>
      <c r="L138" s="6">
        <v>192367.7</v>
      </c>
      <c r="M138" s="6">
        <v>165663.9</v>
      </c>
      <c r="N138" s="7">
        <f aca="true" t="shared" si="14" ref="N138:N163">SUM(B138:M138)</f>
        <v>1678566.4999999998</v>
      </c>
    </row>
    <row r="139" spans="1:14" ht="12.75">
      <c r="A139" s="6" t="s">
        <v>16</v>
      </c>
      <c r="B139" s="6">
        <v>68212.6</v>
      </c>
      <c r="C139" s="6">
        <v>61719</v>
      </c>
      <c r="D139" s="6">
        <v>49909</v>
      </c>
      <c r="E139" s="6">
        <v>44124.8</v>
      </c>
      <c r="F139" s="6">
        <v>32720.5</v>
      </c>
      <c r="G139" s="6">
        <v>51126</v>
      </c>
      <c r="H139" s="6">
        <v>40363.9</v>
      </c>
      <c r="I139" s="6">
        <v>34681</v>
      </c>
      <c r="J139" s="6">
        <v>29365.6</v>
      </c>
      <c r="K139" s="6">
        <v>61841.9</v>
      </c>
      <c r="L139" s="6">
        <v>79586.4</v>
      </c>
      <c r="M139" s="6">
        <v>44096.8</v>
      </c>
      <c r="N139" s="7">
        <f t="shared" si="14"/>
        <v>597747.5000000001</v>
      </c>
    </row>
    <row r="140" spans="1:14" ht="12.75">
      <c r="A140" s="6" t="s">
        <v>17</v>
      </c>
      <c r="B140" s="6">
        <v>102698.3</v>
      </c>
      <c r="C140" s="6">
        <v>136775.6</v>
      </c>
      <c r="D140" s="6">
        <v>144890.8</v>
      </c>
      <c r="E140" s="6">
        <v>146822.6</v>
      </c>
      <c r="F140" s="6">
        <v>134767.5</v>
      </c>
      <c r="G140" s="6">
        <v>115104.6</v>
      </c>
      <c r="H140" s="6">
        <v>136714.8</v>
      </c>
      <c r="I140" s="6">
        <v>126017.7</v>
      </c>
      <c r="J140" s="6">
        <v>128302.9</v>
      </c>
      <c r="K140" s="6">
        <v>108008</v>
      </c>
      <c r="L140" s="6">
        <v>131016.3</v>
      </c>
      <c r="M140" s="6">
        <v>129376.8</v>
      </c>
      <c r="N140" s="7">
        <f t="shared" si="14"/>
        <v>1540495.9</v>
      </c>
    </row>
    <row r="141" spans="1:14" ht="12.75">
      <c r="A141" s="6" t="s">
        <v>18</v>
      </c>
      <c r="B141" s="6">
        <v>10633.5</v>
      </c>
      <c r="C141" s="6">
        <v>7279</v>
      </c>
      <c r="D141" s="6">
        <v>11237.7</v>
      </c>
      <c r="E141" s="6">
        <v>14590</v>
      </c>
      <c r="F141" s="6">
        <v>2123.6</v>
      </c>
      <c r="G141" s="6">
        <v>5742.3</v>
      </c>
      <c r="H141" s="6">
        <v>19160.7</v>
      </c>
      <c r="I141" s="6">
        <v>5697.8</v>
      </c>
      <c r="J141" s="6">
        <v>5276.3</v>
      </c>
      <c r="K141" s="6">
        <v>12273.1</v>
      </c>
      <c r="L141" s="6">
        <v>5908</v>
      </c>
      <c r="M141" s="6">
        <v>10854.5</v>
      </c>
      <c r="N141" s="7">
        <f t="shared" si="14"/>
        <v>110776.50000000001</v>
      </c>
    </row>
    <row r="142" spans="1:14" ht="12.75">
      <c r="A142" s="6" t="s">
        <v>67</v>
      </c>
      <c r="B142" s="6">
        <v>16300.1</v>
      </c>
      <c r="C142" s="6">
        <v>2500</v>
      </c>
      <c r="D142" s="6">
        <v>2300</v>
      </c>
      <c r="E142" s="6">
        <v>3000.1</v>
      </c>
      <c r="F142" s="6"/>
      <c r="G142" s="6">
        <v>1750</v>
      </c>
      <c r="H142" s="6">
        <v>3000</v>
      </c>
      <c r="I142" s="6">
        <v>0.1</v>
      </c>
      <c r="J142" s="6">
        <v>1695.3</v>
      </c>
      <c r="K142" s="6">
        <v>8230</v>
      </c>
      <c r="L142" s="6">
        <v>22722.4</v>
      </c>
      <c r="M142" s="6">
        <v>9836.2</v>
      </c>
      <c r="N142" s="7">
        <f t="shared" si="14"/>
        <v>71334.2</v>
      </c>
    </row>
    <row r="143" spans="1:14" ht="12.75">
      <c r="A143" s="6" t="s">
        <v>52</v>
      </c>
      <c r="B143" s="6">
        <v>56.8</v>
      </c>
      <c r="C143" s="6">
        <v>1776.7</v>
      </c>
      <c r="D143" s="6">
        <v>143.3</v>
      </c>
      <c r="E143" s="6">
        <v>114.8</v>
      </c>
      <c r="F143" s="6">
        <v>196.4</v>
      </c>
      <c r="G143" s="6">
        <v>1765</v>
      </c>
      <c r="H143" s="6">
        <v>1889.7</v>
      </c>
      <c r="I143" s="6"/>
      <c r="J143" s="6">
        <v>106</v>
      </c>
      <c r="K143" s="6">
        <v>1306.1</v>
      </c>
      <c r="L143" s="6">
        <v>82.8</v>
      </c>
      <c r="M143" s="6">
        <v>219.9</v>
      </c>
      <c r="N143" s="7">
        <f t="shared" si="14"/>
        <v>7657.499999999999</v>
      </c>
    </row>
    <row r="144" spans="1:14" ht="12.75">
      <c r="A144" s="6" t="s">
        <v>19</v>
      </c>
      <c r="B144" s="6">
        <v>9440.5</v>
      </c>
      <c r="C144" s="6">
        <v>12749.1</v>
      </c>
      <c r="D144" s="6">
        <v>10329.9</v>
      </c>
      <c r="E144" s="6">
        <v>12647.5</v>
      </c>
      <c r="F144" s="6">
        <v>14050</v>
      </c>
      <c r="G144" s="6">
        <v>8000</v>
      </c>
      <c r="H144" s="6">
        <v>9485.1</v>
      </c>
      <c r="I144" s="6">
        <v>7889.7</v>
      </c>
      <c r="J144" s="6">
        <v>9550</v>
      </c>
      <c r="K144" s="6">
        <v>4800</v>
      </c>
      <c r="L144" s="6"/>
      <c r="M144" s="6">
        <v>3284</v>
      </c>
      <c r="N144" s="7">
        <f t="shared" si="14"/>
        <v>102225.8</v>
      </c>
    </row>
    <row r="145" spans="1:14" ht="12.75">
      <c r="A145" s="6" t="s">
        <v>20</v>
      </c>
      <c r="B145" s="6">
        <v>42165.4</v>
      </c>
      <c r="C145" s="6">
        <v>57702.7</v>
      </c>
      <c r="D145" s="6">
        <v>48845.6</v>
      </c>
      <c r="E145" s="6">
        <v>69631.1</v>
      </c>
      <c r="F145" s="6">
        <v>36601.4</v>
      </c>
      <c r="G145" s="6">
        <v>38663.3</v>
      </c>
      <c r="H145" s="6">
        <v>66762.5</v>
      </c>
      <c r="I145" s="6">
        <v>39573.8</v>
      </c>
      <c r="J145" s="6">
        <v>43714.7</v>
      </c>
      <c r="K145" s="6">
        <v>47442.6</v>
      </c>
      <c r="L145" s="6">
        <v>51599.3</v>
      </c>
      <c r="M145" s="6">
        <v>60683.3</v>
      </c>
      <c r="N145" s="7">
        <f t="shared" si="14"/>
        <v>603385.7000000001</v>
      </c>
    </row>
    <row r="146" spans="1:14" ht="12.75">
      <c r="A146" s="6" t="s">
        <v>21</v>
      </c>
      <c r="B146" s="6">
        <v>65113.7</v>
      </c>
      <c r="C146" s="6">
        <v>88997.7</v>
      </c>
      <c r="D146" s="6">
        <v>66039.7</v>
      </c>
      <c r="E146" s="6">
        <v>63553.9</v>
      </c>
      <c r="F146" s="6">
        <v>65971</v>
      </c>
      <c r="G146" s="6">
        <v>54590.1</v>
      </c>
      <c r="H146" s="6">
        <v>81367.8</v>
      </c>
      <c r="I146" s="6">
        <v>56757.5</v>
      </c>
      <c r="J146" s="6">
        <v>53758.7</v>
      </c>
      <c r="K146" s="6">
        <v>59838.9</v>
      </c>
      <c r="L146" s="6">
        <v>77079.4</v>
      </c>
      <c r="M146" s="6">
        <v>59256.8</v>
      </c>
      <c r="N146" s="7">
        <f t="shared" si="14"/>
        <v>792325.2</v>
      </c>
    </row>
    <row r="147" spans="1:14" ht="12.75">
      <c r="A147" s="6" t="s">
        <v>22</v>
      </c>
      <c r="B147" s="6">
        <v>96978</v>
      </c>
      <c r="C147" s="6">
        <v>169231.8</v>
      </c>
      <c r="D147" s="6">
        <v>158619.2</v>
      </c>
      <c r="E147" s="6">
        <v>159126.2</v>
      </c>
      <c r="F147" s="6">
        <v>184666.1</v>
      </c>
      <c r="G147" s="6">
        <v>177440.1</v>
      </c>
      <c r="H147" s="6">
        <v>163111.2</v>
      </c>
      <c r="I147" s="6">
        <v>152216</v>
      </c>
      <c r="J147" s="6">
        <v>151138.3</v>
      </c>
      <c r="K147" s="6">
        <v>156873.2</v>
      </c>
      <c r="L147" s="6">
        <v>187003.4</v>
      </c>
      <c r="M147" s="6">
        <v>177131.4</v>
      </c>
      <c r="N147" s="7">
        <f t="shared" si="14"/>
        <v>1933534.8999999997</v>
      </c>
    </row>
    <row r="148" spans="1:14" ht="12.75">
      <c r="A148" s="6" t="s">
        <v>23</v>
      </c>
      <c r="B148" s="6">
        <v>2313.1</v>
      </c>
      <c r="C148" s="6">
        <v>454</v>
      </c>
      <c r="D148" s="6">
        <v>2081</v>
      </c>
      <c r="E148" s="6">
        <v>1844.7</v>
      </c>
      <c r="F148" s="6">
        <v>1315.8</v>
      </c>
      <c r="G148" s="6">
        <v>1261.4</v>
      </c>
      <c r="H148" s="6">
        <v>3055.7</v>
      </c>
      <c r="I148" s="6">
        <v>2032.8</v>
      </c>
      <c r="J148" s="6">
        <v>2494.9</v>
      </c>
      <c r="K148" s="6">
        <v>2372.7</v>
      </c>
      <c r="L148" s="6">
        <v>2456.5</v>
      </c>
      <c r="M148" s="6">
        <v>2586</v>
      </c>
      <c r="N148" s="7">
        <f t="shared" si="14"/>
        <v>24268.600000000002</v>
      </c>
    </row>
    <row r="149" spans="1:14" ht="12.75">
      <c r="A149" s="6" t="s">
        <v>74</v>
      </c>
      <c r="B149" s="6"/>
      <c r="C149" s="6">
        <v>3974.5</v>
      </c>
      <c r="D149" s="6">
        <v>10.2</v>
      </c>
      <c r="E149" s="6"/>
      <c r="F149" s="6">
        <v>635</v>
      </c>
      <c r="G149" s="6"/>
      <c r="H149" s="6"/>
      <c r="I149" s="6"/>
      <c r="J149" s="6"/>
      <c r="K149" s="6"/>
      <c r="L149" s="6"/>
      <c r="M149" s="6">
        <v>24.5</v>
      </c>
      <c r="N149" s="7">
        <f t="shared" si="14"/>
        <v>4644.2</v>
      </c>
    </row>
    <row r="150" spans="1:14" ht="12.75">
      <c r="A150" s="6" t="s">
        <v>75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7">
        <f t="shared" si="14"/>
        <v>0</v>
      </c>
    </row>
    <row r="151" spans="1:14" ht="12.75">
      <c r="A151" s="6" t="s">
        <v>24</v>
      </c>
      <c r="B151" s="6">
        <v>102.3</v>
      </c>
      <c r="C151" s="6"/>
      <c r="D151" s="6">
        <v>9.1</v>
      </c>
      <c r="E151" s="6">
        <v>3.3</v>
      </c>
      <c r="F151" s="6"/>
      <c r="G151" s="6"/>
      <c r="H151" s="6"/>
      <c r="I151" s="6"/>
      <c r="J151" s="6"/>
      <c r="K151" s="6"/>
      <c r="L151" s="6"/>
      <c r="M151" s="6"/>
      <c r="N151" s="7">
        <f t="shared" si="14"/>
        <v>114.69999999999999</v>
      </c>
    </row>
    <row r="152" spans="1:14" ht="12.75">
      <c r="A152" s="6" t="s">
        <v>76</v>
      </c>
      <c r="B152" s="6"/>
      <c r="C152" s="6">
        <v>1415.2</v>
      </c>
      <c r="D152" s="6"/>
      <c r="E152" s="6"/>
      <c r="F152" s="6">
        <v>1420</v>
      </c>
      <c r="G152" s="6">
        <v>1392</v>
      </c>
      <c r="H152" s="6">
        <v>1510</v>
      </c>
      <c r="I152" s="6">
        <v>2031</v>
      </c>
      <c r="J152" s="6"/>
      <c r="K152" s="6"/>
      <c r="L152" s="6">
        <v>1550</v>
      </c>
      <c r="M152" s="6">
        <v>1500</v>
      </c>
      <c r="N152" s="7">
        <f t="shared" si="14"/>
        <v>10818.2</v>
      </c>
    </row>
    <row r="153" spans="1:14" ht="12.75">
      <c r="A153" s="6" t="s">
        <v>77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7">
        <f t="shared" si="14"/>
        <v>0</v>
      </c>
    </row>
    <row r="154" spans="1:14" ht="12.75">
      <c r="A154" s="6" t="s">
        <v>78</v>
      </c>
      <c r="B154" s="6"/>
      <c r="C154" s="6">
        <v>22.1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7">
        <f t="shared" si="14"/>
        <v>22.1</v>
      </c>
    </row>
    <row r="155" spans="1:14" ht="12.75">
      <c r="A155" s="6" t="s">
        <v>79</v>
      </c>
      <c r="B155" s="6"/>
      <c r="C155" s="6"/>
      <c r="D155" s="6"/>
      <c r="E155" s="6">
        <v>1.5</v>
      </c>
      <c r="F155" s="6"/>
      <c r="G155" s="6"/>
      <c r="H155" s="6"/>
      <c r="I155" s="6"/>
      <c r="J155" s="6"/>
      <c r="K155" s="6"/>
      <c r="L155" s="6"/>
      <c r="M155" s="6"/>
      <c r="N155" s="7">
        <f t="shared" si="14"/>
        <v>1.5</v>
      </c>
    </row>
    <row r="156" spans="1:14" ht="12.75">
      <c r="A156" s="6" t="s">
        <v>25</v>
      </c>
      <c r="B156" s="6"/>
      <c r="C156" s="6">
        <v>0.4</v>
      </c>
      <c r="D156" s="6">
        <v>74.7</v>
      </c>
      <c r="E156" s="6">
        <v>0.7</v>
      </c>
      <c r="F156" s="6">
        <v>3600.1</v>
      </c>
      <c r="G156" s="6"/>
      <c r="H156" s="6"/>
      <c r="I156" s="6"/>
      <c r="J156" s="6"/>
      <c r="K156" s="6">
        <v>0.3</v>
      </c>
      <c r="L156" s="6">
        <v>3150</v>
      </c>
      <c r="M156" s="6">
        <v>0.4</v>
      </c>
      <c r="N156" s="7">
        <f t="shared" si="14"/>
        <v>6826.6</v>
      </c>
    </row>
    <row r="157" spans="1:14" ht="12.75">
      <c r="A157" s="6" t="s">
        <v>26</v>
      </c>
      <c r="B157" s="6"/>
      <c r="C157" s="6">
        <v>55.4</v>
      </c>
      <c r="D157" s="6">
        <v>68.6</v>
      </c>
      <c r="E157" s="6">
        <v>78.2</v>
      </c>
      <c r="F157" s="6">
        <v>10.3</v>
      </c>
      <c r="G157" s="6"/>
      <c r="H157" s="6">
        <v>0.8</v>
      </c>
      <c r="I157" s="6">
        <v>1.1</v>
      </c>
      <c r="J157" s="6"/>
      <c r="K157" s="6"/>
      <c r="L157" s="6"/>
      <c r="M157" s="6"/>
      <c r="N157" s="7">
        <f t="shared" si="14"/>
        <v>214.4</v>
      </c>
    </row>
    <row r="158" spans="1:14" ht="12.75">
      <c r="A158" s="6" t="s">
        <v>27</v>
      </c>
      <c r="B158" s="6">
        <v>0.2</v>
      </c>
      <c r="C158" s="6">
        <v>36.7</v>
      </c>
      <c r="D158" s="6">
        <v>102.4</v>
      </c>
      <c r="E158" s="6"/>
      <c r="F158" s="6">
        <v>0.4</v>
      </c>
      <c r="G158" s="6">
        <v>0.1</v>
      </c>
      <c r="H158" s="6"/>
      <c r="I158" s="6"/>
      <c r="J158" s="6"/>
      <c r="K158" s="6"/>
      <c r="L158" s="6"/>
      <c r="M158" s="6">
        <v>0.1</v>
      </c>
      <c r="N158" s="7">
        <f t="shared" si="14"/>
        <v>139.9</v>
      </c>
    </row>
    <row r="159" spans="1:14" ht="12.75">
      <c r="A159" s="6" t="s">
        <v>28</v>
      </c>
      <c r="B159" s="6"/>
      <c r="C159" s="6"/>
      <c r="D159" s="6">
        <v>104.5</v>
      </c>
      <c r="E159" s="6">
        <v>65.1</v>
      </c>
      <c r="F159" s="6">
        <v>10</v>
      </c>
      <c r="G159" s="6">
        <v>4.2</v>
      </c>
      <c r="H159" s="6"/>
      <c r="I159" s="6"/>
      <c r="J159" s="6"/>
      <c r="K159" s="6"/>
      <c r="L159" s="6"/>
      <c r="M159" s="6">
        <v>0.2</v>
      </c>
      <c r="N159" s="7">
        <f t="shared" si="14"/>
        <v>183.99999999999997</v>
      </c>
    </row>
    <row r="160" spans="1:14" ht="12.75">
      <c r="A160" s="6" t="s">
        <v>29</v>
      </c>
      <c r="B160" s="6">
        <v>7.8</v>
      </c>
      <c r="C160" s="6">
        <v>6</v>
      </c>
      <c r="D160" s="6">
        <v>3148.6</v>
      </c>
      <c r="E160" s="6">
        <v>325.4</v>
      </c>
      <c r="F160" s="6">
        <v>33.4</v>
      </c>
      <c r="G160" s="6"/>
      <c r="H160" s="6"/>
      <c r="I160" s="6">
        <v>3300</v>
      </c>
      <c r="J160" s="6"/>
      <c r="K160" s="6">
        <v>5.4</v>
      </c>
      <c r="L160" s="6">
        <v>2002.8</v>
      </c>
      <c r="M160" s="6"/>
      <c r="N160" s="7">
        <f t="shared" si="14"/>
        <v>8829.4</v>
      </c>
    </row>
    <row r="161" spans="1:14" ht="12.75">
      <c r="A161" s="6" t="s">
        <v>30</v>
      </c>
      <c r="B161" s="6">
        <v>3.3</v>
      </c>
      <c r="C161" s="6">
        <v>0.4</v>
      </c>
      <c r="D161" s="6">
        <v>4.5</v>
      </c>
      <c r="E161" s="6">
        <v>32.7</v>
      </c>
      <c r="F161" s="6"/>
      <c r="G161" s="6"/>
      <c r="H161" s="6"/>
      <c r="I161" s="6">
        <v>1.5</v>
      </c>
      <c r="J161" s="6"/>
      <c r="K161" s="6">
        <v>0.7</v>
      </c>
      <c r="L161" s="6">
        <v>1.1</v>
      </c>
      <c r="M161" s="6">
        <v>1.3</v>
      </c>
      <c r="N161" s="7">
        <f t="shared" si="14"/>
        <v>45.50000000000001</v>
      </c>
    </row>
    <row r="162" spans="1:14" ht="12.75">
      <c r="A162" s="6" t="s">
        <v>31</v>
      </c>
      <c r="B162" s="6"/>
      <c r="C162" s="6"/>
      <c r="D162" s="6"/>
      <c r="E162" s="6">
        <v>18.3</v>
      </c>
      <c r="F162" s="6">
        <v>23.3</v>
      </c>
      <c r="G162" s="6"/>
      <c r="H162" s="6">
        <v>20.7</v>
      </c>
      <c r="I162" s="6"/>
      <c r="J162" s="6"/>
      <c r="K162" s="6"/>
      <c r="L162" s="6"/>
      <c r="M162" s="6"/>
      <c r="N162" s="7">
        <f t="shared" si="14"/>
        <v>62.3</v>
      </c>
    </row>
    <row r="163" spans="1:14" ht="12.75">
      <c r="A163" s="6" t="s">
        <v>80</v>
      </c>
      <c r="B163" s="6">
        <v>2851</v>
      </c>
      <c r="C163" s="6">
        <v>3129.3</v>
      </c>
      <c r="D163" s="6"/>
      <c r="E163" s="6">
        <v>3149.5</v>
      </c>
      <c r="F163" s="6">
        <v>7479</v>
      </c>
      <c r="G163" s="6"/>
      <c r="H163" s="6"/>
      <c r="I163" s="6"/>
      <c r="J163" s="6">
        <v>4267</v>
      </c>
      <c r="K163" s="6"/>
      <c r="L163" s="6">
        <v>3130</v>
      </c>
      <c r="M163" s="6"/>
      <c r="N163" s="7">
        <f t="shared" si="14"/>
        <v>24005.8</v>
      </c>
    </row>
    <row r="164" spans="1:14" ht="12.75">
      <c r="A164" s="8" t="s">
        <v>32</v>
      </c>
      <c r="B164" s="8">
        <f aca="true" t="shared" si="15" ref="B164:N164">SUM(B138:B163)</f>
        <v>528831.3</v>
      </c>
      <c r="C164" s="8">
        <f t="shared" si="15"/>
        <v>700997.9</v>
      </c>
      <c r="D164" s="8">
        <f t="shared" si="15"/>
        <v>628607.3999999999</v>
      </c>
      <c r="E164" s="8">
        <f t="shared" si="15"/>
        <v>638516.3999999999</v>
      </c>
      <c r="F164" s="8">
        <f t="shared" si="15"/>
        <v>611970.2000000002</v>
      </c>
      <c r="G164" s="8">
        <f t="shared" si="15"/>
        <v>564228.7</v>
      </c>
      <c r="H164" s="8">
        <f t="shared" si="15"/>
        <v>666524.3999999999</v>
      </c>
      <c r="I164" s="8">
        <f t="shared" si="15"/>
        <v>550527.6</v>
      </c>
      <c r="J164" s="8">
        <f t="shared" si="15"/>
        <v>595486</v>
      </c>
      <c r="K164" s="8">
        <f t="shared" si="15"/>
        <v>608364.7999999999</v>
      </c>
      <c r="L164" s="8">
        <f t="shared" si="15"/>
        <v>759656.1</v>
      </c>
      <c r="M164" s="8">
        <f t="shared" si="15"/>
        <v>664516.1</v>
      </c>
      <c r="N164" s="8">
        <f t="shared" si="15"/>
        <v>7518226.899999999</v>
      </c>
    </row>
    <row r="165" spans="1:14" ht="12.75">
      <c r="A165" s="9" t="s">
        <v>33</v>
      </c>
      <c r="B165" s="9">
        <f aca="true" t="shared" si="16" ref="B165:N165">SUM(B138:B164)/2</f>
        <v>528831.3</v>
      </c>
      <c r="C165" s="9">
        <f t="shared" si="16"/>
        <v>700997.9</v>
      </c>
      <c r="D165" s="9">
        <f t="shared" si="16"/>
        <v>628607.3999999999</v>
      </c>
      <c r="E165" s="9">
        <f t="shared" si="16"/>
        <v>638516.3999999999</v>
      </c>
      <c r="F165" s="9">
        <f t="shared" si="16"/>
        <v>611970.2000000002</v>
      </c>
      <c r="G165" s="9">
        <f t="shared" si="16"/>
        <v>564228.7</v>
      </c>
      <c r="H165" s="9">
        <f t="shared" si="16"/>
        <v>666524.3999999999</v>
      </c>
      <c r="I165" s="9">
        <f t="shared" si="16"/>
        <v>550527.6</v>
      </c>
      <c r="J165" s="9">
        <f t="shared" si="16"/>
        <v>595486</v>
      </c>
      <c r="K165" s="9">
        <f t="shared" si="16"/>
        <v>608364.7999999999</v>
      </c>
      <c r="L165" s="9">
        <f t="shared" si="16"/>
        <v>759656.1</v>
      </c>
      <c r="M165" s="9">
        <f t="shared" si="16"/>
        <v>664516.1</v>
      </c>
      <c r="N165" s="9">
        <f t="shared" si="16"/>
        <v>7518226.899999999</v>
      </c>
    </row>
    <row r="166" spans="1:14" ht="12.75">
      <c r="A166" s="6" t="s">
        <v>81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7">
        <f aca="true" t="shared" si="17" ref="N166:N227">SUM(B166:M166)</f>
        <v>0</v>
      </c>
    </row>
    <row r="167" spans="1:14" ht="12.75">
      <c r="A167" s="6" t="s">
        <v>82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7">
        <f t="shared" si="17"/>
        <v>0</v>
      </c>
    </row>
    <row r="168" spans="1:14" ht="12.75">
      <c r="A168" s="6" t="s">
        <v>83</v>
      </c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>
        <v>500</v>
      </c>
      <c r="N168" s="7">
        <f t="shared" si="17"/>
        <v>500</v>
      </c>
    </row>
    <row r="169" spans="1:14" ht="12.75">
      <c r="A169" s="6" t="s">
        <v>64</v>
      </c>
      <c r="B169" s="6"/>
      <c r="C169" s="6"/>
      <c r="D169" s="6">
        <v>1075.2</v>
      </c>
      <c r="E169" s="6">
        <v>1621.1</v>
      </c>
      <c r="F169" s="6"/>
      <c r="G169" s="6"/>
      <c r="H169" s="6"/>
      <c r="I169" s="6"/>
      <c r="J169" s="6"/>
      <c r="K169" s="6"/>
      <c r="L169" s="6"/>
      <c r="M169" s="6"/>
      <c r="N169" s="7">
        <f t="shared" si="17"/>
        <v>2696.3</v>
      </c>
    </row>
    <row r="170" spans="1:14" ht="12.75">
      <c r="A170" s="6" t="s">
        <v>34</v>
      </c>
      <c r="B170" s="6">
        <v>6247.7</v>
      </c>
      <c r="C170" s="6">
        <v>500.5</v>
      </c>
      <c r="D170" s="6">
        <v>3833.4</v>
      </c>
      <c r="E170" s="6">
        <v>15026</v>
      </c>
      <c r="F170" s="6">
        <v>2180.2</v>
      </c>
      <c r="G170" s="6">
        <v>8277.6</v>
      </c>
      <c r="H170" s="6">
        <v>10303.1</v>
      </c>
      <c r="I170" s="6">
        <v>6485.4</v>
      </c>
      <c r="J170" s="6">
        <v>8665.6</v>
      </c>
      <c r="K170" s="6">
        <v>10463.1</v>
      </c>
      <c r="L170" s="6">
        <v>13420.8</v>
      </c>
      <c r="M170" s="6">
        <v>3328.9</v>
      </c>
      <c r="N170" s="7">
        <f t="shared" si="17"/>
        <v>88732.3</v>
      </c>
    </row>
    <row r="171" spans="1:14" ht="12.75">
      <c r="A171" s="6" t="s">
        <v>71</v>
      </c>
      <c r="B171" s="6"/>
      <c r="C171" s="6"/>
      <c r="D171" s="6">
        <v>63.5</v>
      </c>
      <c r="E171" s="6">
        <v>30.1</v>
      </c>
      <c r="F171" s="6"/>
      <c r="G171" s="6"/>
      <c r="H171" s="6"/>
      <c r="I171" s="6"/>
      <c r="J171" s="6"/>
      <c r="K171" s="6"/>
      <c r="L171" s="6"/>
      <c r="M171" s="6"/>
      <c r="N171" s="7">
        <f t="shared" si="17"/>
        <v>93.6</v>
      </c>
    </row>
    <row r="172" spans="1:14" ht="12.75">
      <c r="A172" s="6" t="s">
        <v>84</v>
      </c>
      <c r="B172" s="6">
        <v>3217.4</v>
      </c>
      <c r="C172" s="6"/>
      <c r="D172" s="6"/>
      <c r="E172" s="6">
        <v>0.3</v>
      </c>
      <c r="F172" s="6"/>
      <c r="G172" s="6"/>
      <c r="H172" s="6"/>
      <c r="I172" s="6">
        <v>10800</v>
      </c>
      <c r="J172" s="6"/>
      <c r="K172" s="6"/>
      <c r="L172" s="6"/>
      <c r="M172" s="6"/>
      <c r="N172" s="7">
        <f t="shared" si="17"/>
        <v>14017.7</v>
      </c>
    </row>
    <row r="173" spans="1:14" ht="12.75">
      <c r="A173" s="6" t="s">
        <v>35</v>
      </c>
      <c r="B173" s="6">
        <v>0.3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7">
        <f t="shared" si="17"/>
        <v>0.3</v>
      </c>
    </row>
    <row r="174" spans="1:14" ht="12.75">
      <c r="A174" s="6" t="s">
        <v>85</v>
      </c>
      <c r="B174" s="6">
        <v>0.2</v>
      </c>
      <c r="C174" s="6">
        <v>0.1</v>
      </c>
      <c r="D174" s="6">
        <v>10</v>
      </c>
      <c r="E174" s="6"/>
      <c r="F174" s="6"/>
      <c r="G174" s="6"/>
      <c r="H174" s="6"/>
      <c r="I174" s="6"/>
      <c r="J174" s="6"/>
      <c r="K174" s="6"/>
      <c r="L174" s="6"/>
      <c r="M174" s="6"/>
      <c r="N174" s="7">
        <f t="shared" si="17"/>
        <v>10.3</v>
      </c>
    </row>
    <row r="175" spans="1:14" ht="12.75">
      <c r="A175" s="6" t="s">
        <v>86</v>
      </c>
      <c r="B175" s="6"/>
      <c r="C175" s="6"/>
      <c r="D175" s="6">
        <v>1</v>
      </c>
      <c r="E175" s="6"/>
      <c r="F175" s="6"/>
      <c r="G175" s="6"/>
      <c r="H175" s="6"/>
      <c r="I175" s="6"/>
      <c r="J175" s="6"/>
      <c r="K175" s="6"/>
      <c r="L175" s="6"/>
      <c r="M175" s="6"/>
      <c r="N175" s="7">
        <f t="shared" si="17"/>
        <v>1</v>
      </c>
    </row>
    <row r="176" spans="1:14" ht="12.75">
      <c r="A176" s="6" t="s">
        <v>36</v>
      </c>
      <c r="B176" s="6"/>
      <c r="C176" s="6">
        <v>300</v>
      </c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7">
        <f t="shared" si="17"/>
        <v>300</v>
      </c>
    </row>
    <row r="177" spans="1:14" ht="12.75">
      <c r="A177" s="6" t="s">
        <v>87</v>
      </c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7">
        <f t="shared" si="17"/>
        <v>0</v>
      </c>
    </row>
    <row r="178" spans="1:14" ht="12.75">
      <c r="A178" s="6" t="s">
        <v>88</v>
      </c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7">
        <f t="shared" si="17"/>
        <v>0</v>
      </c>
    </row>
    <row r="179" spans="1:14" ht="12.75">
      <c r="A179" s="6" t="s">
        <v>89</v>
      </c>
      <c r="B179" s="6"/>
      <c r="C179" s="6"/>
      <c r="D179" s="6"/>
      <c r="E179" s="6">
        <v>0.3</v>
      </c>
      <c r="F179" s="6"/>
      <c r="G179" s="6"/>
      <c r="H179" s="6"/>
      <c r="I179" s="6"/>
      <c r="J179" s="6"/>
      <c r="K179" s="6"/>
      <c r="L179" s="6"/>
      <c r="M179" s="6"/>
      <c r="N179" s="7">
        <f t="shared" si="17"/>
        <v>0.3</v>
      </c>
    </row>
    <row r="180" spans="1:14" ht="12.75">
      <c r="A180" s="6" t="s">
        <v>90</v>
      </c>
      <c r="B180" s="6"/>
      <c r="C180" s="6"/>
      <c r="D180" s="6">
        <v>10</v>
      </c>
      <c r="E180" s="6"/>
      <c r="F180" s="6"/>
      <c r="G180" s="6"/>
      <c r="H180" s="6"/>
      <c r="I180" s="6"/>
      <c r="J180" s="6"/>
      <c r="K180" s="6"/>
      <c r="L180" s="6"/>
      <c r="M180" s="6"/>
      <c r="N180" s="7">
        <f t="shared" si="17"/>
        <v>10</v>
      </c>
    </row>
    <row r="181" spans="1:14" ht="12.75">
      <c r="A181" s="6" t="s">
        <v>91</v>
      </c>
      <c r="B181" s="6"/>
      <c r="C181" s="6"/>
      <c r="D181" s="6"/>
      <c r="E181" s="6">
        <v>20.5</v>
      </c>
      <c r="F181" s="6"/>
      <c r="G181" s="6"/>
      <c r="H181" s="6"/>
      <c r="I181" s="6"/>
      <c r="J181" s="6"/>
      <c r="K181" s="6"/>
      <c r="L181" s="6"/>
      <c r="M181" s="6"/>
      <c r="N181" s="7">
        <f t="shared" si="17"/>
        <v>20.5</v>
      </c>
    </row>
    <row r="182" spans="1:14" ht="12.75">
      <c r="A182" s="6" t="s">
        <v>37</v>
      </c>
      <c r="B182" s="6">
        <v>12000</v>
      </c>
      <c r="C182" s="6">
        <v>24896.6</v>
      </c>
      <c r="D182" s="6">
        <v>964.7</v>
      </c>
      <c r="E182" s="6">
        <v>33342</v>
      </c>
      <c r="F182" s="6">
        <v>518116.9</v>
      </c>
      <c r="G182" s="6">
        <v>399489.8</v>
      </c>
      <c r="H182" s="6">
        <v>102100</v>
      </c>
      <c r="I182" s="6">
        <v>127948</v>
      </c>
      <c r="J182" s="6">
        <v>193875</v>
      </c>
      <c r="K182" s="6">
        <v>96920</v>
      </c>
      <c r="L182" s="6">
        <v>25600.5</v>
      </c>
      <c r="M182" s="6"/>
      <c r="N182" s="7">
        <f t="shared" si="17"/>
        <v>1535253.5</v>
      </c>
    </row>
    <row r="183" spans="1:14" ht="12.75">
      <c r="A183" s="6" t="s">
        <v>68</v>
      </c>
      <c r="B183" s="6">
        <v>498272.2</v>
      </c>
      <c r="C183" s="6">
        <v>443045.8</v>
      </c>
      <c r="D183" s="6">
        <v>613870.6</v>
      </c>
      <c r="E183" s="6">
        <v>376649.7</v>
      </c>
      <c r="F183" s="6">
        <v>331399.1</v>
      </c>
      <c r="G183" s="6">
        <v>133520</v>
      </c>
      <c r="H183" s="6">
        <v>90814.9</v>
      </c>
      <c r="I183" s="6">
        <v>24500</v>
      </c>
      <c r="J183" s="6">
        <v>365025.3</v>
      </c>
      <c r="K183" s="6">
        <v>173224</v>
      </c>
      <c r="L183" s="6">
        <v>178539.7</v>
      </c>
      <c r="M183" s="6">
        <v>182257.9</v>
      </c>
      <c r="N183" s="7">
        <f t="shared" si="17"/>
        <v>3411119.1999999997</v>
      </c>
    </row>
    <row r="184" spans="1:14" ht="12.75">
      <c r="A184" s="6" t="s">
        <v>53</v>
      </c>
      <c r="B184" s="6"/>
      <c r="C184" s="6"/>
      <c r="D184" s="6"/>
      <c r="E184" s="6"/>
      <c r="F184" s="6"/>
      <c r="G184" s="6"/>
      <c r="H184" s="6"/>
      <c r="I184" s="6"/>
      <c r="J184" s="6">
        <v>23750</v>
      </c>
      <c r="K184" s="6"/>
      <c r="L184" s="6"/>
      <c r="M184" s="6">
        <v>7054.3</v>
      </c>
      <c r="N184" s="7">
        <f t="shared" si="17"/>
        <v>30804.3</v>
      </c>
    </row>
    <row r="185" spans="1:14" ht="12.75">
      <c r="A185" s="6" t="s">
        <v>54</v>
      </c>
      <c r="B185" s="6"/>
      <c r="C185" s="6"/>
      <c r="D185" s="6">
        <v>120272.5</v>
      </c>
      <c r="E185" s="6">
        <v>11637.8</v>
      </c>
      <c r="F185" s="6"/>
      <c r="G185" s="6"/>
      <c r="H185" s="6"/>
      <c r="I185" s="6"/>
      <c r="J185" s="6"/>
      <c r="K185" s="6"/>
      <c r="L185" s="6">
        <v>7072</v>
      </c>
      <c r="M185" s="6"/>
      <c r="N185" s="7">
        <f t="shared" si="17"/>
        <v>138982.3</v>
      </c>
    </row>
    <row r="186" spans="1:14" ht="12.75">
      <c r="A186" s="6" t="s">
        <v>62</v>
      </c>
      <c r="B186" s="6"/>
      <c r="C186" s="6">
        <v>126000</v>
      </c>
      <c r="D186" s="6"/>
      <c r="E186" s="6"/>
      <c r="F186" s="6"/>
      <c r="G186" s="6"/>
      <c r="H186" s="6"/>
      <c r="I186" s="6"/>
      <c r="J186" s="6">
        <v>188786.6</v>
      </c>
      <c r="K186" s="6">
        <v>126000</v>
      </c>
      <c r="L186" s="6"/>
      <c r="M186" s="6">
        <v>27197</v>
      </c>
      <c r="N186" s="7">
        <f t="shared" si="17"/>
        <v>467983.6</v>
      </c>
    </row>
    <row r="187" spans="1:14" ht="12.75">
      <c r="A187" s="6" t="s">
        <v>92</v>
      </c>
      <c r="B187" s="6">
        <v>9590</v>
      </c>
      <c r="C187" s="6">
        <v>14800</v>
      </c>
      <c r="D187" s="6">
        <v>24500</v>
      </c>
      <c r="E187" s="6">
        <v>12599</v>
      </c>
      <c r="F187" s="6">
        <v>20022.3</v>
      </c>
      <c r="G187" s="6">
        <v>0.1</v>
      </c>
      <c r="H187" s="6">
        <v>22990</v>
      </c>
      <c r="I187" s="6">
        <v>6300</v>
      </c>
      <c r="J187" s="6"/>
      <c r="K187" s="6">
        <v>12180</v>
      </c>
      <c r="L187" s="6"/>
      <c r="M187" s="6">
        <v>2750</v>
      </c>
      <c r="N187" s="7">
        <f t="shared" si="17"/>
        <v>125731.40000000001</v>
      </c>
    </row>
    <row r="188" spans="1:14" ht="12.75">
      <c r="A188" s="6" t="s">
        <v>72</v>
      </c>
      <c r="B188" s="6">
        <v>8600</v>
      </c>
      <c r="C188" s="6">
        <v>16344</v>
      </c>
      <c r="D188" s="6">
        <v>5700</v>
      </c>
      <c r="E188" s="6">
        <v>2850</v>
      </c>
      <c r="F188" s="6">
        <v>15800</v>
      </c>
      <c r="G188" s="6">
        <v>4200</v>
      </c>
      <c r="H188" s="6">
        <v>15475</v>
      </c>
      <c r="I188" s="6">
        <v>16075</v>
      </c>
      <c r="J188" s="6">
        <v>13650</v>
      </c>
      <c r="K188" s="6">
        <v>1800</v>
      </c>
      <c r="L188" s="6">
        <v>16760.4</v>
      </c>
      <c r="M188" s="6">
        <v>5000</v>
      </c>
      <c r="N188" s="7">
        <f t="shared" si="17"/>
        <v>122254.4</v>
      </c>
    </row>
    <row r="189" spans="1:14" ht="12.75">
      <c r="A189" s="6" t="s">
        <v>69</v>
      </c>
      <c r="B189" s="6">
        <v>3300</v>
      </c>
      <c r="C189" s="6">
        <v>5250</v>
      </c>
      <c r="D189" s="6">
        <v>3500</v>
      </c>
      <c r="E189" s="6">
        <v>4750</v>
      </c>
      <c r="F189" s="6">
        <v>6350</v>
      </c>
      <c r="G189" s="6"/>
      <c r="H189" s="6">
        <v>5250</v>
      </c>
      <c r="I189" s="6">
        <v>2500</v>
      </c>
      <c r="J189" s="6">
        <v>10250</v>
      </c>
      <c r="K189" s="6">
        <v>3300</v>
      </c>
      <c r="L189" s="6">
        <v>2200</v>
      </c>
      <c r="M189" s="6">
        <v>525</v>
      </c>
      <c r="N189" s="7">
        <f t="shared" si="17"/>
        <v>47175</v>
      </c>
    </row>
    <row r="190" spans="1:14" ht="12.75">
      <c r="A190" s="6" t="s">
        <v>93</v>
      </c>
      <c r="B190" s="6"/>
      <c r="C190" s="6">
        <v>4565</v>
      </c>
      <c r="D190" s="6"/>
      <c r="E190" s="6"/>
      <c r="F190" s="6">
        <v>4164</v>
      </c>
      <c r="G190" s="6"/>
      <c r="H190" s="6"/>
      <c r="I190" s="6"/>
      <c r="J190" s="6"/>
      <c r="K190" s="6">
        <v>4950</v>
      </c>
      <c r="L190" s="6"/>
      <c r="M190" s="6"/>
      <c r="N190" s="7">
        <f t="shared" si="17"/>
        <v>13679</v>
      </c>
    </row>
    <row r="191" spans="1:14" ht="12.75">
      <c r="A191" s="6" t="s">
        <v>38</v>
      </c>
      <c r="B191" s="6">
        <v>25070.1</v>
      </c>
      <c r="C191" s="6">
        <v>29077.1</v>
      </c>
      <c r="D191" s="6">
        <v>32987.9</v>
      </c>
      <c r="E191" s="6">
        <v>37398</v>
      </c>
      <c r="F191" s="6">
        <v>39997.9</v>
      </c>
      <c r="G191" s="6">
        <v>17326</v>
      </c>
      <c r="H191" s="6">
        <v>39157.4</v>
      </c>
      <c r="I191" s="6">
        <v>28263.6</v>
      </c>
      <c r="J191" s="6">
        <v>14533</v>
      </c>
      <c r="K191" s="6">
        <v>19720.6</v>
      </c>
      <c r="L191" s="6">
        <v>37406</v>
      </c>
      <c r="M191" s="6">
        <v>7392.2</v>
      </c>
      <c r="N191" s="7">
        <f t="shared" si="17"/>
        <v>328329.8</v>
      </c>
    </row>
    <row r="192" spans="1:14" ht="12.75">
      <c r="A192" s="6" t="s">
        <v>94</v>
      </c>
      <c r="B192" s="6"/>
      <c r="C192" s="6">
        <v>15398</v>
      </c>
      <c r="D192" s="6"/>
      <c r="E192" s="6"/>
      <c r="F192" s="6"/>
      <c r="G192" s="6"/>
      <c r="H192" s="6">
        <v>7400</v>
      </c>
      <c r="I192" s="6"/>
      <c r="J192" s="6"/>
      <c r="K192" s="6"/>
      <c r="L192" s="6"/>
      <c r="M192" s="6"/>
      <c r="N192" s="7">
        <f t="shared" si="17"/>
        <v>22798</v>
      </c>
    </row>
    <row r="193" spans="1:14" ht="12.75">
      <c r="A193" s="6" t="s">
        <v>95</v>
      </c>
      <c r="B193" s="6">
        <v>30658</v>
      </c>
      <c r="C193" s="6">
        <v>17745</v>
      </c>
      <c r="D193" s="6">
        <v>24190.7</v>
      </c>
      <c r="E193" s="6">
        <v>44979.6</v>
      </c>
      <c r="F193" s="6">
        <v>26680</v>
      </c>
      <c r="G193" s="6">
        <v>14730</v>
      </c>
      <c r="H193" s="6">
        <v>44935</v>
      </c>
      <c r="I193" s="6">
        <v>49899.6</v>
      </c>
      <c r="J193" s="6">
        <v>31512.1</v>
      </c>
      <c r="K193" s="6">
        <v>31380.3</v>
      </c>
      <c r="L193" s="6">
        <v>41375</v>
      </c>
      <c r="M193" s="6">
        <v>12791.3</v>
      </c>
      <c r="N193" s="7">
        <f t="shared" si="17"/>
        <v>370876.6</v>
      </c>
    </row>
    <row r="194" spans="1:14" ht="12.75">
      <c r="A194" s="6" t="s">
        <v>96</v>
      </c>
      <c r="B194" s="6"/>
      <c r="C194" s="6"/>
      <c r="D194" s="6">
        <v>12640</v>
      </c>
      <c r="E194" s="6"/>
      <c r="F194" s="6">
        <v>13725</v>
      </c>
      <c r="G194" s="6"/>
      <c r="H194" s="6">
        <v>14350</v>
      </c>
      <c r="I194" s="6">
        <v>2750</v>
      </c>
      <c r="J194" s="6">
        <v>8150</v>
      </c>
      <c r="K194" s="6"/>
      <c r="L194" s="6">
        <v>12542</v>
      </c>
      <c r="M194" s="6"/>
      <c r="N194" s="7">
        <f t="shared" si="17"/>
        <v>64157</v>
      </c>
    </row>
    <row r="195" spans="1:14" ht="12.75">
      <c r="A195" s="6" t="s">
        <v>70</v>
      </c>
      <c r="B195" s="6"/>
      <c r="C195" s="6"/>
      <c r="D195" s="6">
        <v>18207</v>
      </c>
      <c r="E195" s="6"/>
      <c r="F195" s="6">
        <v>2000</v>
      </c>
      <c r="G195" s="6"/>
      <c r="H195" s="6">
        <v>7000</v>
      </c>
      <c r="I195" s="6"/>
      <c r="J195" s="6">
        <v>9500</v>
      </c>
      <c r="K195" s="6"/>
      <c r="L195" s="6">
        <v>10000</v>
      </c>
      <c r="M195" s="6"/>
      <c r="N195" s="7">
        <f t="shared" si="17"/>
        <v>46707</v>
      </c>
    </row>
    <row r="196" spans="1:14" ht="12.75">
      <c r="A196" s="6" t="s">
        <v>97</v>
      </c>
      <c r="B196" s="6">
        <v>5250</v>
      </c>
      <c r="C196" s="6"/>
      <c r="D196" s="6"/>
      <c r="E196" s="6">
        <v>4750</v>
      </c>
      <c r="F196" s="6"/>
      <c r="G196" s="6">
        <v>5250</v>
      </c>
      <c r="H196" s="6"/>
      <c r="I196" s="6">
        <v>5250</v>
      </c>
      <c r="J196" s="6"/>
      <c r="K196" s="6"/>
      <c r="L196" s="6"/>
      <c r="M196" s="6">
        <v>5250</v>
      </c>
      <c r="N196" s="7">
        <f t="shared" si="17"/>
        <v>25750</v>
      </c>
    </row>
    <row r="197" spans="1:14" ht="12.75">
      <c r="A197" s="6" t="s">
        <v>58</v>
      </c>
      <c r="B197" s="6"/>
      <c r="C197" s="6">
        <v>24200</v>
      </c>
      <c r="D197" s="6"/>
      <c r="E197" s="6">
        <v>25000</v>
      </c>
      <c r="F197" s="6">
        <v>26250</v>
      </c>
      <c r="G197" s="6"/>
      <c r="H197" s="6">
        <v>27500</v>
      </c>
      <c r="I197" s="6"/>
      <c r="J197" s="6">
        <v>24200</v>
      </c>
      <c r="K197" s="6"/>
      <c r="L197" s="6">
        <v>24197</v>
      </c>
      <c r="M197" s="6"/>
      <c r="N197" s="7">
        <f t="shared" si="17"/>
        <v>151347</v>
      </c>
    </row>
    <row r="198" spans="1:14" ht="12.75">
      <c r="A198" s="6" t="s">
        <v>98</v>
      </c>
      <c r="B198" s="6">
        <v>26700</v>
      </c>
      <c r="C198" s="6">
        <v>44590.1</v>
      </c>
      <c r="D198" s="6">
        <v>9200</v>
      </c>
      <c r="E198" s="6">
        <v>42350</v>
      </c>
      <c r="F198" s="6">
        <v>40425</v>
      </c>
      <c r="G198" s="6">
        <v>21300</v>
      </c>
      <c r="H198" s="6">
        <v>50650</v>
      </c>
      <c r="I198" s="6">
        <v>27850</v>
      </c>
      <c r="J198" s="6">
        <v>50250</v>
      </c>
      <c r="K198" s="6">
        <v>12555</v>
      </c>
      <c r="L198" s="6">
        <v>33725</v>
      </c>
      <c r="M198" s="6">
        <v>30620</v>
      </c>
      <c r="N198" s="7">
        <f t="shared" si="17"/>
        <v>390215.1</v>
      </c>
    </row>
    <row r="199" spans="1:14" ht="12.75">
      <c r="A199" s="6" t="s">
        <v>99</v>
      </c>
      <c r="B199" s="6">
        <v>5000</v>
      </c>
      <c r="C199" s="6">
        <v>13200</v>
      </c>
      <c r="D199" s="6">
        <v>11500</v>
      </c>
      <c r="E199" s="6"/>
      <c r="F199" s="6">
        <v>13650.1</v>
      </c>
      <c r="G199" s="6">
        <v>6700</v>
      </c>
      <c r="H199" s="6">
        <v>4470</v>
      </c>
      <c r="I199" s="6">
        <v>15300</v>
      </c>
      <c r="J199" s="6">
        <v>7000</v>
      </c>
      <c r="K199" s="6">
        <v>9000</v>
      </c>
      <c r="L199" s="6">
        <v>7700</v>
      </c>
      <c r="M199" s="6">
        <v>12000</v>
      </c>
      <c r="N199" s="7">
        <f t="shared" si="17"/>
        <v>105520.1</v>
      </c>
    </row>
    <row r="200" spans="1:14" ht="12.75">
      <c r="A200" s="6" t="s">
        <v>100</v>
      </c>
      <c r="B200" s="6"/>
      <c r="C200" s="6">
        <v>8800</v>
      </c>
      <c r="D200" s="6">
        <v>8000</v>
      </c>
      <c r="E200" s="6"/>
      <c r="F200" s="6">
        <v>8800</v>
      </c>
      <c r="G200" s="6">
        <v>8600</v>
      </c>
      <c r="H200" s="6"/>
      <c r="I200" s="6">
        <v>9582.7</v>
      </c>
      <c r="J200" s="6">
        <v>1250</v>
      </c>
      <c r="K200" s="6">
        <v>1250</v>
      </c>
      <c r="L200" s="6"/>
      <c r="M200" s="6">
        <v>3750</v>
      </c>
      <c r="N200" s="7">
        <f t="shared" si="17"/>
        <v>50032.7</v>
      </c>
    </row>
    <row r="201" spans="1:14" ht="12.75">
      <c r="A201" s="6" t="s">
        <v>101</v>
      </c>
      <c r="B201" s="6"/>
      <c r="C201" s="6">
        <v>21250</v>
      </c>
      <c r="D201" s="6">
        <v>13000.1</v>
      </c>
      <c r="E201" s="6">
        <v>16841.5</v>
      </c>
      <c r="F201" s="6">
        <v>12796</v>
      </c>
      <c r="G201" s="6">
        <v>8455.5</v>
      </c>
      <c r="H201" s="6">
        <v>4587.1</v>
      </c>
      <c r="I201" s="6">
        <v>17350</v>
      </c>
      <c r="J201" s="6">
        <v>7110</v>
      </c>
      <c r="K201" s="6">
        <v>24350</v>
      </c>
      <c r="L201" s="6">
        <v>10550</v>
      </c>
      <c r="M201" s="6">
        <v>4630.1</v>
      </c>
      <c r="N201" s="7">
        <f t="shared" si="17"/>
        <v>140920.30000000002</v>
      </c>
    </row>
    <row r="202" spans="1:14" ht="12.75">
      <c r="A202" s="6" t="s">
        <v>102</v>
      </c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7">
        <f t="shared" si="17"/>
        <v>0</v>
      </c>
    </row>
    <row r="203" spans="1:14" ht="12.75">
      <c r="A203" s="6" t="s">
        <v>103</v>
      </c>
      <c r="B203" s="6"/>
      <c r="C203" s="6">
        <v>12600</v>
      </c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7">
        <f t="shared" si="17"/>
        <v>12600</v>
      </c>
    </row>
    <row r="204" spans="1:14" ht="12.75">
      <c r="A204" s="6" t="s">
        <v>104</v>
      </c>
      <c r="B204" s="6">
        <v>26250</v>
      </c>
      <c r="C204" s="6"/>
      <c r="D204" s="6"/>
      <c r="E204" s="6"/>
      <c r="F204" s="6"/>
      <c r="G204" s="6">
        <v>26250</v>
      </c>
      <c r="H204" s="6"/>
      <c r="I204" s="6"/>
      <c r="J204" s="6">
        <v>24900</v>
      </c>
      <c r="K204" s="6"/>
      <c r="L204" s="6"/>
      <c r="M204" s="6"/>
      <c r="N204" s="7">
        <f t="shared" si="17"/>
        <v>77400</v>
      </c>
    </row>
    <row r="205" spans="1:14" ht="12.75">
      <c r="A205" s="6" t="s">
        <v>39</v>
      </c>
      <c r="B205" s="6"/>
      <c r="C205" s="6">
        <v>0.3</v>
      </c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7">
        <f t="shared" si="17"/>
        <v>0.3</v>
      </c>
    </row>
    <row r="206" spans="1:14" ht="12.75">
      <c r="A206" s="6" t="s">
        <v>59</v>
      </c>
      <c r="B206" s="6"/>
      <c r="C206" s="6"/>
      <c r="D206" s="6"/>
      <c r="E206" s="6"/>
      <c r="F206" s="6"/>
      <c r="G206" s="6"/>
      <c r="H206" s="6"/>
      <c r="I206" s="6"/>
      <c r="J206" s="6">
        <v>0.1</v>
      </c>
      <c r="K206" s="6"/>
      <c r="L206" s="6"/>
      <c r="M206" s="6"/>
      <c r="N206" s="7">
        <f t="shared" si="17"/>
        <v>0.1</v>
      </c>
    </row>
    <row r="207" spans="1:14" ht="12.75">
      <c r="A207" s="6" t="s">
        <v>47</v>
      </c>
      <c r="B207" s="6"/>
      <c r="C207" s="6"/>
      <c r="D207" s="6"/>
      <c r="E207" s="6"/>
      <c r="F207" s="6"/>
      <c r="G207" s="6"/>
      <c r="H207" s="6"/>
      <c r="I207" s="6"/>
      <c r="J207" s="6"/>
      <c r="K207" s="6">
        <v>26600</v>
      </c>
      <c r="L207" s="6"/>
      <c r="M207" s="6"/>
      <c r="N207" s="7">
        <f t="shared" si="17"/>
        <v>26600</v>
      </c>
    </row>
    <row r="208" spans="1:14" ht="12.75">
      <c r="A208" s="6" t="s">
        <v>105</v>
      </c>
      <c r="B208" s="6">
        <v>54500</v>
      </c>
      <c r="C208" s="6">
        <v>25000.5</v>
      </c>
      <c r="D208" s="6">
        <v>27500</v>
      </c>
      <c r="E208" s="6">
        <v>49253.1</v>
      </c>
      <c r="F208" s="6">
        <v>50261.6</v>
      </c>
      <c r="G208" s="6">
        <v>48902</v>
      </c>
      <c r="H208" s="6">
        <v>105649.9</v>
      </c>
      <c r="I208" s="6">
        <v>48100.6</v>
      </c>
      <c r="J208" s="6">
        <v>49803.1</v>
      </c>
      <c r="K208" s="6">
        <v>25754</v>
      </c>
      <c r="L208" s="6">
        <v>50937.7</v>
      </c>
      <c r="M208" s="6">
        <v>26762</v>
      </c>
      <c r="N208" s="7">
        <f t="shared" si="17"/>
        <v>562424.4999999999</v>
      </c>
    </row>
    <row r="209" spans="1:14" ht="12.75">
      <c r="A209" s="6" t="s">
        <v>106</v>
      </c>
      <c r="B209" s="6"/>
      <c r="C209" s="6"/>
      <c r="D209" s="6">
        <v>202.2</v>
      </c>
      <c r="E209" s="6">
        <v>26</v>
      </c>
      <c r="F209" s="6"/>
      <c r="G209" s="6"/>
      <c r="H209" s="6"/>
      <c r="I209" s="6"/>
      <c r="J209" s="6"/>
      <c r="K209" s="6"/>
      <c r="L209" s="6"/>
      <c r="M209" s="6"/>
      <c r="N209" s="7">
        <f t="shared" si="17"/>
        <v>228.2</v>
      </c>
    </row>
    <row r="210" spans="1:14" ht="12.75">
      <c r="A210" s="6" t="s">
        <v>107</v>
      </c>
      <c r="B210" s="6">
        <v>2750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7">
        <f t="shared" si="17"/>
        <v>2750</v>
      </c>
    </row>
    <row r="211" spans="1:14" ht="12.75">
      <c r="A211" s="6" t="s">
        <v>60</v>
      </c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7">
        <f t="shared" si="17"/>
        <v>0</v>
      </c>
    </row>
    <row r="212" spans="1:14" ht="12.75">
      <c r="A212" s="6" t="s">
        <v>48</v>
      </c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7">
        <f t="shared" si="17"/>
        <v>0</v>
      </c>
    </row>
    <row r="213" spans="1:14" ht="12.75">
      <c r="A213" s="6" t="s">
        <v>49</v>
      </c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7">
        <f t="shared" si="17"/>
        <v>0</v>
      </c>
    </row>
    <row r="214" spans="1:14" ht="12.75">
      <c r="A214" s="6" t="s">
        <v>40</v>
      </c>
      <c r="B214" s="6">
        <v>3.5</v>
      </c>
      <c r="C214" s="6"/>
      <c r="D214" s="6"/>
      <c r="E214" s="6"/>
      <c r="F214" s="6"/>
      <c r="G214" s="6"/>
      <c r="H214" s="6"/>
      <c r="I214" s="6"/>
      <c r="J214" s="6">
        <v>2.2</v>
      </c>
      <c r="K214" s="6">
        <v>0.5</v>
      </c>
      <c r="L214" s="6">
        <v>0.3</v>
      </c>
      <c r="M214" s="6"/>
      <c r="N214" s="7">
        <f t="shared" si="17"/>
        <v>6.5</v>
      </c>
    </row>
    <row r="215" spans="1:14" ht="12.75">
      <c r="A215" s="6" t="s">
        <v>108</v>
      </c>
      <c r="B215" s="6">
        <v>0.3</v>
      </c>
      <c r="C215" s="6"/>
      <c r="D215" s="6"/>
      <c r="E215" s="6">
        <v>0.1</v>
      </c>
      <c r="F215" s="6"/>
      <c r="G215" s="6"/>
      <c r="H215" s="6"/>
      <c r="I215" s="6"/>
      <c r="J215" s="6">
        <v>0.1</v>
      </c>
      <c r="K215" s="6">
        <v>0.1</v>
      </c>
      <c r="L215" s="6"/>
      <c r="M215" s="6"/>
      <c r="N215" s="7">
        <f t="shared" si="17"/>
        <v>0.6</v>
      </c>
    </row>
    <row r="216" spans="1:14" ht="12.75">
      <c r="A216" s="6" t="s">
        <v>109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7">
        <f t="shared" si="17"/>
        <v>0</v>
      </c>
    </row>
    <row r="217" spans="1:14" ht="12.75">
      <c r="A217" s="6" t="s">
        <v>65</v>
      </c>
      <c r="B217" s="6"/>
      <c r="C217" s="6">
        <v>3300</v>
      </c>
      <c r="D217" s="6">
        <v>6177.8</v>
      </c>
      <c r="E217" s="6"/>
      <c r="F217" s="6">
        <v>5950</v>
      </c>
      <c r="G217" s="6"/>
      <c r="H217" s="6"/>
      <c r="I217" s="6">
        <v>10501</v>
      </c>
      <c r="J217" s="6"/>
      <c r="K217" s="6"/>
      <c r="L217" s="6"/>
      <c r="M217" s="6"/>
      <c r="N217" s="7">
        <f t="shared" si="17"/>
        <v>25928.8</v>
      </c>
    </row>
    <row r="218" spans="1:14" ht="12.75">
      <c r="A218" s="6" t="s">
        <v>110</v>
      </c>
      <c r="B218" s="6"/>
      <c r="C218" s="6"/>
      <c r="D218" s="6"/>
      <c r="E218" s="6"/>
      <c r="F218" s="6"/>
      <c r="G218" s="6"/>
      <c r="H218" s="6"/>
      <c r="I218" s="6"/>
      <c r="J218" s="6">
        <v>0.3</v>
      </c>
      <c r="K218" s="6"/>
      <c r="L218" s="6"/>
      <c r="M218" s="6"/>
      <c r="N218" s="7">
        <f t="shared" si="17"/>
        <v>0.3</v>
      </c>
    </row>
    <row r="219" spans="1:14" ht="12.75">
      <c r="A219" s="6" t="s">
        <v>111</v>
      </c>
      <c r="B219" s="6"/>
      <c r="C219" s="6"/>
      <c r="D219" s="6">
        <v>66000</v>
      </c>
      <c r="E219" s="6"/>
      <c r="F219" s="6"/>
      <c r="G219" s="6"/>
      <c r="H219" s="6"/>
      <c r="I219" s="6">
        <v>33000</v>
      </c>
      <c r="J219" s="6"/>
      <c r="K219" s="6"/>
      <c r="L219" s="6"/>
      <c r="M219" s="6"/>
      <c r="N219" s="7">
        <f t="shared" si="17"/>
        <v>99000</v>
      </c>
    </row>
    <row r="220" spans="1:14" ht="12.75">
      <c r="A220" s="6" t="s">
        <v>112</v>
      </c>
      <c r="B220" s="6"/>
      <c r="C220" s="6">
        <v>46.8</v>
      </c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7">
        <f t="shared" si="17"/>
        <v>46.8</v>
      </c>
    </row>
    <row r="221" spans="1:14" ht="12.75">
      <c r="A221" s="6" t="s">
        <v>118</v>
      </c>
      <c r="B221" s="6"/>
      <c r="C221" s="6"/>
      <c r="D221" s="6"/>
      <c r="E221" s="6"/>
      <c r="F221" s="6"/>
      <c r="G221" s="6"/>
      <c r="H221" s="6"/>
      <c r="I221" s="6">
        <v>14</v>
      </c>
      <c r="J221" s="6"/>
      <c r="K221" s="6"/>
      <c r="L221" s="6"/>
      <c r="M221" s="6">
        <v>14</v>
      </c>
      <c r="N221" s="7">
        <f t="shared" si="17"/>
        <v>28</v>
      </c>
    </row>
    <row r="222" spans="1:14" ht="12.75">
      <c r="A222" s="6" t="s">
        <v>61</v>
      </c>
      <c r="B222" s="6"/>
      <c r="C222" s="6"/>
      <c r="D222" s="6"/>
      <c r="E222" s="6"/>
      <c r="F222" s="6">
        <v>2000</v>
      </c>
      <c r="G222" s="6">
        <v>1000</v>
      </c>
      <c r="H222" s="6">
        <v>2975</v>
      </c>
      <c r="I222" s="6"/>
      <c r="J222" s="6">
        <v>4999.2</v>
      </c>
      <c r="K222" s="6">
        <v>1000.8</v>
      </c>
      <c r="L222" s="6"/>
      <c r="M222" s="6"/>
      <c r="N222" s="7">
        <f t="shared" si="17"/>
        <v>11975</v>
      </c>
    </row>
    <row r="223" spans="1:14" ht="12.75">
      <c r="A223" s="6" t="s">
        <v>113</v>
      </c>
      <c r="B223" s="6">
        <v>40</v>
      </c>
      <c r="C223" s="6">
        <v>0.1</v>
      </c>
      <c r="D223" s="6">
        <v>957.9</v>
      </c>
      <c r="E223" s="6">
        <v>317.9</v>
      </c>
      <c r="F223" s="6">
        <v>41.4</v>
      </c>
      <c r="G223" s="6">
        <v>361</v>
      </c>
      <c r="H223" s="6"/>
      <c r="I223" s="6">
        <v>229.1</v>
      </c>
      <c r="J223" s="6"/>
      <c r="K223" s="6">
        <v>40.5</v>
      </c>
      <c r="L223" s="6">
        <v>210</v>
      </c>
      <c r="M223" s="6">
        <v>513.9</v>
      </c>
      <c r="N223" s="7">
        <f t="shared" si="17"/>
        <v>2711.8</v>
      </c>
    </row>
    <row r="224" spans="1:14" ht="12.75">
      <c r="A224" s="6" t="s">
        <v>50</v>
      </c>
      <c r="B224" s="6"/>
      <c r="C224" s="6"/>
      <c r="D224" s="6"/>
      <c r="E224" s="6">
        <v>520.9</v>
      </c>
      <c r="F224" s="6"/>
      <c r="G224" s="6"/>
      <c r="H224" s="6"/>
      <c r="I224" s="6"/>
      <c r="J224" s="6"/>
      <c r="K224" s="6"/>
      <c r="L224" s="6"/>
      <c r="M224" s="6"/>
      <c r="N224" s="7">
        <f t="shared" si="17"/>
        <v>520.9</v>
      </c>
    </row>
    <row r="225" spans="1:14" ht="12.75">
      <c r="A225" s="6" t="s">
        <v>122</v>
      </c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>
        <v>0.1</v>
      </c>
      <c r="M225" s="6"/>
      <c r="N225" s="7">
        <f t="shared" si="17"/>
        <v>0.1</v>
      </c>
    </row>
    <row r="226" spans="1:14" ht="12.75">
      <c r="A226" s="6" t="s">
        <v>114</v>
      </c>
      <c r="B226" s="6"/>
      <c r="C226" s="6"/>
      <c r="D226" s="6">
        <v>111.6</v>
      </c>
      <c r="E226" s="6">
        <v>92.9</v>
      </c>
      <c r="F226" s="6"/>
      <c r="G226" s="6"/>
      <c r="H226" s="6"/>
      <c r="I226" s="6"/>
      <c r="J226" s="6"/>
      <c r="K226" s="6"/>
      <c r="L226" s="6"/>
      <c r="M226" s="6">
        <v>0.1</v>
      </c>
      <c r="N226" s="7">
        <f t="shared" si="17"/>
        <v>204.6</v>
      </c>
    </row>
    <row r="227" spans="1:14" ht="12.75">
      <c r="A227" s="6" t="s">
        <v>115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7">
        <f t="shared" si="17"/>
        <v>0</v>
      </c>
    </row>
    <row r="228" spans="1:14" ht="12.75">
      <c r="A228" s="8" t="s">
        <v>41</v>
      </c>
      <c r="B228" s="8">
        <f aca="true" t="shared" si="18" ref="B228:N228">SUM(B166:B227)</f>
        <v>717449.7000000001</v>
      </c>
      <c r="C228" s="8">
        <f t="shared" si="18"/>
        <v>850909.9</v>
      </c>
      <c r="D228" s="8">
        <f t="shared" si="18"/>
        <v>1004476.1</v>
      </c>
      <c r="E228" s="8">
        <f t="shared" si="18"/>
        <v>680056.8</v>
      </c>
      <c r="F228" s="8">
        <f t="shared" si="18"/>
        <v>1140609.5</v>
      </c>
      <c r="G228" s="8">
        <f t="shared" si="18"/>
        <v>704361.9999999999</v>
      </c>
      <c r="H228" s="8">
        <f t="shared" si="18"/>
        <v>555607.4</v>
      </c>
      <c r="I228" s="8">
        <f t="shared" si="18"/>
        <v>442698.99999999994</v>
      </c>
      <c r="J228" s="8">
        <f t="shared" si="18"/>
        <v>1037212.5999999999</v>
      </c>
      <c r="K228" s="8">
        <f t="shared" si="18"/>
        <v>580488.9</v>
      </c>
      <c r="L228" s="8">
        <f t="shared" si="18"/>
        <v>472236.5</v>
      </c>
      <c r="M228" s="8">
        <f t="shared" si="18"/>
        <v>332336.69999999995</v>
      </c>
      <c r="N228" s="8">
        <f t="shared" si="18"/>
        <v>8518445.1</v>
      </c>
    </row>
    <row r="229" spans="1:14" ht="12.75">
      <c r="A229" s="9" t="s">
        <v>42</v>
      </c>
      <c r="B229" s="9">
        <f aca="true" t="shared" si="19" ref="B229:N229">SUM(B166:B228)/2</f>
        <v>717449.7000000001</v>
      </c>
      <c r="C229" s="9">
        <f t="shared" si="19"/>
        <v>850909.9</v>
      </c>
      <c r="D229" s="9">
        <f t="shared" si="19"/>
        <v>1004476.1</v>
      </c>
      <c r="E229" s="9">
        <f t="shared" si="19"/>
        <v>680056.8</v>
      </c>
      <c r="F229" s="9">
        <f t="shared" si="19"/>
        <v>1140609.5</v>
      </c>
      <c r="G229" s="9">
        <f t="shared" si="19"/>
        <v>704361.9999999999</v>
      </c>
      <c r="H229" s="9">
        <f t="shared" si="19"/>
        <v>555607.4</v>
      </c>
      <c r="I229" s="9">
        <f t="shared" si="19"/>
        <v>442698.99999999994</v>
      </c>
      <c r="J229" s="9">
        <f t="shared" si="19"/>
        <v>1037212.5999999999</v>
      </c>
      <c r="K229" s="9">
        <f t="shared" si="19"/>
        <v>580488.9</v>
      </c>
      <c r="L229" s="9">
        <f t="shared" si="19"/>
        <v>472236.5</v>
      </c>
      <c r="M229" s="9">
        <f t="shared" si="19"/>
        <v>332336.69999999995</v>
      </c>
      <c r="N229" s="9">
        <f t="shared" si="19"/>
        <v>8518445.1</v>
      </c>
    </row>
    <row r="230" spans="1:14" ht="12.75">
      <c r="A230" s="10" t="s">
        <v>43</v>
      </c>
      <c r="B230" s="10">
        <f aca="true" t="shared" si="20" ref="B230:N230">SUM(B138:B229)/3</f>
        <v>1246281.0000000002</v>
      </c>
      <c r="C230" s="10">
        <f t="shared" si="20"/>
        <v>1551907.8</v>
      </c>
      <c r="D230" s="10">
        <f t="shared" si="20"/>
        <v>1633083.5</v>
      </c>
      <c r="E230" s="10">
        <f t="shared" si="20"/>
        <v>1318573.2</v>
      </c>
      <c r="F230" s="10">
        <f t="shared" si="20"/>
        <v>1752579.7000000002</v>
      </c>
      <c r="G230" s="10">
        <f t="shared" si="20"/>
        <v>1268590.7</v>
      </c>
      <c r="H230" s="10">
        <f t="shared" si="20"/>
        <v>1222131.7999999998</v>
      </c>
      <c r="I230" s="10">
        <f t="shared" si="20"/>
        <v>993226.6</v>
      </c>
      <c r="J230" s="10">
        <f t="shared" si="20"/>
        <v>1632698.5999999999</v>
      </c>
      <c r="K230" s="10">
        <f t="shared" si="20"/>
        <v>1188853.7</v>
      </c>
      <c r="L230" s="10">
        <f t="shared" si="20"/>
        <v>1231892.5999999999</v>
      </c>
      <c r="M230" s="10">
        <f t="shared" si="20"/>
        <v>996852.7999999998</v>
      </c>
      <c r="N230" s="10">
        <f t="shared" si="20"/>
        <v>16036672.000000006</v>
      </c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3" t="s">
        <v>0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2.75">
      <c r="A233" s="3" t="s">
        <v>116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2.75">
      <c r="A234" s="4"/>
      <c r="B234" s="5" t="s">
        <v>2</v>
      </c>
      <c r="C234" s="5" t="s">
        <v>3</v>
      </c>
      <c r="D234" s="5" t="s">
        <v>4</v>
      </c>
      <c r="E234" s="5" t="s">
        <v>5</v>
      </c>
      <c r="F234" s="5" t="s">
        <v>6</v>
      </c>
      <c r="G234" s="5" t="s">
        <v>7</v>
      </c>
      <c r="H234" s="5" t="s">
        <v>8</v>
      </c>
      <c r="I234" s="5" t="s">
        <v>9</v>
      </c>
      <c r="J234" s="5" t="s">
        <v>10</v>
      </c>
      <c r="K234" s="5" t="s">
        <v>11</v>
      </c>
      <c r="L234" s="5" t="s">
        <v>12</v>
      </c>
      <c r="M234" s="5" t="s">
        <v>13</v>
      </c>
      <c r="N234" s="5" t="s">
        <v>14</v>
      </c>
    </row>
    <row r="235" spans="1:14" ht="12.75">
      <c r="A235" s="6" t="s">
        <v>45</v>
      </c>
      <c r="B235" s="6">
        <v>39.2</v>
      </c>
      <c r="C235" s="6">
        <v>4529.2</v>
      </c>
      <c r="D235" s="6">
        <v>278.3</v>
      </c>
      <c r="E235" s="6">
        <v>48.6</v>
      </c>
      <c r="F235" s="6">
        <v>45</v>
      </c>
      <c r="G235" s="6">
        <v>35.3</v>
      </c>
      <c r="H235" s="6">
        <v>72.7</v>
      </c>
      <c r="I235" s="6">
        <v>46.5</v>
      </c>
      <c r="J235" s="6">
        <v>45.2</v>
      </c>
      <c r="K235" s="6">
        <v>56.1</v>
      </c>
      <c r="L235" s="6">
        <v>42.5</v>
      </c>
      <c r="M235" s="6">
        <v>140.5</v>
      </c>
      <c r="N235" s="7">
        <f aca="true" t="shared" si="21" ref="N235:N256">SUM(B235:M235)</f>
        <v>5379.1</v>
      </c>
    </row>
    <row r="236" spans="1:14" ht="12.75">
      <c r="A236" s="6" t="s">
        <v>15</v>
      </c>
      <c r="B236" s="6">
        <v>1890.4</v>
      </c>
      <c r="C236" s="6">
        <v>2237.9</v>
      </c>
      <c r="D236" s="6">
        <v>2000.2</v>
      </c>
      <c r="E236" s="6">
        <v>0.2</v>
      </c>
      <c r="F236" s="6">
        <v>0.4</v>
      </c>
      <c r="G236" s="6">
        <v>1000.1</v>
      </c>
      <c r="H236" s="6">
        <v>1000.4</v>
      </c>
      <c r="I236" s="6">
        <v>52.9</v>
      </c>
      <c r="J236" s="6">
        <v>7226.4</v>
      </c>
      <c r="K236" s="6">
        <v>6051.6</v>
      </c>
      <c r="L236" s="6">
        <v>119.3</v>
      </c>
      <c r="M236" s="6">
        <v>25.4</v>
      </c>
      <c r="N236" s="7">
        <f t="shared" si="21"/>
        <v>21605.2</v>
      </c>
    </row>
    <row r="237" spans="1:14" ht="12.75">
      <c r="A237" s="6" t="s">
        <v>16</v>
      </c>
      <c r="B237" s="6">
        <v>2638</v>
      </c>
      <c r="C237" s="6">
        <v>32462.7</v>
      </c>
      <c r="D237" s="6">
        <v>4596.7</v>
      </c>
      <c r="E237" s="6">
        <v>10223.9</v>
      </c>
      <c r="F237" s="6">
        <v>4690.4</v>
      </c>
      <c r="G237" s="6">
        <v>35368.2</v>
      </c>
      <c r="H237" s="6">
        <v>4470.5</v>
      </c>
      <c r="I237" s="6">
        <v>7100.4</v>
      </c>
      <c r="J237" s="6">
        <v>13845.5</v>
      </c>
      <c r="K237" s="6">
        <v>7546.6</v>
      </c>
      <c r="L237" s="6">
        <v>7538.2</v>
      </c>
      <c r="M237" s="6">
        <v>7718.4</v>
      </c>
      <c r="N237" s="7">
        <f t="shared" si="21"/>
        <v>138199.5</v>
      </c>
    </row>
    <row r="238" spans="1:14" ht="12.75">
      <c r="A238" s="6" t="s">
        <v>17</v>
      </c>
      <c r="B238" s="6">
        <v>1238.1</v>
      </c>
      <c r="C238" s="6">
        <v>1307.7</v>
      </c>
      <c r="D238" s="6">
        <v>2271.4</v>
      </c>
      <c r="E238" s="6">
        <v>15137.2</v>
      </c>
      <c r="F238" s="6">
        <v>2000.4</v>
      </c>
      <c r="G238" s="6">
        <v>6744.2</v>
      </c>
      <c r="H238" s="6">
        <v>1084.4</v>
      </c>
      <c r="I238" s="6">
        <v>848.8</v>
      </c>
      <c r="J238" s="6">
        <v>905.8</v>
      </c>
      <c r="K238" s="6">
        <v>1142.2</v>
      </c>
      <c r="L238" s="6">
        <v>592.4</v>
      </c>
      <c r="M238" s="6">
        <v>640</v>
      </c>
      <c r="N238" s="7">
        <f t="shared" si="21"/>
        <v>33912.600000000006</v>
      </c>
    </row>
    <row r="239" spans="1:14" ht="12.75">
      <c r="A239" s="6" t="s">
        <v>18</v>
      </c>
      <c r="B239" s="6">
        <v>1.9</v>
      </c>
      <c r="C239" s="6"/>
      <c r="D239" s="6">
        <v>4</v>
      </c>
      <c r="E239" s="6">
        <v>1586.1</v>
      </c>
      <c r="F239" s="6"/>
      <c r="G239" s="6">
        <v>484.8</v>
      </c>
      <c r="H239" s="6">
        <v>880.7</v>
      </c>
      <c r="I239" s="6"/>
      <c r="J239" s="6">
        <v>982.3</v>
      </c>
      <c r="K239" s="6"/>
      <c r="L239" s="6">
        <v>898.9</v>
      </c>
      <c r="M239" s="6">
        <v>5.7</v>
      </c>
      <c r="N239" s="7">
        <f t="shared" si="21"/>
        <v>4844.4</v>
      </c>
    </row>
    <row r="240" spans="1:14" ht="12.75">
      <c r="A240" s="6" t="s">
        <v>67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7">
        <f t="shared" si="21"/>
        <v>0</v>
      </c>
    </row>
    <row r="241" spans="1:14" ht="12.75">
      <c r="A241" s="6" t="s">
        <v>52</v>
      </c>
      <c r="B241" s="6"/>
      <c r="C241" s="6">
        <v>1.7</v>
      </c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7">
        <f t="shared" si="21"/>
        <v>1.7</v>
      </c>
    </row>
    <row r="242" spans="1:14" ht="12.75">
      <c r="A242" s="6" t="s">
        <v>21</v>
      </c>
      <c r="B242" s="6">
        <v>52</v>
      </c>
      <c r="C242" s="6">
        <v>52.9</v>
      </c>
      <c r="D242" s="6">
        <v>5</v>
      </c>
      <c r="E242" s="6"/>
      <c r="F242" s="6"/>
      <c r="G242" s="6">
        <v>33.1</v>
      </c>
      <c r="H242" s="6"/>
      <c r="I242" s="6"/>
      <c r="J242" s="6">
        <v>1.5</v>
      </c>
      <c r="K242" s="6"/>
      <c r="L242" s="6">
        <v>614.8</v>
      </c>
      <c r="M242" s="6"/>
      <c r="N242" s="7">
        <f t="shared" si="21"/>
        <v>759.3</v>
      </c>
    </row>
    <row r="243" spans="1:14" ht="12.75">
      <c r="A243" s="6" t="s">
        <v>22</v>
      </c>
      <c r="B243" s="6">
        <v>33.9</v>
      </c>
      <c r="C243" s="6">
        <v>117.1</v>
      </c>
      <c r="D243" s="6">
        <v>1327.3</v>
      </c>
      <c r="E243" s="6">
        <v>2648.3</v>
      </c>
      <c r="F243" s="6">
        <v>1507</v>
      </c>
      <c r="G243" s="6">
        <v>1089.4</v>
      </c>
      <c r="H243" s="6">
        <v>149</v>
      </c>
      <c r="I243" s="6">
        <v>176.3</v>
      </c>
      <c r="J243" s="6">
        <v>361.3</v>
      </c>
      <c r="K243" s="6">
        <v>454</v>
      </c>
      <c r="L243" s="6">
        <v>351.8</v>
      </c>
      <c r="M243" s="6">
        <v>1091.4</v>
      </c>
      <c r="N243" s="7">
        <f t="shared" si="21"/>
        <v>9306.8</v>
      </c>
    </row>
    <row r="244" spans="1:14" ht="12.75">
      <c r="A244" s="6" t="s">
        <v>23</v>
      </c>
      <c r="B244" s="6"/>
      <c r="C244" s="6"/>
      <c r="D244" s="6">
        <v>11.4</v>
      </c>
      <c r="E244" s="6">
        <v>10.8</v>
      </c>
      <c r="F244" s="6">
        <v>1.2</v>
      </c>
      <c r="G244" s="6"/>
      <c r="H244" s="6"/>
      <c r="I244" s="6"/>
      <c r="J244" s="6">
        <v>222.4</v>
      </c>
      <c r="K244" s="6">
        <v>72.6</v>
      </c>
      <c r="L244" s="6">
        <v>143.4</v>
      </c>
      <c r="M244" s="6">
        <v>8</v>
      </c>
      <c r="N244" s="7">
        <f t="shared" si="21"/>
        <v>469.79999999999995</v>
      </c>
    </row>
    <row r="245" spans="1:14" ht="12.75">
      <c r="A245" s="6" t="s">
        <v>74</v>
      </c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7">
        <f t="shared" si="21"/>
        <v>0</v>
      </c>
    </row>
    <row r="246" spans="1:14" ht="12.75">
      <c r="A246" s="6" t="s">
        <v>75</v>
      </c>
      <c r="B246" s="6"/>
      <c r="C246" s="6"/>
      <c r="D246" s="6"/>
      <c r="E246" s="6"/>
      <c r="F246" s="6"/>
      <c r="G246" s="6"/>
      <c r="H246" s="6"/>
      <c r="I246" s="6"/>
      <c r="J246" s="6">
        <v>24.4</v>
      </c>
      <c r="K246" s="6"/>
      <c r="L246" s="6"/>
      <c r="M246" s="6"/>
      <c r="N246" s="7">
        <f t="shared" si="21"/>
        <v>24.4</v>
      </c>
    </row>
    <row r="247" spans="1:14" ht="12.75">
      <c r="A247" s="6" t="s">
        <v>24</v>
      </c>
      <c r="B247" s="6">
        <v>255.4</v>
      </c>
      <c r="C247" s="6">
        <v>99.4</v>
      </c>
      <c r="D247" s="6"/>
      <c r="E247" s="6">
        <v>115.4</v>
      </c>
      <c r="F247" s="6"/>
      <c r="G247" s="6">
        <v>15.5</v>
      </c>
      <c r="H247" s="6">
        <v>35.5</v>
      </c>
      <c r="I247" s="6">
        <v>18</v>
      </c>
      <c r="J247" s="6"/>
      <c r="K247" s="6"/>
      <c r="L247" s="6"/>
      <c r="M247" s="6">
        <v>24.1</v>
      </c>
      <c r="N247" s="7">
        <f t="shared" si="21"/>
        <v>563.3000000000001</v>
      </c>
    </row>
    <row r="248" spans="1:14" ht="12.75">
      <c r="A248" s="6" t="s">
        <v>77</v>
      </c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7">
        <f t="shared" si="21"/>
        <v>0</v>
      </c>
    </row>
    <row r="249" spans="1:14" ht="12.75">
      <c r="A249" s="6" t="s">
        <v>78</v>
      </c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7">
        <f t="shared" si="21"/>
        <v>0</v>
      </c>
    </row>
    <row r="250" spans="1:14" ht="12.75">
      <c r="A250" s="6" t="s">
        <v>79</v>
      </c>
      <c r="B250" s="6"/>
      <c r="C250" s="6"/>
      <c r="D250" s="6"/>
      <c r="E250" s="6"/>
      <c r="F250" s="6"/>
      <c r="G250" s="6">
        <v>119.3</v>
      </c>
      <c r="H250" s="6"/>
      <c r="I250" s="6"/>
      <c r="J250" s="6">
        <v>0.1</v>
      </c>
      <c r="K250" s="6">
        <v>768</v>
      </c>
      <c r="L250" s="6"/>
      <c r="M250" s="6"/>
      <c r="N250" s="7">
        <f t="shared" si="21"/>
        <v>887.4</v>
      </c>
    </row>
    <row r="251" spans="1:14" ht="12.75">
      <c r="A251" s="6" t="s">
        <v>25</v>
      </c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7">
        <f t="shared" si="21"/>
        <v>0</v>
      </c>
    </row>
    <row r="252" spans="1:14" ht="12.75">
      <c r="A252" s="6" t="s">
        <v>26</v>
      </c>
      <c r="B252" s="6"/>
      <c r="C252" s="6"/>
      <c r="D252" s="6"/>
      <c r="E252" s="6"/>
      <c r="F252" s="6"/>
      <c r="G252" s="6"/>
      <c r="H252" s="6"/>
      <c r="I252" s="6"/>
      <c r="J252" s="6">
        <v>170.4</v>
      </c>
      <c r="K252" s="6">
        <v>72</v>
      </c>
      <c r="L252" s="6"/>
      <c r="M252" s="6"/>
      <c r="N252" s="7">
        <f t="shared" si="21"/>
        <v>242.4</v>
      </c>
    </row>
    <row r="253" spans="1:14" ht="12.75">
      <c r="A253" s="6" t="s">
        <v>27</v>
      </c>
      <c r="B253" s="6">
        <v>9.5</v>
      </c>
      <c r="C253" s="6"/>
      <c r="D253" s="6"/>
      <c r="E253" s="6"/>
      <c r="F253" s="6"/>
      <c r="G253" s="6">
        <v>4.9</v>
      </c>
      <c r="H253" s="6"/>
      <c r="I253" s="6"/>
      <c r="J253" s="6"/>
      <c r="K253" s="6"/>
      <c r="L253" s="6"/>
      <c r="M253" s="6"/>
      <c r="N253" s="7">
        <f t="shared" si="21"/>
        <v>14.4</v>
      </c>
    </row>
    <row r="254" spans="1:14" ht="12.75">
      <c r="A254" s="6" t="s">
        <v>28</v>
      </c>
      <c r="B254" s="6"/>
      <c r="C254" s="6"/>
      <c r="D254" s="6">
        <v>97.3</v>
      </c>
      <c r="E254" s="6">
        <v>74.2</v>
      </c>
      <c r="F254" s="6">
        <v>128.3</v>
      </c>
      <c r="G254" s="6">
        <v>123.9</v>
      </c>
      <c r="H254" s="6">
        <v>328.6</v>
      </c>
      <c r="I254" s="6">
        <v>200.8</v>
      </c>
      <c r="J254" s="6">
        <v>298.1</v>
      </c>
      <c r="K254" s="6">
        <v>200.8</v>
      </c>
      <c r="L254" s="6">
        <v>174.5</v>
      </c>
      <c r="M254" s="6">
        <v>176.7</v>
      </c>
      <c r="N254" s="7">
        <f t="shared" si="21"/>
        <v>1803.2000000000003</v>
      </c>
    </row>
    <row r="255" spans="1:14" ht="12.75">
      <c r="A255" s="6" t="s">
        <v>29</v>
      </c>
      <c r="B255" s="6"/>
      <c r="C255" s="6"/>
      <c r="D255" s="6">
        <v>45.2</v>
      </c>
      <c r="E255" s="6">
        <v>68.4</v>
      </c>
      <c r="F255" s="6">
        <v>68.8</v>
      </c>
      <c r="G255" s="6">
        <v>22.5</v>
      </c>
      <c r="H255" s="6"/>
      <c r="I255" s="6"/>
      <c r="J255" s="6"/>
      <c r="K255" s="6"/>
      <c r="L255" s="6"/>
      <c r="M255" s="6">
        <v>56.9</v>
      </c>
      <c r="N255" s="7">
        <f t="shared" si="21"/>
        <v>261.8</v>
      </c>
    </row>
    <row r="256" spans="1:14" ht="12.75">
      <c r="A256" s="6" t="s">
        <v>30</v>
      </c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7">
        <f t="shared" si="21"/>
        <v>0</v>
      </c>
    </row>
    <row r="257" spans="1:14" ht="12.75">
      <c r="A257" s="8" t="s">
        <v>32</v>
      </c>
      <c r="B257" s="8">
        <f aca="true" t="shared" si="22" ref="B257:N257">SUM(B235:B256)</f>
        <v>6158.4</v>
      </c>
      <c r="C257" s="8">
        <f t="shared" si="22"/>
        <v>40808.6</v>
      </c>
      <c r="D257" s="8">
        <f t="shared" si="22"/>
        <v>10636.8</v>
      </c>
      <c r="E257" s="8">
        <f t="shared" si="22"/>
        <v>29913.100000000002</v>
      </c>
      <c r="F257" s="8">
        <f t="shared" si="22"/>
        <v>8441.499999999998</v>
      </c>
      <c r="G257" s="8">
        <f t="shared" si="22"/>
        <v>45041.200000000004</v>
      </c>
      <c r="H257" s="8">
        <f t="shared" si="22"/>
        <v>8021.8</v>
      </c>
      <c r="I257" s="8">
        <f t="shared" si="22"/>
        <v>8443.699999999999</v>
      </c>
      <c r="J257" s="8">
        <f t="shared" si="22"/>
        <v>24083.399999999998</v>
      </c>
      <c r="K257" s="8">
        <f t="shared" si="22"/>
        <v>16363.900000000001</v>
      </c>
      <c r="L257" s="8">
        <f t="shared" si="22"/>
        <v>10475.799999999997</v>
      </c>
      <c r="M257" s="8">
        <f t="shared" si="22"/>
        <v>9887.1</v>
      </c>
      <c r="N257" s="8">
        <f t="shared" si="22"/>
        <v>218275.29999999993</v>
      </c>
    </row>
    <row r="258" spans="1:14" ht="12.75">
      <c r="A258" s="9" t="s">
        <v>33</v>
      </c>
      <c r="B258" s="9">
        <f aca="true" t="shared" si="23" ref="B258:N258">SUM(B235:B257)/2</f>
        <v>6158.4</v>
      </c>
      <c r="C258" s="9">
        <f t="shared" si="23"/>
        <v>40808.6</v>
      </c>
      <c r="D258" s="9">
        <f t="shared" si="23"/>
        <v>10636.8</v>
      </c>
      <c r="E258" s="9">
        <f t="shared" si="23"/>
        <v>29913.100000000002</v>
      </c>
      <c r="F258" s="9">
        <f t="shared" si="23"/>
        <v>8441.499999999998</v>
      </c>
      <c r="G258" s="9">
        <f t="shared" si="23"/>
        <v>45041.200000000004</v>
      </c>
      <c r="H258" s="9">
        <f t="shared" si="23"/>
        <v>8021.8</v>
      </c>
      <c r="I258" s="9">
        <f t="shared" si="23"/>
        <v>8443.699999999999</v>
      </c>
      <c r="J258" s="9">
        <f t="shared" si="23"/>
        <v>24083.399999999998</v>
      </c>
      <c r="K258" s="9">
        <f t="shared" si="23"/>
        <v>16363.900000000001</v>
      </c>
      <c r="L258" s="9">
        <f t="shared" si="23"/>
        <v>10475.799999999997</v>
      </c>
      <c r="M258" s="9">
        <f t="shared" si="23"/>
        <v>9887.1</v>
      </c>
      <c r="N258" s="9">
        <f t="shared" si="23"/>
        <v>218275.29999999993</v>
      </c>
    </row>
    <row r="259" spans="1:14" ht="12.75">
      <c r="A259" s="6" t="s">
        <v>34</v>
      </c>
      <c r="B259" s="6"/>
      <c r="C259" s="6"/>
      <c r="D259" s="6">
        <v>0.6</v>
      </c>
      <c r="E259" s="6">
        <v>13.6</v>
      </c>
      <c r="F259" s="6">
        <v>1.9</v>
      </c>
      <c r="G259" s="6"/>
      <c r="H259" s="6"/>
      <c r="I259" s="6"/>
      <c r="J259" s="6"/>
      <c r="K259" s="6"/>
      <c r="L259" s="6"/>
      <c r="M259" s="6"/>
      <c r="N259" s="7">
        <f aca="true" t="shared" si="24" ref="N259:N277">SUM(B259:M259)</f>
        <v>16.099999999999998</v>
      </c>
    </row>
    <row r="260" spans="1:14" ht="12.75">
      <c r="A260" s="6" t="s">
        <v>71</v>
      </c>
      <c r="B260" s="6"/>
      <c r="C260" s="6"/>
      <c r="D260" s="6"/>
      <c r="E260" s="6">
        <v>24.6</v>
      </c>
      <c r="F260" s="6"/>
      <c r="G260" s="6"/>
      <c r="H260" s="6">
        <v>48.6</v>
      </c>
      <c r="I260" s="6"/>
      <c r="J260" s="6"/>
      <c r="K260" s="6"/>
      <c r="L260" s="6"/>
      <c r="M260" s="6"/>
      <c r="N260" s="7">
        <f t="shared" si="24"/>
        <v>73.2</v>
      </c>
    </row>
    <row r="261" spans="1:14" ht="12.75">
      <c r="A261" s="6" t="s">
        <v>84</v>
      </c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7">
        <f t="shared" si="24"/>
        <v>0</v>
      </c>
    </row>
    <row r="262" spans="1:14" ht="12.75">
      <c r="A262" s="6" t="s">
        <v>35</v>
      </c>
      <c r="B262" s="6">
        <v>7157.5</v>
      </c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7">
        <f t="shared" si="24"/>
        <v>7157.5</v>
      </c>
    </row>
    <row r="263" spans="1:14" ht="12.75">
      <c r="A263" s="6" t="s">
        <v>87</v>
      </c>
      <c r="B263" s="6"/>
      <c r="C263" s="6"/>
      <c r="D263" s="6"/>
      <c r="E263" s="6"/>
      <c r="F263" s="6"/>
      <c r="G263" s="6">
        <v>1.4</v>
      </c>
      <c r="H263" s="6"/>
      <c r="I263" s="6"/>
      <c r="J263" s="6"/>
      <c r="K263" s="6"/>
      <c r="L263" s="6">
        <v>2</v>
      </c>
      <c r="M263" s="6"/>
      <c r="N263" s="7">
        <f t="shared" si="24"/>
        <v>3.4</v>
      </c>
    </row>
    <row r="264" spans="1:14" ht="12.75">
      <c r="A264" s="6" t="s">
        <v>90</v>
      </c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7">
        <f t="shared" si="24"/>
        <v>0</v>
      </c>
    </row>
    <row r="265" spans="1:14" ht="12.75">
      <c r="A265" s="6" t="s">
        <v>38</v>
      </c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7">
        <f t="shared" si="24"/>
        <v>0</v>
      </c>
    </row>
    <row r="266" spans="1:14" ht="12.75">
      <c r="A266" s="6" t="s">
        <v>39</v>
      </c>
      <c r="B266" s="6"/>
      <c r="C266" s="6">
        <v>42.3</v>
      </c>
      <c r="D266" s="6"/>
      <c r="E266" s="6"/>
      <c r="F266" s="6">
        <v>46.4</v>
      </c>
      <c r="G266" s="6"/>
      <c r="H266" s="6">
        <v>0.6</v>
      </c>
      <c r="I266" s="6"/>
      <c r="J266" s="6"/>
      <c r="K266" s="6"/>
      <c r="L266" s="6"/>
      <c r="M266" s="6"/>
      <c r="N266" s="7">
        <f t="shared" si="24"/>
        <v>89.29999999999998</v>
      </c>
    </row>
    <row r="267" spans="1:14" ht="12.75">
      <c r="A267" s="6" t="s">
        <v>59</v>
      </c>
      <c r="B267" s="6">
        <v>5.5</v>
      </c>
      <c r="C267" s="6">
        <v>7.6</v>
      </c>
      <c r="D267" s="6">
        <v>0.7</v>
      </c>
      <c r="E267" s="6"/>
      <c r="F267" s="6">
        <v>3.4</v>
      </c>
      <c r="G267" s="6">
        <v>2.1</v>
      </c>
      <c r="H267" s="6"/>
      <c r="I267" s="6">
        <v>8.2</v>
      </c>
      <c r="J267" s="6"/>
      <c r="K267" s="6">
        <v>0.3</v>
      </c>
      <c r="L267" s="6"/>
      <c r="M267" s="6"/>
      <c r="N267" s="7">
        <f t="shared" si="24"/>
        <v>27.8</v>
      </c>
    </row>
    <row r="268" spans="1:14" ht="12.75">
      <c r="A268" s="6" t="s">
        <v>117</v>
      </c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7">
        <f t="shared" si="24"/>
        <v>0</v>
      </c>
    </row>
    <row r="269" spans="1:14" ht="12.75">
      <c r="A269" s="6" t="s">
        <v>60</v>
      </c>
      <c r="B269" s="6"/>
      <c r="C269" s="6"/>
      <c r="D269" s="6"/>
      <c r="E269" s="6"/>
      <c r="F269" s="6"/>
      <c r="G269" s="6"/>
      <c r="H269" s="6"/>
      <c r="I269" s="6">
        <v>0.2</v>
      </c>
      <c r="J269" s="6"/>
      <c r="K269" s="6"/>
      <c r="L269" s="6"/>
      <c r="M269" s="6"/>
      <c r="N269" s="7">
        <f t="shared" si="24"/>
        <v>0.2</v>
      </c>
    </row>
    <row r="270" spans="1:14" ht="12.75">
      <c r="A270" s="6" t="s">
        <v>48</v>
      </c>
      <c r="B270" s="6"/>
      <c r="C270" s="6"/>
      <c r="D270" s="6"/>
      <c r="E270" s="6"/>
      <c r="F270" s="6"/>
      <c r="G270" s="6"/>
      <c r="H270" s="6"/>
      <c r="I270" s="6">
        <v>0.3</v>
      </c>
      <c r="J270" s="6"/>
      <c r="K270" s="6"/>
      <c r="L270" s="6"/>
      <c r="M270" s="6"/>
      <c r="N270" s="7">
        <f t="shared" si="24"/>
        <v>0.3</v>
      </c>
    </row>
    <row r="271" spans="1:14" ht="12.75">
      <c r="A271" s="6" t="s">
        <v>40</v>
      </c>
      <c r="B271" s="6">
        <v>183.8</v>
      </c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7">
        <f t="shared" si="24"/>
        <v>183.8</v>
      </c>
    </row>
    <row r="272" spans="1:14" ht="12.75">
      <c r="A272" s="6" t="s">
        <v>108</v>
      </c>
      <c r="B272" s="6"/>
      <c r="C272" s="6"/>
      <c r="D272" s="6"/>
      <c r="E272" s="6"/>
      <c r="F272" s="6"/>
      <c r="G272" s="6"/>
      <c r="H272" s="6"/>
      <c r="I272" s="6"/>
      <c r="J272" s="6">
        <v>1.6</v>
      </c>
      <c r="K272" s="6"/>
      <c r="L272" s="6"/>
      <c r="M272" s="6"/>
      <c r="N272" s="7">
        <f t="shared" si="24"/>
        <v>1.6</v>
      </c>
    </row>
    <row r="273" spans="1:14" ht="12.75">
      <c r="A273" s="6" t="s">
        <v>112</v>
      </c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7">
        <f t="shared" si="24"/>
        <v>0</v>
      </c>
    </row>
    <row r="274" spans="1:14" ht="12.75">
      <c r="A274" s="6" t="s">
        <v>56</v>
      </c>
      <c r="B274" s="6"/>
      <c r="C274" s="6"/>
      <c r="D274" s="6"/>
      <c r="E274" s="6">
        <v>0.7</v>
      </c>
      <c r="F274" s="6"/>
      <c r="G274" s="6"/>
      <c r="H274" s="6">
        <v>0.1</v>
      </c>
      <c r="I274" s="6"/>
      <c r="J274" s="6">
        <v>0.6</v>
      </c>
      <c r="K274" s="6"/>
      <c r="L274" s="6"/>
      <c r="M274" s="6"/>
      <c r="N274" s="7">
        <f t="shared" si="24"/>
        <v>1.4</v>
      </c>
    </row>
    <row r="275" spans="1:14" ht="12.75">
      <c r="A275" s="6" t="s">
        <v>118</v>
      </c>
      <c r="B275" s="6">
        <v>0.2</v>
      </c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7">
        <f t="shared" si="24"/>
        <v>0.2</v>
      </c>
    </row>
    <row r="276" spans="1:14" ht="12.75">
      <c r="A276" s="6" t="s">
        <v>50</v>
      </c>
      <c r="B276" s="6">
        <v>0.5</v>
      </c>
      <c r="C276" s="6">
        <v>0.6</v>
      </c>
      <c r="D276" s="6"/>
      <c r="E276" s="6"/>
      <c r="F276" s="6"/>
      <c r="G276" s="6"/>
      <c r="H276" s="6">
        <v>0.5</v>
      </c>
      <c r="I276" s="6"/>
      <c r="J276" s="6">
        <v>0.8</v>
      </c>
      <c r="K276" s="6"/>
      <c r="L276" s="6"/>
      <c r="M276" s="6"/>
      <c r="N276" s="7">
        <f t="shared" si="24"/>
        <v>2.4000000000000004</v>
      </c>
    </row>
    <row r="277" spans="1:14" ht="12.75">
      <c r="A277" s="6" t="s">
        <v>51</v>
      </c>
      <c r="B277" s="6"/>
      <c r="C277" s="6">
        <v>0.1</v>
      </c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7">
        <f t="shared" si="24"/>
        <v>0.1</v>
      </c>
    </row>
    <row r="278" spans="1:14" ht="12.75">
      <c r="A278" s="8" t="s">
        <v>41</v>
      </c>
      <c r="B278" s="8">
        <f aca="true" t="shared" si="25" ref="B278:N278">SUM(B259:B277)</f>
        <v>7347.5</v>
      </c>
      <c r="C278" s="8">
        <f t="shared" si="25"/>
        <v>50.6</v>
      </c>
      <c r="D278" s="8">
        <f t="shared" si="25"/>
        <v>1.2999999999999998</v>
      </c>
      <c r="E278" s="8">
        <f t="shared" si="25"/>
        <v>38.900000000000006</v>
      </c>
      <c r="F278" s="8">
        <f t="shared" si="25"/>
        <v>51.699999999999996</v>
      </c>
      <c r="G278" s="8">
        <f t="shared" si="25"/>
        <v>3.5</v>
      </c>
      <c r="H278" s="8">
        <f t="shared" si="25"/>
        <v>49.800000000000004</v>
      </c>
      <c r="I278" s="8">
        <f t="shared" si="25"/>
        <v>8.7</v>
      </c>
      <c r="J278" s="8">
        <f t="shared" si="25"/>
        <v>3</v>
      </c>
      <c r="K278" s="8">
        <f t="shared" si="25"/>
        <v>0.3</v>
      </c>
      <c r="L278" s="8">
        <f t="shared" si="25"/>
        <v>2</v>
      </c>
      <c r="M278" s="8">
        <f t="shared" si="25"/>
        <v>0</v>
      </c>
      <c r="N278" s="8">
        <f t="shared" si="25"/>
        <v>7557.3</v>
      </c>
    </row>
    <row r="279" spans="1:14" ht="12.75">
      <c r="A279" s="9" t="s">
        <v>42</v>
      </c>
      <c r="B279" s="9">
        <f aca="true" t="shared" si="26" ref="B279:N279">SUM(B259:B278)/2</f>
        <v>7347.5</v>
      </c>
      <c r="C279" s="9">
        <f t="shared" si="26"/>
        <v>50.6</v>
      </c>
      <c r="D279" s="9">
        <f t="shared" si="26"/>
        <v>1.2999999999999998</v>
      </c>
      <c r="E279" s="9">
        <f t="shared" si="26"/>
        <v>38.900000000000006</v>
      </c>
      <c r="F279" s="9">
        <f t="shared" si="26"/>
        <v>51.699999999999996</v>
      </c>
      <c r="G279" s="9">
        <f t="shared" si="26"/>
        <v>3.5</v>
      </c>
      <c r="H279" s="9">
        <f t="shared" si="26"/>
        <v>49.800000000000004</v>
      </c>
      <c r="I279" s="9">
        <f t="shared" si="26"/>
        <v>8.7</v>
      </c>
      <c r="J279" s="9">
        <f t="shared" si="26"/>
        <v>3</v>
      </c>
      <c r="K279" s="9">
        <f t="shared" si="26"/>
        <v>0.3</v>
      </c>
      <c r="L279" s="9">
        <f t="shared" si="26"/>
        <v>2</v>
      </c>
      <c r="M279" s="9">
        <f t="shared" si="26"/>
        <v>0</v>
      </c>
      <c r="N279" s="9">
        <f t="shared" si="26"/>
        <v>7557.3</v>
      </c>
    </row>
    <row r="280" spans="1:14" ht="12.75">
      <c r="A280" s="10" t="s">
        <v>43</v>
      </c>
      <c r="B280" s="10">
        <f aca="true" t="shared" si="27" ref="B280:N280">SUM(B235:B279)/3</f>
        <v>13505.9</v>
      </c>
      <c r="C280" s="10">
        <f t="shared" si="27"/>
        <v>40859.200000000004</v>
      </c>
      <c r="D280" s="10">
        <f t="shared" si="27"/>
        <v>10638.099999999999</v>
      </c>
      <c r="E280" s="10">
        <f t="shared" si="27"/>
        <v>29952</v>
      </c>
      <c r="F280" s="10">
        <f t="shared" si="27"/>
        <v>8493.199999999999</v>
      </c>
      <c r="G280" s="10">
        <f t="shared" si="27"/>
        <v>45044.700000000004</v>
      </c>
      <c r="H280" s="10">
        <f t="shared" si="27"/>
        <v>8071.5999999999985</v>
      </c>
      <c r="I280" s="10">
        <f t="shared" si="27"/>
        <v>8452.4</v>
      </c>
      <c r="J280" s="10">
        <f t="shared" si="27"/>
        <v>24086.400000000005</v>
      </c>
      <c r="K280" s="10">
        <f t="shared" si="27"/>
        <v>16364.200000000004</v>
      </c>
      <c r="L280" s="10">
        <f t="shared" si="27"/>
        <v>10477.799999999997</v>
      </c>
      <c r="M280" s="10">
        <f t="shared" si="27"/>
        <v>9887.1</v>
      </c>
      <c r="N280" s="10">
        <f t="shared" si="27"/>
        <v>225832.59999999998</v>
      </c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</sheetData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1"/>
  <sheetViews>
    <sheetView tabSelected="1" workbookViewId="0" topLeftCell="A1">
      <selection activeCell="O44" sqref="O44"/>
    </sheetView>
  </sheetViews>
  <sheetFormatPr defaultColWidth="11.421875" defaultRowHeight="12.75"/>
  <cols>
    <col min="1" max="1" width="37.28125" style="2" bestFit="1" customWidth="1"/>
    <col min="2" max="2" width="12.00390625" style="2" bestFit="1" customWidth="1"/>
    <col min="3" max="3" width="11.8515625" style="2" bestFit="1" customWidth="1"/>
    <col min="4" max="4" width="12.00390625" style="2" bestFit="1" customWidth="1"/>
    <col min="5" max="6" width="11.8515625" style="2" bestFit="1" customWidth="1"/>
    <col min="7" max="13" width="11.57421875" style="2" bestFit="1" customWidth="1"/>
    <col min="14" max="14" width="13.28125" style="2" bestFit="1" customWidth="1"/>
    <col min="15" max="16384" width="11.421875" style="2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3" t="s">
        <v>156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3" t="s">
        <v>144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</row>
    <row r="5" spans="1:14" ht="12.75">
      <c r="A5" s="6" t="s">
        <v>15</v>
      </c>
      <c r="B5" s="6">
        <v>77939.1</v>
      </c>
      <c r="C5" s="6">
        <v>93113.6</v>
      </c>
      <c r="D5" s="6">
        <v>120849.4</v>
      </c>
      <c r="E5" s="6">
        <v>236741.7</v>
      </c>
      <c r="F5" s="6">
        <v>128432.7</v>
      </c>
      <c r="G5" s="6">
        <v>42298</v>
      </c>
      <c r="H5" s="6">
        <v>77914</v>
      </c>
      <c r="I5" s="6"/>
      <c r="J5" s="6"/>
      <c r="K5" s="6"/>
      <c r="L5" s="6"/>
      <c r="M5" s="6"/>
      <c r="N5" s="7">
        <f aca="true" t="shared" si="0" ref="N5:N30">SUM(B5:M5)</f>
        <v>777288.5</v>
      </c>
    </row>
    <row r="6" spans="1:14" ht="12.75">
      <c r="A6" s="6" t="s">
        <v>16</v>
      </c>
      <c r="B6" s="6">
        <v>33243.7</v>
      </c>
      <c r="C6" s="6">
        <v>34737.7</v>
      </c>
      <c r="D6" s="6">
        <v>43761.1</v>
      </c>
      <c r="E6" s="6">
        <v>84685.6</v>
      </c>
      <c r="F6" s="6">
        <v>50237.2</v>
      </c>
      <c r="G6" s="6">
        <v>62361</v>
      </c>
      <c r="H6" s="6">
        <v>59900</v>
      </c>
      <c r="I6" s="6"/>
      <c r="J6" s="6"/>
      <c r="K6" s="6"/>
      <c r="L6" s="6"/>
      <c r="M6" s="6"/>
      <c r="N6" s="7">
        <f t="shared" si="0"/>
        <v>368926.3</v>
      </c>
    </row>
    <row r="7" spans="1:14" ht="12.75">
      <c r="A7" s="6" t="s">
        <v>17</v>
      </c>
      <c r="B7" s="6">
        <v>6779.9</v>
      </c>
      <c r="C7" s="6">
        <v>6781.5</v>
      </c>
      <c r="D7" s="6">
        <v>13134.9</v>
      </c>
      <c r="E7" s="6">
        <v>50344.3</v>
      </c>
      <c r="F7" s="6">
        <v>48415.7</v>
      </c>
      <c r="G7" s="6">
        <v>29512</v>
      </c>
      <c r="H7" s="6">
        <v>38917</v>
      </c>
      <c r="I7" s="6"/>
      <c r="J7" s="6"/>
      <c r="K7" s="6"/>
      <c r="L7" s="6"/>
      <c r="M7" s="6"/>
      <c r="N7" s="7">
        <f t="shared" si="0"/>
        <v>193885.3</v>
      </c>
    </row>
    <row r="8" spans="1:14" ht="12.75">
      <c r="A8" s="6" t="s">
        <v>18</v>
      </c>
      <c r="B8" s="6">
        <v>24725.5</v>
      </c>
      <c r="C8" s="6">
        <v>32058</v>
      </c>
      <c r="D8" s="6">
        <v>31641.5</v>
      </c>
      <c r="E8" s="6">
        <v>75359.2</v>
      </c>
      <c r="F8" s="6">
        <v>34086.5</v>
      </c>
      <c r="G8" s="6">
        <v>52773</v>
      </c>
      <c r="H8" s="6">
        <v>44538</v>
      </c>
      <c r="I8" s="6"/>
      <c r="J8" s="6"/>
      <c r="K8" s="6"/>
      <c r="L8" s="6"/>
      <c r="M8" s="6"/>
      <c r="N8" s="7">
        <f t="shared" si="0"/>
        <v>295181.7</v>
      </c>
    </row>
    <row r="9" spans="1:14" ht="12.75">
      <c r="A9" s="6" t="s">
        <v>67</v>
      </c>
      <c r="B9" s="6">
        <v>8700.4</v>
      </c>
      <c r="C9" s="6">
        <v>13466.2</v>
      </c>
      <c r="D9" s="6">
        <v>11395.5</v>
      </c>
      <c r="E9" s="6">
        <v>39869.9</v>
      </c>
      <c r="F9" s="6">
        <v>8305.2</v>
      </c>
      <c r="G9" s="6"/>
      <c r="H9" s="6">
        <v>18146</v>
      </c>
      <c r="I9" s="6"/>
      <c r="J9" s="6"/>
      <c r="K9" s="6"/>
      <c r="L9" s="6"/>
      <c r="M9" s="6"/>
      <c r="N9" s="7">
        <f t="shared" si="0"/>
        <v>99883.2</v>
      </c>
    </row>
    <row r="10" spans="1:14" ht="12.75">
      <c r="A10" s="6" t="s">
        <v>52</v>
      </c>
      <c r="B10" s="6">
        <v>36</v>
      </c>
      <c r="C10" s="6">
        <v>32.6</v>
      </c>
      <c r="D10" s="6">
        <v>24</v>
      </c>
      <c r="E10" s="6"/>
      <c r="F10" s="6"/>
      <c r="G10" s="6">
        <v>2154</v>
      </c>
      <c r="H10" s="6">
        <v>1402</v>
      </c>
      <c r="I10" s="6"/>
      <c r="J10" s="6"/>
      <c r="K10" s="6"/>
      <c r="L10" s="6"/>
      <c r="M10" s="6"/>
      <c r="N10" s="7">
        <f t="shared" si="0"/>
        <v>3648.6</v>
      </c>
    </row>
    <row r="11" spans="1:14" ht="12.75">
      <c r="A11" s="6" t="s">
        <v>19</v>
      </c>
      <c r="B11" s="6">
        <v>0.7</v>
      </c>
      <c r="C11" s="6"/>
      <c r="D11" s="6">
        <v>2.1</v>
      </c>
      <c r="E11" s="6"/>
      <c r="F11" s="6">
        <v>1.3</v>
      </c>
      <c r="G11" s="6"/>
      <c r="H11" s="6">
        <v>484</v>
      </c>
      <c r="I11" s="6"/>
      <c r="J11" s="6"/>
      <c r="K11" s="6"/>
      <c r="L11" s="6"/>
      <c r="M11" s="6"/>
      <c r="N11" s="7">
        <f t="shared" si="0"/>
        <v>488.1</v>
      </c>
    </row>
    <row r="12" spans="1:14" ht="12.75">
      <c r="A12" s="6" t="s">
        <v>20</v>
      </c>
      <c r="B12" s="6">
        <v>13340</v>
      </c>
      <c r="C12" s="6">
        <v>8297.9</v>
      </c>
      <c r="D12" s="6">
        <v>208.3</v>
      </c>
      <c r="E12" s="6">
        <v>9999.5</v>
      </c>
      <c r="F12" s="6">
        <v>223.8</v>
      </c>
      <c r="G12" s="6">
        <v>283</v>
      </c>
      <c r="H12" s="6">
        <v>904</v>
      </c>
      <c r="I12" s="6"/>
      <c r="J12" s="6"/>
      <c r="K12" s="6"/>
      <c r="L12" s="6"/>
      <c r="M12" s="6"/>
      <c r="N12" s="7">
        <f t="shared" si="0"/>
        <v>33256.5</v>
      </c>
    </row>
    <row r="13" spans="1:14" ht="12.75">
      <c r="A13" s="6" t="s">
        <v>21</v>
      </c>
      <c r="B13" s="6">
        <v>147425.4</v>
      </c>
      <c r="C13" s="6">
        <v>156749.2</v>
      </c>
      <c r="D13" s="6">
        <v>121708.4</v>
      </c>
      <c r="E13" s="6">
        <v>145680.9</v>
      </c>
      <c r="F13" s="6">
        <v>176566.1</v>
      </c>
      <c r="G13" s="6">
        <v>111641</v>
      </c>
      <c r="H13" s="6">
        <v>127353</v>
      </c>
      <c r="I13" s="6"/>
      <c r="J13" s="6"/>
      <c r="K13" s="6"/>
      <c r="L13" s="6"/>
      <c r="M13" s="6"/>
      <c r="N13" s="7">
        <f t="shared" si="0"/>
        <v>987124</v>
      </c>
    </row>
    <row r="14" spans="1:14" ht="12.75">
      <c r="A14" s="6" t="s">
        <v>22</v>
      </c>
      <c r="B14" s="6">
        <v>49228.4</v>
      </c>
      <c r="C14" s="6">
        <v>47507.9</v>
      </c>
      <c r="D14" s="6">
        <v>36329</v>
      </c>
      <c r="E14" s="6">
        <v>72431.2</v>
      </c>
      <c r="F14" s="6">
        <v>74922.4</v>
      </c>
      <c r="G14" s="6">
        <v>41821</v>
      </c>
      <c r="H14" s="6">
        <v>44977</v>
      </c>
      <c r="I14" s="6"/>
      <c r="J14" s="6"/>
      <c r="K14" s="6"/>
      <c r="L14" s="6"/>
      <c r="M14" s="6"/>
      <c r="N14" s="7">
        <f t="shared" si="0"/>
        <v>367216.9</v>
      </c>
    </row>
    <row r="15" spans="1:14" ht="12.75">
      <c r="A15" s="6" t="s">
        <v>23</v>
      </c>
      <c r="B15" s="6">
        <v>218.4</v>
      </c>
      <c r="C15" s="6">
        <v>295.2</v>
      </c>
      <c r="D15" s="6">
        <v>83.1</v>
      </c>
      <c r="E15" s="6">
        <v>1845.3</v>
      </c>
      <c r="F15" s="6">
        <v>229.8</v>
      </c>
      <c r="G15" s="6">
        <v>55</v>
      </c>
      <c r="H15" s="6">
        <v>158</v>
      </c>
      <c r="I15" s="6"/>
      <c r="J15" s="6"/>
      <c r="K15" s="6"/>
      <c r="L15" s="6"/>
      <c r="M15" s="6"/>
      <c r="N15" s="7">
        <f t="shared" si="0"/>
        <v>2884.8</v>
      </c>
    </row>
    <row r="16" spans="1:14" ht="12.75">
      <c r="A16" s="6" t="s">
        <v>74</v>
      </c>
      <c r="B16" s="6">
        <v>1707.1</v>
      </c>
      <c r="C16" s="6">
        <v>72.3</v>
      </c>
      <c r="D16" s="6">
        <v>56.2</v>
      </c>
      <c r="E16" s="6">
        <v>0.2</v>
      </c>
      <c r="F16" s="6">
        <v>8.3</v>
      </c>
      <c r="G16" s="6">
        <v>75</v>
      </c>
      <c r="H16" s="6">
        <f>67+72</f>
        <v>139</v>
      </c>
      <c r="I16" s="6"/>
      <c r="J16" s="6"/>
      <c r="K16" s="6"/>
      <c r="L16" s="6"/>
      <c r="M16" s="6"/>
      <c r="N16" s="7">
        <f t="shared" si="0"/>
        <v>2058.1</v>
      </c>
    </row>
    <row r="17" spans="1:14" ht="12.75">
      <c r="A17" s="6" t="s">
        <v>75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>
        <f t="shared" si="0"/>
        <v>0</v>
      </c>
    </row>
    <row r="18" spans="1:14" ht="12.75">
      <c r="A18" s="6" t="s">
        <v>24</v>
      </c>
      <c r="B18" s="6">
        <v>64.5</v>
      </c>
      <c r="C18" s="6">
        <v>28.2</v>
      </c>
      <c r="D18" s="6">
        <v>48.1</v>
      </c>
      <c r="E18" s="6">
        <v>60.2</v>
      </c>
      <c r="F18" s="6">
        <v>31.7</v>
      </c>
      <c r="G18" s="6">
        <v>354</v>
      </c>
      <c r="H18" s="6">
        <v>668</v>
      </c>
      <c r="I18" s="6"/>
      <c r="J18" s="6"/>
      <c r="K18" s="6"/>
      <c r="L18" s="6"/>
      <c r="M18" s="6"/>
      <c r="N18" s="7">
        <f t="shared" si="0"/>
        <v>1254.7</v>
      </c>
    </row>
    <row r="19" spans="1:14" ht="12.75">
      <c r="A19" s="6" t="s">
        <v>76</v>
      </c>
      <c r="B19" s="6"/>
      <c r="C19" s="6">
        <v>1425</v>
      </c>
      <c r="D19" s="6"/>
      <c r="E19" s="6">
        <v>1450</v>
      </c>
      <c r="F19" s="6">
        <v>3</v>
      </c>
      <c r="G19" s="6">
        <v>1000</v>
      </c>
      <c r="H19" s="6">
        <v>3</v>
      </c>
      <c r="I19" s="6"/>
      <c r="J19" s="6"/>
      <c r="K19" s="6"/>
      <c r="L19" s="6"/>
      <c r="M19" s="6"/>
      <c r="N19" s="7">
        <f t="shared" si="0"/>
        <v>3881</v>
      </c>
    </row>
    <row r="20" spans="1:14" ht="12.75">
      <c r="A20" s="6" t="s">
        <v>77</v>
      </c>
      <c r="B20" s="6"/>
      <c r="C20" s="6">
        <v>5</v>
      </c>
      <c r="D20" s="6"/>
      <c r="E20" s="6">
        <v>5</v>
      </c>
      <c r="F20" s="6"/>
      <c r="G20" s="6"/>
      <c r="H20" s="6">
        <v>5</v>
      </c>
      <c r="I20" s="6"/>
      <c r="J20" s="6"/>
      <c r="K20" s="6"/>
      <c r="L20" s="6"/>
      <c r="M20" s="6"/>
      <c r="N20" s="7">
        <f t="shared" si="0"/>
        <v>15</v>
      </c>
    </row>
    <row r="21" spans="1:14" ht="12.75">
      <c r="A21" s="6" t="s">
        <v>78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>
        <f t="shared" si="0"/>
        <v>0</v>
      </c>
    </row>
    <row r="22" spans="1:14" ht="12.75">
      <c r="A22" s="6" t="s">
        <v>79</v>
      </c>
      <c r="B22" s="6"/>
      <c r="C22" s="6"/>
      <c r="D22" s="6"/>
      <c r="E22" s="6"/>
      <c r="F22" s="6">
        <v>19.2</v>
      </c>
      <c r="G22" s="6">
        <v>20</v>
      </c>
      <c r="H22" s="6">
        <v>37</v>
      </c>
      <c r="I22" s="6"/>
      <c r="J22" s="6"/>
      <c r="K22" s="6"/>
      <c r="L22" s="6"/>
      <c r="M22" s="6"/>
      <c r="N22" s="7">
        <f t="shared" si="0"/>
        <v>76.2</v>
      </c>
    </row>
    <row r="23" spans="1:14" ht="12.75">
      <c r="A23" s="6" t="s">
        <v>25</v>
      </c>
      <c r="B23" s="6">
        <v>333.5</v>
      </c>
      <c r="C23" s="6">
        <v>261.9</v>
      </c>
      <c r="D23" s="6">
        <v>261.9</v>
      </c>
      <c r="E23" s="6">
        <v>331.7</v>
      </c>
      <c r="F23" s="6">
        <v>556.5</v>
      </c>
      <c r="G23" s="6">
        <v>1285</v>
      </c>
      <c r="H23" s="6">
        <v>2802</v>
      </c>
      <c r="I23" s="6"/>
      <c r="J23" s="6"/>
      <c r="K23" s="6"/>
      <c r="L23" s="6"/>
      <c r="M23" s="6"/>
      <c r="N23" s="7">
        <f t="shared" si="0"/>
        <v>5832.5</v>
      </c>
    </row>
    <row r="24" spans="1:14" ht="12.75">
      <c r="A24" s="6" t="s">
        <v>26</v>
      </c>
      <c r="B24" s="6">
        <v>95.5</v>
      </c>
      <c r="C24" s="6">
        <v>24</v>
      </c>
      <c r="D24" s="6">
        <v>50.2</v>
      </c>
      <c r="E24" s="6">
        <v>48.3</v>
      </c>
      <c r="F24" s="6">
        <v>138.3</v>
      </c>
      <c r="G24" s="6">
        <v>492</v>
      </c>
      <c r="H24" s="6">
        <f>850+45</f>
        <v>895</v>
      </c>
      <c r="I24" s="6"/>
      <c r="J24" s="6"/>
      <c r="K24" s="6"/>
      <c r="L24" s="6"/>
      <c r="M24" s="6"/>
      <c r="N24" s="7">
        <f t="shared" si="0"/>
        <v>1743.3</v>
      </c>
    </row>
    <row r="25" spans="1:14" ht="12.75">
      <c r="A25" s="6" t="s">
        <v>27</v>
      </c>
      <c r="B25" s="6">
        <v>25.7</v>
      </c>
      <c r="C25" s="6">
        <v>23.5</v>
      </c>
      <c r="D25" s="6">
        <v>32</v>
      </c>
      <c r="E25" s="6">
        <v>23.5</v>
      </c>
      <c r="F25" s="6">
        <v>49.2</v>
      </c>
      <c r="G25" s="6">
        <v>116</v>
      </c>
      <c r="H25" s="6">
        <v>456</v>
      </c>
      <c r="I25" s="6"/>
      <c r="J25" s="6"/>
      <c r="K25" s="6"/>
      <c r="L25" s="6"/>
      <c r="M25" s="6"/>
      <c r="N25" s="7">
        <f t="shared" si="0"/>
        <v>725.9</v>
      </c>
    </row>
    <row r="26" spans="1:14" ht="12.75">
      <c r="A26" s="6" t="s">
        <v>28</v>
      </c>
      <c r="B26" s="6">
        <v>7.6</v>
      </c>
      <c r="C26" s="6"/>
      <c r="D26" s="6"/>
      <c r="E26" s="6">
        <v>156.5</v>
      </c>
      <c r="F26" s="6">
        <v>1110.9</v>
      </c>
      <c r="G26" s="6">
        <v>1266</v>
      </c>
      <c r="H26" s="6">
        <v>1640</v>
      </c>
      <c r="I26" s="6"/>
      <c r="J26" s="6"/>
      <c r="K26" s="6"/>
      <c r="L26" s="6"/>
      <c r="M26" s="6"/>
      <c r="N26" s="7">
        <f t="shared" si="0"/>
        <v>4181</v>
      </c>
    </row>
    <row r="27" spans="1:14" ht="12.75">
      <c r="A27" s="6" t="s">
        <v>29</v>
      </c>
      <c r="B27" s="6">
        <v>62.2</v>
      </c>
      <c r="C27" s="6">
        <v>20</v>
      </c>
      <c r="D27" s="6"/>
      <c r="E27" s="6">
        <v>725.1</v>
      </c>
      <c r="F27" s="6">
        <v>855.9</v>
      </c>
      <c r="G27" s="6">
        <v>1343</v>
      </c>
      <c r="H27" s="6">
        <v>1927</v>
      </c>
      <c r="I27" s="6"/>
      <c r="J27" s="6"/>
      <c r="K27" s="6"/>
      <c r="L27" s="6"/>
      <c r="M27" s="6"/>
      <c r="N27" s="7">
        <f t="shared" si="0"/>
        <v>4933.2</v>
      </c>
    </row>
    <row r="28" spans="1:14" ht="12.75">
      <c r="A28" s="6" t="s">
        <v>30</v>
      </c>
      <c r="B28" s="6"/>
      <c r="C28" s="6">
        <v>22.5</v>
      </c>
      <c r="D28" s="6">
        <v>22.5</v>
      </c>
      <c r="E28" s="6">
        <v>48.2</v>
      </c>
      <c r="F28" s="6">
        <v>178.4</v>
      </c>
      <c r="G28" s="6">
        <v>665</v>
      </c>
      <c r="H28" s="6">
        <v>247</v>
      </c>
      <c r="I28" s="6"/>
      <c r="J28" s="6"/>
      <c r="K28" s="6"/>
      <c r="L28" s="6"/>
      <c r="M28" s="6"/>
      <c r="N28" s="7">
        <f t="shared" si="0"/>
        <v>1183.6</v>
      </c>
    </row>
    <row r="29" spans="1:14" ht="12.75">
      <c r="A29" s="6" t="s">
        <v>31</v>
      </c>
      <c r="B29" s="6">
        <v>23.7</v>
      </c>
      <c r="C29" s="6">
        <v>0.1</v>
      </c>
      <c r="D29" s="6">
        <v>0.6</v>
      </c>
      <c r="E29" s="6">
        <v>0.2</v>
      </c>
      <c r="F29" s="6">
        <v>28</v>
      </c>
      <c r="G29" s="6">
        <v>24</v>
      </c>
      <c r="H29" s="6">
        <v>262</v>
      </c>
      <c r="I29" s="6"/>
      <c r="J29" s="6"/>
      <c r="K29" s="6"/>
      <c r="L29" s="6"/>
      <c r="M29" s="6"/>
      <c r="N29" s="7">
        <f t="shared" si="0"/>
        <v>338.6</v>
      </c>
    </row>
    <row r="30" spans="1:14" ht="12.75">
      <c r="A30" s="6" t="s">
        <v>80</v>
      </c>
      <c r="B30" s="6"/>
      <c r="C30" s="6">
        <v>6600</v>
      </c>
      <c r="D30" s="6"/>
      <c r="E30" s="6"/>
      <c r="F30" s="6"/>
      <c r="G30" s="6"/>
      <c r="H30" s="6">
        <v>0</v>
      </c>
      <c r="I30" s="6"/>
      <c r="J30" s="6"/>
      <c r="K30" s="6"/>
      <c r="L30" s="6"/>
      <c r="M30" s="6"/>
      <c r="N30" s="7">
        <f t="shared" si="0"/>
        <v>6600</v>
      </c>
    </row>
    <row r="31" spans="1:14" ht="12.75">
      <c r="A31" s="8" t="s">
        <v>32</v>
      </c>
      <c r="B31" s="8">
        <f aca="true" t="shared" si="1" ref="B31:N31">SUM(B5:B30)</f>
        <v>363957.30000000005</v>
      </c>
      <c r="C31" s="8">
        <f t="shared" si="1"/>
        <v>401522.30000000005</v>
      </c>
      <c r="D31" s="8">
        <f t="shared" si="1"/>
        <v>379608.79999999993</v>
      </c>
      <c r="E31" s="8">
        <f t="shared" si="1"/>
        <v>719806.4999999999</v>
      </c>
      <c r="F31" s="8">
        <f t="shared" si="1"/>
        <v>524400.1000000001</v>
      </c>
      <c r="G31" s="8">
        <f t="shared" si="1"/>
        <v>349538</v>
      </c>
      <c r="H31" s="8">
        <f t="shared" si="1"/>
        <v>423774</v>
      </c>
      <c r="I31" s="8">
        <f t="shared" si="1"/>
        <v>0</v>
      </c>
      <c r="J31" s="8">
        <f t="shared" si="1"/>
        <v>0</v>
      </c>
      <c r="K31" s="8">
        <f t="shared" si="1"/>
        <v>0</v>
      </c>
      <c r="L31" s="8">
        <f t="shared" si="1"/>
        <v>0</v>
      </c>
      <c r="M31" s="8">
        <f t="shared" si="1"/>
        <v>0</v>
      </c>
      <c r="N31" s="8">
        <f t="shared" si="1"/>
        <v>3162607.0000000005</v>
      </c>
    </row>
    <row r="32" spans="1:14" ht="12.75">
      <c r="A32" s="9" t="s">
        <v>33</v>
      </c>
      <c r="B32" s="9">
        <f aca="true" t="shared" si="2" ref="B32:N32">SUM(B5:B31)/2</f>
        <v>363957.30000000005</v>
      </c>
      <c r="C32" s="9">
        <f t="shared" si="2"/>
        <v>401522.30000000005</v>
      </c>
      <c r="D32" s="9">
        <f t="shared" si="2"/>
        <v>379608.79999999993</v>
      </c>
      <c r="E32" s="9">
        <f t="shared" si="2"/>
        <v>719806.4999999999</v>
      </c>
      <c r="F32" s="9">
        <f t="shared" si="2"/>
        <v>524400.1000000001</v>
      </c>
      <c r="G32" s="9">
        <f t="shared" si="2"/>
        <v>349538</v>
      </c>
      <c r="H32" s="9">
        <f t="shared" si="2"/>
        <v>423774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3162607.0000000005</v>
      </c>
    </row>
    <row r="33" spans="1:14" ht="12.75">
      <c r="A33" s="6" t="s">
        <v>83</v>
      </c>
      <c r="B33" s="6"/>
      <c r="C33" s="6"/>
      <c r="D33" s="6">
        <v>2460</v>
      </c>
      <c r="E33" s="6"/>
      <c r="F33" s="6"/>
      <c r="G33" s="6"/>
      <c r="H33" s="6"/>
      <c r="I33" s="6"/>
      <c r="J33" s="6"/>
      <c r="K33" s="6"/>
      <c r="L33" s="6"/>
      <c r="M33" s="6"/>
      <c r="N33" s="7">
        <f aca="true" t="shared" si="3" ref="N33:N86">SUM(B33:M33)</f>
        <v>2460</v>
      </c>
    </row>
    <row r="34" spans="1:14" ht="12.75">
      <c r="A34" s="6" t="s">
        <v>64</v>
      </c>
      <c r="B34" s="6"/>
      <c r="C34" s="6">
        <v>3611.5</v>
      </c>
      <c r="D34" s="6">
        <v>1650</v>
      </c>
      <c r="E34" s="6">
        <v>14665.1</v>
      </c>
      <c r="F34" s="6">
        <v>14882.7</v>
      </c>
      <c r="G34" s="6"/>
      <c r="H34" s="6"/>
      <c r="I34" s="6"/>
      <c r="J34" s="6"/>
      <c r="K34" s="6"/>
      <c r="L34" s="6"/>
      <c r="M34" s="6"/>
      <c r="N34" s="7">
        <f t="shared" si="3"/>
        <v>34809.3</v>
      </c>
    </row>
    <row r="35" spans="1:14" ht="12.75">
      <c r="A35" s="6" t="s">
        <v>34</v>
      </c>
      <c r="B35" s="6">
        <v>291.4</v>
      </c>
      <c r="C35" s="6">
        <v>28.1</v>
      </c>
      <c r="D35" s="6">
        <v>424.3</v>
      </c>
      <c r="E35" s="6">
        <v>3097.4</v>
      </c>
      <c r="F35" s="6">
        <v>6228.3</v>
      </c>
      <c r="G35" s="6">
        <v>1350</v>
      </c>
      <c r="H35" s="6">
        <v>489</v>
      </c>
      <c r="I35" s="6"/>
      <c r="J35" s="6"/>
      <c r="K35" s="6"/>
      <c r="L35" s="6"/>
      <c r="M35" s="6"/>
      <c r="N35" s="7">
        <f t="shared" si="3"/>
        <v>11908.5</v>
      </c>
    </row>
    <row r="36" spans="1:14" ht="12.75">
      <c r="A36" s="6" t="s">
        <v>71</v>
      </c>
      <c r="B36" s="6"/>
      <c r="C36" s="6">
        <v>1.5</v>
      </c>
      <c r="D36" s="6"/>
      <c r="E36" s="6">
        <v>90</v>
      </c>
      <c r="F36" s="6"/>
      <c r="G36" s="6"/>
      <c r="H36" s="6">
        <v>87</v>
      </c>
      <c r="I36" s="6"/>
      <c r="J36" s="6"/>
      <c r="K36" s="6"/>
      <c r="L36" s="6"/>
      <c r="M36" s="6"/>
      <c r="N36" s="7">
        <f t="shared" si="3"/>
        <v>178.5</v>
      </c>
    </row>
    <row r="37" spans="1:14" ht="12.75">
      <c r="A37" s="6" t="s">
        <v>84</v>
      </c>
      <c r="B37" s="6"/>
      <c r="C37" s="6"/>
      <c r="D37" s="6"/>
      <c r="E37" s="6"/>
      <c r="F37" s="6"/>
      <c r="G37" s="6"/>
      <c r="H37" s="6">
        <v>58</v>
      </c>
      <c r="I37" s="6"/>
      <c r="J37" s="6"/>
      <c r="K37" s="6"/>
      <c r="L37" s="6"/>
      <c r="M37" s="6"/>
      <c r="N37" s="7">
        <f t="shared" si="3"/>
        <v>58</v>
      </c>
    </row>
    <row r="38" spans="1:14" ht="12.75">
      <c r="A38" s="6" t="s">
        <v>35</v>
      </c>
      <c r="B38" s="6"/>
      <c r="C38" s="6"/>
      <c r="D38" s="6"/>
      <c r="E38" s="6"/>
      <c r="F38" s="6">
        <v>248.2</v>
      </c>
      <c r="G38" s="6">
        <v>1476</v>
      </c>
      <c r="H38" s="6">
        <v>2631</v>
      </c>
      <c r="I38" s="6"/>
      <c r="J38" s="6"/>
      <c r="K38" s="6"/>
      <c r="L38" s="6"/>
      <c r="M38" s="6"/>
      <c r="N38" s="7">
        <f t="shared" si="3"/>
        <v>4355.2</v>
      </c>
    </row>
    <row r="39" spans="1:14" ht="12.75">
      <c r="A39" s="6" t="s">
        <v>85</v>
      </c>
      <c r="B39" s="6"/>
      <c r="C39" s="6"/>
      <c r="D39" s="6"/>
      <c r="E39" s="6"/>
      <c r="F39" s="6">
        <v>18.4</v>
      </c>
      <c r="G39" s="6">
        <v>13</v>
      </c>
      <c r="H39" s="6"/>
      <c r="I39" s="6"/>
      <c r="J39" s="6"/>
      <c r="K39" s="6"/>
      <c r="L39" s="6"/>
      <c r="M39" s="6"/>
      <c r="N39" s="7">
        <f t="shared" si="3"/>
        <v>31.4</v>
      </c>
    </row>
    <row r="40" spans="1:14" ht="12.75">
      <c r="A40" s="6" t="s">
        <v>86</v>
      </c>
      <c r="B40" s="6"/>
      <c r="C40" s="6"/>
      <c r="D40" s="6"/>
      <c r="E40" s="6"/>
      <c r="F40" s="6"/>
      <c r="G40" s="6"/>
      <c r="H40" s="6">
        <v>29</v>
      </c>
      <c r="I40" s="6"/>
      <c r="J40" s="6"/>
      <c r="K40" s="6"/>
      <c r="L40" s="6"/>
      <c r="M40" s="6"/>
      <c r="N40" s="7">
        <f t="shared" si="3"/>
        <v>29</v>
      </c>
    </row>
    <row r="41" spans="1:14" ht="12.75">
      <c r="A41" s="6" t="s">
        <v>36</v>
      </c>
      <c r="B41" s="6"/>
      <c r="C41" s="6">
        <v>0.2</v>
      </c>
      <c r="D41" s="6"/>
      <c r="E41" s="6"/>
      <c r="F41" s="6">
        <v>75</v>
      </c>
      <c r="G41" s="6">
        <v>47</v>
      </c>
      <c r="H41" s="6">
        <v>1801</v>
      </c>
      <c r="I41" s="6"/>
      <c r="J41" s="6"/>
      <c r="K41" s="6"/>
      <c r="L41" s="6"/>
      <c r="M41" s="6"/>
      <c r="N41" s="7">
        <f t="shared" si="3"/>
        <v>1923.2</v>
      </c>
    </row>
    <row r="42" spans="1:14" ht="12.75">
      <c r="A42" s="6" t="s">
        <v>57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7">
        <f t="shared" si="3"/>
        <v>0</v>
      </c>
    </row>
    <row r="43" spans="1:14" ht="12.75">
      <c r="A43" s="6" t="s">
        <v>88</v>
      </c>
      <c r="B43" s="6"/>
      <c r="C43" s="6"/>
      <c r="D43" s="6"/>
      <c r="E43" s="6"/>
      <c r="F43" s="6"/>
      <c r="G43" s="6"/>
      <c r="H43" s="6">
        <v>0</v>
      </c>
      <c r="I43" s="6"/>
      <c r="J43" s="6"/>
      <c r="K43" s="6"/>
      <c r="L43" s="6"/>
      <c r="M43" s="6"/>
      <c r="N43" s="7">
        <f t="shared" si="3"/>
        <v>0</v>
      </c>
    </row>
    <row r="44" spans="1:14" ht="12.75">
      <c r="A44" s="6" t="s">
        <v>63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7">
        <f t="shared" si="3"/>
        <v>0</v>
      </c>
    </row>
    <row r="45" spans="1:14" ht="12.75">
      <c r="A45" s="6" t="s">
        <v>89</v>
      </c>
      <c r="B45" s="6"/>
      <c r="C45" s="6"/>
      <c r="D45" s="6"/>
      <c r="E45" s="6"/>
      <c r="F45" s="6">
        <v>112.3</v>
      </c>
      <c r="G45" s="6">
        <v>19</v>
      </c>
      <c r="H45" s="6">
        <v>96</v>
      </c>
      <c r="I45" s="6"/>
      <c r="J45" s="6"/>
      <c r="K45" s="6"/>
      <c r="L45" s="6"/>
      <c r="M45" s="6"/>
      <c r="N45" s="7">
        <f t="shared" si="3"/>
        <v>227.3</v>
      </c>
    </row>
    <row r="46" spans="1:14" ht="12.75">
      <c r="A46" s="6" t="s">
        <v>90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7">
        <f t="shared" si="3"/>
        <v>0</v>
      </c>
    </row>
    <row r="47" spans="1:14" ht="12.75">
      <c r="A47" s="6" t="s">
        <v>37</v>
      </c>
      <c r="B47" s="6">
        <v>5724.1</v>
      </c>
      <c r="C47" s="6">
        <v>25.1</v>
      </c>
      <c r="D47" s="6"/>
      <c r="E47" s="6"/>
      <c r="F47" s="6">
        <v>23.3</v>
      </c>
      <c r="G47" s="6">
        <v>48</v>
      </c>
      <c r="H47" s="6">
        <v>227</v>
      </c>
      <c r="I47" s="6"/>
      <c r="J47" s="6"/>
      <c r="K47" s="6"/>
      <c r="L47" s="6"/>
      <c r="M47" s="6"/>
      <c r="N47" s="7">
        <f t="shared" si="3"/>
        <v>6047.500000000001</v>
      </c>
    </row>
    <row r="48" spans="1:14" ht="12.75">
      <c r="A48" s="6" t="s">
        <v>68</v>
      </c>
      <c r="B48" s="6">
        <v>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7">
        <f t="shared" si="3"/>
        <v>5</v>
      </c>
    </row>
    <row r="49" spans="1:14" ht="12.75">
      <c r="A49" s="6" t="s">
        <v>53</v>
      </c>
      <c r="B49" s="6"/>
      <c r="C49" s="6"/>
      <c r="D49" s="6"/>
      <c r="E49" s="6">
        <v>20.2</v>
      </c>
      <c r="F49" s="6"/>
      <c r="G49" s="6"/>
      <c r="H49" s="6"/>
      <c r="I49" s="6"/>
      <c r="J49" s="6"/>
      <c r="K49" s="6"/>
      <c r="L49" s="6"/>
      <c r="M49" s="6"/>
      <c r="N49" s="7">
        <f t="shared" si="3"/>
        <v>20.2</v>
      </c>
    </row>
    <row r="50" spans="1:14" ht="12.75">
      <c r="A50" s="6" t="s">
        <v>54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7">
        <f t="shared" si="3"/>
        <v>0</v>
      </c>
    </row>
    <row r="51" spans="1:14" ht="12.75">
      <c r="A51" s="6" t="s">
        <v>62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7">
        <f t="shared" si="3"/>
        <v>0</v>
      </c>
    </row>
    <row r="52" spans="1:14" ht="12.75">
      <c r="A52" s="6" t="s">
        <v>92</v>
      </c>
      <c r="B52" s="6"/>
      <c r="C52" s="6"/>
      <c r="D52" s="6"/>
      <c r="E52" s="6"/>
      <c r="F52" s="6">
        <v>1500</v>
      </c>
      <c r="G52" s="6"/>
      <c r="H52" s="6"/>
      <c r="I52" s="6"/>
      <c r="J52" s="6"/>
      <c r="K52" s="6"/>
      <c r="L52" s="6"/>
      <c r="M52" s="6"/>
      <c r="N52" s="7">
        <f t="shared" si="3"/>
        <v>1500</v>
      </c>
    </row>
    <row r="53" spans="1:14" ht="12.75">
      <c r="A53" s="6" t="s">
        <v>72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7">
        <f t="shared" si="3"/>
        <v>0</v>
      </c>
    </row>
    <row r="54" spans="1:14" ht="12.75">
      <c r="A54" s="6" t="s">
        <v>69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7">
        <f t="shared" si="3"/>
        <v>0</v>
      </c>
    </row>
    <row r="55" spans="1:14" ht="12.75">
      <c r="A55" s="6" t="s">
        <v>38</v>
      </c>
      <c r="B55" s="6">
        <v>19.3</v>
      </c>
      <c r="C55" s="6"/>
      <c r="D55" s="6">
        <v>3650</v>
      </c>
      <c r="E55" s="6">
        <v>0.8</v>
      </c>
      <c r="F55" s="6"/>
      <c r="G55" s="6"/>
      <c r="H55" s="6">
        <v>0</v>
      </c>
      <c r="I55" s="6"/>
      <c r="J55" s="6"/>
      <c r="K55" s="6"/>
      <c r="L55" s="6"/>
      <c r="M55" s="6"/>
      <c r="N55" s="7">
        <f t="shared" si="3"/>
        <v>3670.1000000000004</v>
      </c>
    </row>
    <row r="56" spans="1:14" ht="12.75">
      <c r="A56" s="6" t="s">
        <v>161</v>
      </c>
      <c r="B56" s="6"/>
      <c r="C56" s="6"/>
      <c r="D56" s="6"/>
      <c r="E56" s="6"/>
      <c r="F56" s="6">
        <v>20.4</v>
      </c>
      <c r="G56" s="6"/>
      <c r="H56" s="6"/>
      <c r="I56" s="6"/>
      <c r="J56" s="6"/>
      <c r="K56" s="6"/>
      <c r="L56" s="6"/>
      <c r="M56" s="6"/>
      <c r="N56" s="7">
        <f t="shared" si="3"/>
        <v>20.4</v>
      </c>
    </row>
    <row r="57" spans="1:14" ht="12.75">
      <c r="A57" s="6" t="s">
        <v>95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7">
        <f t="shared" si="3"/>
        <v>0</v>
      </c>
    </row>
    <row r="58" spans="1:14" ht="12.75">
      <c r="A58" s="6" t="s">
        <v>98</v>
      </c>
      <c r="B58" s="6">
        <v>0.2</v>
      </c>
      <c r="C58" s="6"/>
      <c r="D58" s="6">
        <v>0.1</v>
      </c>
      <c r="E58" s="6"/>
      <c r="F58" s="6"/>
      <c r="G58" s="6"/>
      <c r="H58" s="6"/>
      <c r="I58" s="6"/>
      <c r="J58" s="6"/>
      <c r="K58" s="6"/>
      <c r="L58" s="6"/>
      <c r="M58" s="6"/>
      <c r="N58" s="7">
        <f t="shared" si="3"/>
        <v>0.30000000000000004</v>
      </c>
    </row>
    <row r="59" spans="1:14" ht="12.75">
      <c r="A59" s="6" t="s">
        <v>100</v>
      </c>
      <c r="B59" s="6"/>
      <c r="C59" s="6"/>
      <c r="D59" s="6">
        <v>0.3</v>
      </c>
      <c r="E59" s="6"/>
      <c r="F59" s="6"/>
      <c r="G59" s="6"/>
      <c r="H59" s="6"/>
      <c r="I59" s="6"/>
      <c r="J59" s="6"/>
      <c r="K59" s="6"/>
      <c r="L59" s="6"/>
      <c r="M59" s="6"/>
      <c r="N59" s="7">
        <f t="shared" si="3"/>
        <v>0.3</v>
      </c>
    </row>
    <row r="60" spans="1:14" ht="12.75">
      <c r="A60" s="6" t="s">
        <v>159</v>
      </c>
      <c r="B60" s="6"/>
      <c r="C60" s="6"/>
      <c r="D60" s="6"/>
      <c r="E60" s="6">
        <v>0.1</v>
      </c>
      <c r="F60" s="6"/>
      <c r="G60" s="6"/>
      <c r="H60" s="6"/>
      <c r="I60" s="6"/>
      <c r="J60" s="6"/>
      <c r="K60" s="6"/>
      <c r="L60" s="6"/>
      <c r="M60" s="6"/>
      <c r="N60" s="7">
        <f t="shared" si="3"/>
        <v>0.1</v>
      </c>
    </row>
    <row r="61" spans="1:14" ht="12.75">
      <c r="A61" s="6" t="s">
        <v>103</v>
      </c>
      <c r="B61" s="6"/>
      <c r="C61" s="6"/>
      <c r="D61" s="6">
        <v>0.6</v>
      </c>
      <c r="E61" s="6">
        <v>0.6</v>
      </c>
      <c r="F61" s="6"/>
      <c r="G61" s="6"/>
      <c r="H61" s="6"/>
      <c r="I61" s="6"/>
      <c r="J61" s="6"/>
      <c r="K61" s="6"/>
      <c r="L61" s="6"/>
      <c r="M61" s="6"/>
      <c r="N61" s="7">
        <f t="shared" si="3"/>
        <v>1.2</v>
      </c>
    </row>
    <row r="62" spans="1:14" ht="12.75">
      <c r="A62" s="6" t="s">
        <v>104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7">
        <f t="shared" si="3"/>
        <v>0</v>
      </c>
    </row>
    <row r="63" spans="1:14" ht="12.75">
      <c r="A63" s="6" t="s">
        <v>119</v>
      </c>
      <c r="B63" s="6"/>
      <c r="C63" s="6">
        <v>0.6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7">
        <f t="shared" si="3"/>
        <v>0.6</v>
      </c>
    </row>
    <row r="64" spans="1:14" ht="12.75">
      <c r="A64" s="6" t="s">
        <v>46</v>
      </c>
      <c r="B64" s="6">
        <v>2.8</v>
      </c>
      <c r="C64" s="6">
        <v>13.6</v>
      </c>
      <c r="D64" s="6">
        <v>13.8</v>
      </c>
      <c r="E64" s="6">
        <v>0.6</v>
      </c>
      <c r="F64" s="6">
        <v>0.1</v>
      </c>
      <c r="G64" s="6"/>
      <c r="H64" s="6">
        <v>56</v>
      </c>
      <c r="I64" s="6"/>
      <c r="J64" s="6"/>
      <c r="K64" s="6"/>
      <c r="L64" s="6"/>
      <c r="M64" s="6"/>
      <c r="N64" s="7">
        <f t="shared" si="3"/>
        <v>86.9</v>
      </c>
    </row>
    <row r="65" spans="1:14" ht="12.75">
      <c r="A65" s="6" t="s">
        <v>39</v>
      </c>
      <c r="B65" s="6">
        <v>121</v>
      </c>
      <c r="C65" s="6">
        <v>2</v>
      </c>
      <c r="D65" s="6">
        <v>0.5</v>
      </c>
      <c r="E65" s="6">
        <v>0.4</v>
      </c>
      <c r="F65" s="6">
        <v>1</v>
      </c>
      <c r="G65" s="6">
        <v>1</v>
      </c>
      <c r="H65" s="6">
        <v>27</v>
      </c>
      <c r="I65" s="6"/>
      <c r="J65" s="6"/>
      <c r="K65" s="6"/>
      <c r="L65" s="6"/>
      <c r="M65" s="6"/>
      <c r="N65" s="7">
        <f t="shared" si="3"/>
        <v>152.9</v>
      </c>
    </row>
    <row r="66" spans="1:14" ht="12.75">
      <c r="A66" s="6" t="s">
        <v>59</v>
      </c>
      <c r="B66" s="6"/>
      <c r="C66" s="6"/>
      <c r="D66" s="6"/>
      <c r="E66" s="6"/>
      <c r="F66" s="6"/>
      <c r="G66" s="6"/>
      <c r="H66" s="6">
        <v>19</v>
      </c>
      <c r="I66" s="6"/>
      <c r="J66" s="6"/>
      <c r="K66" s="6"/>
      <c r="L66" s="6"/>
      <c r="M66" s="6"/>
      <c r="N66" s="7">
        <f t="shared" si="3"/>
        <v>19</v>
      </c>
    </row>
    <row r="67" spans="1:14" ht="12.75">
      <c r="A67" s="6" t="s">
        <v>47</v>
      </c>
      <c r="B67" s="6"/>
      <c r="C67" s="6"/>
      <c r="D67" s="6">
        <v>0.3</v>
      </c>
      <c r="E67" s="6">
        <v>2</v>
      </c>
      <c r="F67" s="6">
        <v>0.2</v>
      </c>
      <c r="G67" s="6"/>
      <c r="H67" s="6"/>
      <c r="I67" s="6"/>
      <c r="J67" s="6"/>
      <c r="K67" s="6"/>
      <c r="L67" s="6"/>
      <c r="M67" s="6"/>
      <c r="N67" s="7">
        <f t="shared" si="3"/>
        <v>2.5</v>
      </c>
    </row>
    <row r="68" spans="1:14" ht="12.75">
      <c r="A68" s="6" t="s">
        <v>106</v>
      </c>
      <c r="B68" s="6"/>
      <c r="C68" s="6"/>
      <c r="D68" s="6"/>
      <c r="E68" s="6"/>
      <c r="F68" s="6"/>
      <c r="G68" s="6">
        <v>189</v>
      </c>
      <c r="H68" s="6">
        <v>387</v>
      </c>
      <c r="I68" s="6"/>
      <c r="J68" s="6"/>
      <c r="K68" s="6"/>
      <c r="L68" s="6"/>
      <c r="M68" s="6"/>
      <c r="N68" s="7">
        <f t="shared" si="3"/>
        <v>576</v>
      </c>
    </row>
    <row r="69" spans="1:14" ht="12.75">
      <c r="A69" s="6" t="s">
        <v>48</v>
      </c>
      <c r="B69" s="6">
        <v>195.3</v>
      </c>
      <c r="C69" s="6">
        <v>102.9</v>
      </c>
      <c r="D69" s="6">
        <v>86.8</v>
      </c>
      <c r="E69" s="6">
        <v>83</v>
      </c>
      <c r="F69" s="6">
        <v>9.8</v>
      </c>
      <c r="G69" s="6">
        <v>6</v>
      </c>
      <c r="H69" s="6">
        <v>0</v>
      </c>
      <c r="I69" s="6"/>
      <c r="J69" s="6"/>
      <c r="K69" s="6"/>
      <c r="L69" s="6"/>
      <c r="M69" s="6"/>
      <c r="N69" s="7">
        <f t="shared" si="3"/>
        <v>483.80000000000007</v>
      </c>
    </row>
    <row r="70" spans="1:14" ht="12.75">
      <c r="A70" s="6" t="s">
        <v>40</v>
      </c>
      <c r="B70" s="6">
        <v>3.2</v>
      </c>
      <c r="C70" s="6">
        <v>5.8</v>
      </c>
      <c r="D70" s="6">
        <v>0.9</v>
      </c>
      <c r="E70" s="6"/>
      <c r="F70" s="6"/>
      <c r="G70" s="6"/>
      <c r="H70" s="6"/>
      <c r="I70" s="6"/>
      <c r="J70" s="6"/>
      <c r="K70" s="6"/>
      <c r="L70" s="6"/>
      <c r="M70" s="6"/>
      <c r="N70" s="7">
        <f t="shared" si="3"/>
        <v>9.9</v>
      </c>
    </row>
    <row r="71" spans="1:14" ht="12.75">
      <c r="A71" s="6" t="s">
        <v>108</v>
      </c>
      <c r="B71" s="6"/>
      <c r="C71" s="6"/>
      <c r="D71" s="6"/>
      <c r="E71" s="6"/>
      <c r="F71" s="6"/>
      <c r="G71" s="6"/>
      <c r="H71" s="6">
        <v>0</v>
      </c>
      <c r="I71" s="6"/>
      <c r="J71" s="6"/>
      <c r="K71" s="6"/>
      <c r="L71" s="6"/>
      <c r="M71" s="6"/>
      <c r="N71" s="7">
        <f t="shared" si="3"/>
        <v>0</v>
      </c>
    </row>
    <row r="72" spans="1:14" ht="12.75">
      <c r="A72" s="6" t="s">
        <v>134</v>
      </c>
      <c r="B72" s="6"/>
      <c r="C72" s="6"/>
      <c r="D72" s="6"/>
      <c r="E72" s="6"/>
      <c r="F72" s="6"/>
      <c r="G72" s="6">
        <v>23</v>
      </c>
      <c r="H72" s="6"/>
      <c r="I72" s="6"/>
      <c r="J72" s="6"/>
      <c r="K72" s="6"/>
      <c r="L72" s="6"/>
      <c r="M72" s="6"/>
      <c r="N72" s="7">
        <f t="shared" si="3"/>
        <v>23</v>
      </c>
    </row>
    <row r="73" spans="1:14" ht="12.75">
      <c r="A73" s="6" t="s">
        <v>125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7">
        <f t="shared" si="3"/>
        <v>0</v>
      </c>
    </row>
    <row r="74" spans="1:14" ht="12.75">
      <c r="A74" s="6" t="s">
        <v>65</v>
      </c>
      <c r="B74" s="6"/>
      <c r="C74" s="6"/>
      <c r="D74" s="6"/>
      <c r="E74" s="6"/>
      <c r="F74" s="6"/>
      <c r="G74" s="6"/>
      <c r="H74" s="6">
        <v>32</v>
      </c>
      <c r="I74" s="6"/>
      <c r="J74" s="6"/>
      <c r="K74" s="6"/>
      <c r="L74" s="6"/>
      <c r="M74" s="6"/>
      <c r="N74" s="7">
        <f t="shared" si="3"/>
        <v>32</v>
      </c>
    </row>
    <row r="75" spans="1:14" ht="12.75">
      <c r="A75" s="6" t="s">
        <v>132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7">
        <f t="shared" si="3"/>
        <v>0</v>
      </c>
    </row>
    <row r="76" spans="1:14" ht="12.75">
      <c r="A76" s="6" t="s">
        <v>110</v>
      </c>
      <c r="B76" s="6"/>
      <c r="C76" s="6"/>
      <c r="D76" s="6"/>
      <c r="E76" s="6"/>
      <c r="F76" s="6">
        <v>0.3</v>
      </c>
      <c r="G76" s="6">
        <v>3</v>
      </c>
      <c r="H76" s="6"/>
      <c r="I76" s="6"/>
      <c r="J76" s="6"/>
      <c r="K76" s="6"/>
      <c r="L76" s="6"/>
      <c r="M76" s="6"/>
      <c r="N76" s="7">
        <f t="shared" si="3"/>
        <v>3.3</v>
      </c>
    </row>
    <row r="77" spans="1:14" ht="12.75">
      <c r="A77" s="6" t="s">
        <v>126</v>
      </c>
      <c r="B77" s="6">
        <v>22.2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7">
        <f t="shared" si="3"/>
        <v>22.2</v>
      </c>
    </row>
    <row r="78" spans="1:14" ht="12.75">
      <c r="A78" s="6" t="s">
        <v>121</v>
      </c>
      <c r="B78" s="6"/>
      <c r="C78" s="6"/>
      <c r="D78" s="6"/>
      <c r="E78" s="6">
        <v>114.2</v>
      </c>
      <c r="F78" s="6"/>
      <c r="G78" s="6"/>
      <c r="H78" s="6">
        <v>0</v>
      </c>
      <c r="I78" s="6"/>
      <c r="J78" s="6"/>
      <c r="K78" s="6"/>
      <c r="L78" s="6"/>
      <c r="M78" s="6"/>
      <c r="N78" s="7">
        <f t="shared" si="3"/>
        <v>114.2</v>
      </c>
    </row>
    <row r="79" spans="1:14" ht="12.75">
      <c r="A79" s="6" t="s">
        <v>66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7">
        <f t="shared" si="3"/>
        <v>0</v>
      </c>
    </row>
    <row r="80" spans="1:14" ht="12.75">
      <c r="A80" s="6" t="s">
        <v>129</v>
      </c>
      <c r="B80" s="6">
        <v>22.2</v>
      </c>
      <c r="C80" s="6">
        <v>110.4</v>
      </c>
      <c r="D80" s="6"/>
      <c r="E80" s="6">
        <v>44.2</v>
      </c>
      <c r="F80" s="6">
        <v>44.2</v>
      </c>
      <c r="G80" s="6">
        <v>155</v>
      </c>
      <c r="H80" s="6">
        <v>68</v>
      </c>
      <c r="I80" s="6"/>
      <c r="J80" s="6"/>
      <c r="K80" s="6"/>
      <c r="L80" s="6"/>
      <c r="M80" s="6"/>
      <c r="N80" s="7">
        <f t="shared" si="3"/>
        <v>444</v>
      </c>
    </row>
    <row r="81" spans="1:14" ht="12.75">
      <c r="A81" s="6" t="s">
        <v>61</v>
      </c>
      <c r="B81" s="6"/>
      <c r="C81" s="6"/>
      <c r="D81" s="6"/>
      <c r="E81" s="6">
        <v>0.2</v>
      </c>
      <c r="F81" s="6"/>
      <c r="G81" s="6"/>
      <c r="H81" s="6">
        <v>0</v>
      </c>
      <c r="I81" s="6"/>
      <c r="J81" s="6"/>
      <c r="K81" s="6"/>
      <c r="L81" s="6"/>
      <c r="M81" s="6"/>
      <c r="N81" s="7">
        <f t="shared" si="3"/>
        <v>0.2</v>
      </c>
    </row>
    <row r="82" spans="1:14" ht="12.75">
      <c r="A82" s="6" t="s">
        <v>127</v>
      </c>
      <c r="B82" s="6"/>
      <c r="C82" s="6"/>
      <c r="D82" s="6"/>
      <c r="E82" s="6">
        <v>61040</v>
      </c>
      <c r="F82" s="6">
        <v>57750</v>
      </c>
      <c r="G82" s="6"/>
      <c r="H82" s="6">
        <v>51377</v>
      </c>
      <c r="I82" s="6"/>
      <c r="J82" s="6"/>
      <c r="K82" s="6"/>
      <c r="L82" s="6"/>
      <c r="M82" s="6"/>
      <c r="N82" s="7">
        <f t="shared" si="3"/>
        <v>170167</v>
      </c>
    </row>
    <row r="83" spans="1:14" ht="12.75">
      <c r="A83" s="6" t="s">
        <v>113</v>
      </c>
      <c r="B83" s="6">
        <v>21.4</v>
      </c>
      <c r="C83" s="6"/>
      <c r="D83" s="6"/>
      <c r="E83" s="6">
        <v>0.1</v>
      </c>
      <c r="F83" s="6">
        <v>22908.2</v>
      </c>
      <c r="G83" s="6">
        <v>128</v>
      </c>
      <c r="H83" s="6">
        <v>25601</v>
      </c>
      <c r="I83" s="6"/>
      <c r="J83" s="6"/>
      <c r="K83" s="6"/>
      <c r="L83" s="6"/>
      <c r="M83" s="6"/>
      <c r="N83" s="7">
        <f t="shared" si="3"/>
        <v>48658.7</v>
      </c>
    </row>
    <row r="84" spans="1:14" ht="12.75">
      <c r="A84" s="6" t="s">
        <v>122</v>
      </c>
      <c r="B84" s="6"/>
      <c r="C84" s="6">
        <v>20.3</v>
      </c>
      <c r="D84" s="6">
        <v>26.3</v>
      </c>
      <c r="E84" s="6">
        <v>11.2</v>
      </c>
      <c r="F84" s="6">
        <v>0.1</v>
      </c>
      <c r="G84" s="6"/>
      <c r="H84" s="6"/>
      <c r="I84" s="6"/>
      <c r="J84" s="6"/>
      <c r="K84" s="6"/>
      <c r="L84" s="6"/>
      <c r="M84" s="6"/>
      <c r="N84" s="7">
        <f t="shared" si="3"/>
        <v>57.9</v>
      </c>
    </row>
    <row r="85" spans="1:14" ht="12.75">
      <c r="A85" s="6" t="s">
        <v>114</v>
      </c>
      <c r="B85" s="6">
        <v>0.1</v>
      </c>
      <c r="C85" s="6">
        <v>0.2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7">
        <f t="shared" si="3"/>
        <v>0.30000000000000004</v>
      </c>
    </row>
    <row r="86" spans="1:14" ht="12.75">
      <c r="A86" s="6" t="s">
        <v>147</v>
      </c>
      <c r="B86" s="6"/>
      <c r="C86" s="6">
        <v>0.1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7">
        <f t="shared" si="3"/>
        <v>0.1</v>
      </c>
    </row>
    <row r="87" spans="1:14" ht="12.75">
      <c r="A87" s="8" t="s">
        <v>41</v>
      </c>
      <c r="B87" s="8">
        <f aca="true" t="shared" si="4" ref="B87:N87">SUM(B33:B86)</f>
        <v>6428.2</v>
      </c>
      <c r="C87" s="8">
        <f t="shared" si="4"/>
        <v>3922.2999999999997</v>
      </c>
      <c r="D87" s="8">
        <f t="shared" si="4"/>
        <v>8313.899999999998</v>
      </c>
      <c r="E87" s="8">
        <f t="shared" si="4"/>
        <v>79170.1</v>
      </c>
      <c r="F87" s="8">
        <f t="shared" si="4"/>
        <v>103822.5</v>
      </c>
      <c r="G87" s="8">
        <f t="shared" si="4"/>
        <v>3458</v>
      </c>
      <c r="H87" s="8">
        <f t="shared" si="4"/>
        <v>82985</v>
      </c>
      <c r="I87" s="8">
        <f t="shared" si="4"/>
        <v>0</v>
      </c>
      <c r="J87" s="8">
        <f t="shared" si="4"/>
        <v>0</v>
      </c>
      <c r="K87" s="8">
        <f t="shared" si="4"/>
        <v>0</v>
      </c>
      <c r="L87" s="8">
        <f t="shared" si="4"/>
        <v>0</v>
      </c>
      <c r="M87" s="8">
        <f t="shared" si="4"/>
        <v>0</v>
      </c>
      <c r="N87" s="8">
        <f t="shared" si="4"/>
        <v>288100</v>
      </c>
    </row>
    <row r="88" spans="1:14" ht="12.75">
      <c r="A88" s="9" t="s">
        <v>42</v>
      </c>
      <c r="B88" s="9">
        <f aca="true" t="shared" si="5" ref="B88:N88">SUM(B33:B87)/2</f>
        <v>6428.2</v>
      </c>
      <c r="C88" s="9">
        <f t="shared" si="5"/>
        <v>3922.2999999999997</v>
      </c>
      <c r="D88" s="9">
        <f t="shared" si="5"/>
        <v>8313.899999999998</v>
      </c>
      <c r="E88" s="9">
        <f t="shared" si="5"/>
        <v>79170.1</v>
      </c>
      <c r="F88" s="9">
        <f t="shared" si="5"/>
        <v>103822.5</v>
      </c>
      <c r="G88" s="9">
        <f t="shared" si="5"/>
        <v>3458</v>
      </c>
      <c r="H88" s="9">
        <f t="shared" si="5"/>
        <v>82985</v>
      </c>
      <c r="I88" s="9">
        <f t="shared" si="5"/>
        <v>0</v>
      </c>
      <c r="J88" s="9">
        <f t="shared" si="5"/>
        <v>0</v>
      </c>
      <c r="K88" s="9">
        <f t="shared" si="5"/>
        <v>0</v>
      </c>
      <c r="L88" s="9">
        <f t="shared" si="5"/>
        <v>0</v>
      </c>
      <c r="M88" s="9">
        <f t="shared" si="5"/>
        <v>0</v>
      </c>
      <c r="N88" s="9">
        <f t="shared" si="5"/>
        <v>288100</v>
      </c>
    </row>
    <row r="89" spans="1:14" ht="12.75">
      <c r="A89" s="10" t="s">
        <v>43</v>
      </c>
      <c r="B89" s="10">
        <f aca="true" t="shared" si="6" ref="B89:N89">SUM(B5:B88)/3</f>
        <v>370385.5</v>
      </c>
      <c r="C89" s="10">
        <f t="shared" si="6"/>
        <v>405444.60000000015</v>
      </c>
      <c r="D89" s="10">
        <f t="shared" si="6"/>
        <v>387922.7</v>
      </c>
      <c r="E89" s="10">
        <f t="shared" si="6"/>
        <v>798976.6000000002</v>
      </c>
      <c r="F89" s="10">
        <f t="shared" si="6"/>
        <v>628222.6000000001</v>
      </c>
      <c r="G89" s="10">
        <f t="shared" si="6"/>
        <v>352996</v>
      </c>
      <c r="H89" s="10">
        <f t="shared" si="6"/>
        <v>506759</v>
      </c>
      <c r="I89" s="10">
        <f t="shared" si="6"/>
        <v>0</v>
      </c>
      <c r="J89" s="10">
        <f t="shared" si="6"/>
        <v>0</v>
      </c>
      <c r="K89" s="10">
        <f t="shared" si="6"/>
        <v>0</v>
      </c>
      <c r="L89" s="10">
        <f t="shared" si="6"/>
        <v>0</v>
      </c>
      <c r="M89" s="10">
        <f t="shared" si="6"/>
        <v>0</v>
      </c>
      <c r="N89" s="10">
        <f t="shared" si="6"/>
        <v>3450707.0000000005</v>
      </c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3" t="s">
        <v>156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>
      <c r="A92" s="3" t="s">
        <v>149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>
      <c r="A93" s="4"/>
      <c r="B93" s="5" t="s">
        <v>2</v>
      </c>
      <c r="C93" s="5" t="s">
        <v>3</v>
      </c>
      <c r="D93" s="5" t="s">
        <v>4</v>
      </c>
      <c r="E93" s="5" t="s">
        <v>5</v>
      </c>
      <c r="F93" s="5" t="s">
        <v>6</v>
      </c>
      <c r="G93" s="5" t="s">
        <v>7</v>
      </c>
      <c r="H93" s="5" t="s">
        <v>8</v>
      </c>
      <c r="I93" s="5" t="s">
        <v>9</v>
      </c>
      <c r="J93" s="5" t="s">
        <v>10</v>
      </c>
      <c r="K93" s="5" t="s">
        <v>11</v>
      </c>
      <c r="L93" s="5" t="s">
        <v>12</v>
      </c>
      <c r="M93" s="5" t="s">
        <v>13</v>
      </c>
      <c r="N93" s="5" t="s">
        <v>14</v>
      </c>
    </row>
    <row r="94" spans="1:14" ht="12.75">
      <c r="A94" s="6" t="s">
        <v>45</v>
      </c>
      <c r="B94" s="6">
        <v>2062.2</v>
      </c>
      <c r="C94" s="6">
        <v>1899.3</v>
      </c>
      <c r="D94" s="6">
        <v>261.9</v>
      </c>
      <c r="E94" s="6">
        <v>1663.5</v>
      </c>
      <c r="F94" s="6">
        <v>173.5</v>
      </c>
      <c r="G94" s="6">
        <v>587</v>
      </c>
      <c r="H94" s="6">
        <v>540</v>
      </c>
      <c r="I94" s="6"/>
      <c r="J94" s="6"/>
      <c r="K94" s="6"/>
      <c r="L94" s="6"/>
      <c r="M94" s="6"/>
      <c r="N94" s="7">
        <f aca="true" t="shared" si="7" ref="N94:N114">SUM(B94:M94)</f>
        <v>7187.4</v>
      </c>
    </row>
    <row r="95" spans="1:14" ht="12.75">
      <c r="A95" s="6" t="s">
        <v>15</v>
      </c>
      <c r="B95" s="6">
        <v>228.3</v>
      </c>
      <c r="C95" s="6">
        <v>703.6</v>
      </c>
      <c r="D95" s="6">
        <v>3287.3</v>
      </c>
      <c r="E95" s="6">
        <v>1617.7</v>
      </c>
      <c r="F95" s="6">
        <v>1624.4</v>
      </c>
      <c r="G95" s="6">
        <v>1429</v>
      </c>
      <c r="H95" s="6">
        <v>1378.6</v>
      </c>
      <c r="I95" s="6"/>
      <c r="J95" s="6"/>
      <c r="K95" s="6"/>
      <c r="L95" s="6"/>
      <c r="M95" s="6"/>
      <c r="N95" s="7">
        <f t="shared" si="7"/>
        <v>10268.900000000001</v>
      </c>
    </row>
    <row r="96" spans="1:14" ht="12.75">
      <c r="A96" s="6" t="s">
        <v>16</v>
      </c>
      <c r="B96" s="6">
        <v>7965.5</v>
      </c>
      <c r="C96" s="6">
        <v>1280.8</v>
      </c>
      <c r="D96" s="6">
        <v>81.7</v>
      </c>
      <c r="E96" s="6">
        <v>32288.1</v>
      </c>
      <c r="F96" s="6">
        <v>72355.6</v>
      </c>
      <c r="G96" s="6">
        <v>106227</v>
      </c>
      <c r="H96" s="6">
        <v>6258.5</v>
      </c>
      <c r="I96" s="6"/>
      <c r="J96" s="6"/>
      <c r="K96" s="6"/>
      <c r="L96" s="6"/>
      <c r="M96" s="6"/>
      <c r="N96" s="7">
        <f t="shared" si="7"/>
        <v>226457.2</v>
      </c>
    </row>
    <row r="97" spans="1:14" ht="12.75">
      <c r="A97" s="6" t="s">
        <v>17</v>
      </c>
      <c r="B97" s="6">
        <v>544.1</v>
      </c>
      <c r="C97" s="6">
        <v>839</v>
      </c>
      <c r="D97" s="6">
        <v>459.3</v>
      </c>
      <c r="E97" s="6">
        <v>367.9</v>
      </c>
      <c r="F97" s="6">
        <v>6347.2</v>
      </c>
      <c r="G97" s="6">
        <v>1462</v>
      </c>
      <c r="H97" s="6">
        <v>276.7</v>
      </c>
      <c r="I97" s="6"/>
      <c r="J97" s="6"/>
      <c r="K97" s="6"/>
      <c r="L97" s="6"/>
      <c r="M97" s="6"/>
      <c r="N97" s="7">
        <f t="shared" si="7"/>
        <v>10296.2</v>
      </c>
    </row>
    <row r="98" spans="1:14" ht="12.75">
      <c r="A98" s="6" t="s">
        <v>18</v>
      </c>
      <c r="B98" s="6">
        <v>810.8</v>
      </c>
      <c r="C98" s="6">
        <v>845.2</v>
      </c>
      <c r="D98" s="6">
        <v>1157.6</v>
      </c>
      <c r="E98" s="6">
        <v>1464</v>
      </c>
      <c r="F98" s="6">
        <v>1168.7</v>
      </c>
      <c r="G98" s="6">
        <v>2782</v>
      </c>
      <c r="H98" s="6">
        <v>451.7</v>
      </c>
      <c r="I98" s="6"/>
      <c r="J98" s="6"/>
      <c r="K98" s="6"/>
      <c r="L98" s="6"/>
      <c r="M98" s="6"/>
      <c r="N98" s="7">
        <f t="shared" si="7"/>
        <v>8680</v>
      </c>
    </row>
    <row r="99" spans="1:14" ht="12.75">
      <c r="A99" s="6" t="s">
        <v>67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7">
        <f t="shared" si="7"/>
        <v>0</v>
      </c>
    </row>
    <row r="100" spans="1:14" ht="12.75">
      <c r="A100" s="6" t="s">
        <v>52</v>
      </c>
      <c r="B100" s="6"/>
      <c r="C100" s="6"/>
      <c r="D100" s="6"/>
      <c r="E100" s="6"/>
      <c r="F100" s="6"/>
      <c r="G100" s="6"/>
      <c r="H100" s="6">
        <v>323.3</v>
      </c>
      <c r="I100" s="6"/>
      <c r="J100" s="6"/>
      <c r="K100" s="6"/>
      <c r="L100" s="6"/>
      <c r="M100" s="6"/>
      <c r="N100" s="7">
        <f t="shared" si="7"/>
        <v>323.3</v>
      </c>
    </row>
    <row r="101" spans="1:14" ht="12.75">
      <c r="A101" s="6" t="s">
        <v>19</v>
      </c>
      <c r="B101" s="6">
        <v>19.8</v>
      </c>
      <c r="C101" s="6"/>
      <c r="D101" s="6">
        <v>2.1</v>
      </c>
      <c r="E101" s="6"/>
      <c r="F101" s="6"/>
      <c r="G101" s="6"/>
      <c r="H101" s="6"/>
      <c r="I101" s="6"/>
      <c r="J101" s="6"/>
      <c r="K101" s="6"/>
      <c r="L101" s="6"/>
      <c r="M101" s="6"/>
      <c r="N101" s="7">
        <f t="shared" si="7"/>
        <v>21.900000000000002</v>
      </c>
    </row>
    <row r="102" spans="1:14" ht="12.75">
      <c r="A102" s="6" t="s">
        <v>20</v>
      </c>
      <c r="B102" s="6">
        <v>54.6</v>
      </c>
      <c r="C102" s="6">
        <v>27.3</v>
      </c>
      <c r="D102" s="6">
        <v>1.3</v>
      </c>
      <c r="E102" s="6">
        <v>0.9</v>
      </c>
      <c r="F102" s="6">
        <v>1.9</v>
      </c>
      <c r="G102" s="6"/>
      <c r="H102" s="6"/>
      <c r="I102" s="6"/>
      <c r="J102" s="6"/>
      <c r="K102" s="6"/>
      <c r="L102" s="6"/>
      <c r="M102" s="6"/>
      <c r="N102" s="7">
        <f t="shared" si="7"/>
        <v>86.00000000000001</v>
      </c>
    </row>
    <row r="103" spans="1:14" ht="12.75">
      <c r="A103" s="6" t="s">
        <v>21</v>
      </c>
      <c r="B103" s="6">
        <v>176.1</v>
      </c>
      <c r="C103" s="6">
        <v>125.7</v>
      </c>
      <c r="D103" s="6">
        <v>476.2</v>
      </c>
      <c r="E103" s="6">
        <v>470.8</v>
      </c>
      <c r="F103" s="6">
        <v>469.8</v>
      </c>
      <c r="G103" s="6">
        <v>413</v>
      </c>
      <c r="H103" s="6">
        <v>394.3</v>
      </c>
      <c r="I103" s="6"/>
      <c r="J103" s="6"/>
      <c r="K103" s="6"/>
      <c r="L103" s="6"/>
      <c r="M103" s="6"/>
      <c r="N103" s="7">
        <f t="shared" si="7"/>
        <v>2525.9</v>
      </c>
    </row>
    <row r="104" spans="1:14" ht="12.75">
      <c r="A104" s="6" t="s">
        <v>22</v>
      </c>
      <c r="B104" s="6">
        <v>7063.8</v>
      </c>
      <c r="C104" s="6">
        <v>4991.9</v>
      </c>
      <c r="D104" s="6">
        <v>480.7</v>
      </c>
      <c r="E104" s="6">
        <v>1531</v>
      </c>
      <c r="F104" s="6">
        <v>3832.5</v>
      </c>
      <c r="G104" s="6">
        <v>5067</v>
      </c>
      <c r="H104" s="6">
        <v>1777.6</v>
      </c>
      <c r="I104" s="6"/>
      <c r="J104" s="6"/>
      <c r="K104" s="6"/>
      <c r="L104" s="6"/>
      <c r="M104" s="6"/>
      <c r="N104" s="7">
        <f t="shared" si="7"/>
        <v>24744.5</v>
      </c>
    </row>
    <row r="105" spans="1:14" ht="12.75">
      <c r="A105" s="6" t="s">
        <v>23</v>
      </c>
      <c r="B105" s="6"/>
      <c r="C105" s="6"/>
      <c r="D105" s="6"/>
      <c r="E105" s="6">
        <v>1669.8</v>
      </c>
      <c r="F105" s="6">
        <v>158.7</v>
      </c>
      <c r="G105" s="6"/>
      <c r="H105" s="6"/>
      <c r="I105" s="6"/>
      <c r="J105" s="6"/>
      <c r="K105" s="6"/>
      <c r="L105" s="6"/>
      <c r="M105" s="6"/>
      <c r="N105" s="7">
        <f t="shared" si="7"/>
        <v>1828.5</v>
      </c>
    </row>
    <row r="106" spans="1:14" ht="12.75">
      <c r="A106" s="6" t="s">
        <v>74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7">
        <f t="shared" si="7"/>
        <v>0</v>
      </c>
    </row>
    <row r="107" spans="1:14" ht="12.75">
      <c r="A107" s="6" t="s">
        <v>75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7">
        <f t="shared" si="7"/>
        <v>0</v>
      </c>
    </row>
    <row r="108" spans="1:14" ht="12.75">
      <c r="A108" s="6" t="s">
        <v>24</v>
      </c>
      <c r="B108" s="6">
        <v>38.8</v>
      </c>
      <c r="C108" s="6">
        <v>5.4</v>
      </c>
      <c r="D108" s="6">
        <v>183</v>
      </c>
      <c r="E108" s="6">
        <v>111.3</v>
      </c>
      <c r="F108" s="6">
        <v>50.8</v>
      </c>
      <c r="G108" s="6">
        <v>37</v>
      </c>
      <c r="H108" s="6">
        <v>177.6</v>
      </c>
      <c r="I108" s="6"/>
      <c r="J108" s="6"/>
      <c r="K108" s="6"/>
      <c r="L108" s="6"/>
      <c r="M108" s="6"/>
      <c r="N108" s="7">
        <f t="shared" si="7"/>
        <v>603.9</v>
      </c>
    </row>
    <row r="109" spans="1:14" ht="12.75">
      <c r="A109" s="6" t="s">
        <v>25</v>
      </c>
      <c r="B109" s="6"/>
      <c r="C109" s="6"/>
      <c r="D109" s="6"/>
      <c r="E109" s="6"/>
      <c r="F109" s="6"/>
      <c r="G109" s="6"/>
      <c r="H109" s="6">
        <v>48</v>
      </c>
      <c r="I109" s="6"/>
      <c r="J109" s="6"/>
      <c r="K109" s="6"/>
      <c r="L109" s="6"/>
      <c r="M109" s="6"/>
      <c r="N109" s="7">
        <f t="shared" si="7"/>
        <v>48</v>
      </c>
    </row>
    <row r="110" spans="1:14" ht="12.75">
      <c r="A110" s="6" t="s">
        <v>26</v>
      </c>
      <c r="B110" s="6">
        <v>1.3</v>
      </c>
      <c r="C110" s="6"/>
      <c r="D110" s="6"/>
      <c r="E110" s="6"/>
      <c r="F110" s="6"/>
      <c r="G110" s="6"/>
      <c r="H110" s="6">
        <v>81.8</v>
      </c>
      <c r="I110" s="6"/>
      <c r="J110" s="6"/>
      <c r="K110" s="6"/>
      <c r="L110" s="6"/>
      <c r="M110" s="6"/>
      <c r="N110" s="7">
        <f t="shared" si="7"/>
        <v>83.1</v>
      </c>
    </row>
    <row r="111" spans="1:14" ht="12.75">
      <c r="A111" s="6" t="s">
        <v>27</v>
      </c>
      <c r="B111" s="6">
        <v>1.4</v>
      </c>
      <c r="C111" s="6"/>
      <c r="D111" s="6"/>
      <c r="E111" s="6"/>
      <c r="F111" s="6"/>
      <c r="G111" s="6">
        <v>1</v>
      </c>
      <c r="H111" s="6">
        <v>5.6</v>
      </c>
      <c r="I111" s="6"/>
      <c r="J111" s="6"/>
      <c r="K111" s="6"/>
      <c r="L111" s="6"/>
      <c r="M111" s="6"/>
      <c r="N111" s="7">
        <f t="shared" si="7"/>
        <v>8</v>
      </c>
    </row>
    <row r="112" spans="1:14" ht="12.75">
      <c r="A112" s="6" t="s">
        <v>28</v>
      </c>
      <c r="B112" s="6">
        <v>109.3</v>
      </c>
      <c r="C112" s="6">
        <v>93.6</v>
      </c>
      <c r="D112" s="6">
        <v>23.6</v>
      </c>
      <c r="E112" s="6">
        <v>41.8</v>
      </c>
      <c r="F112" s="6">
        <v>632</v>
      </c>
      <c r="G112" s="6">
        <v>3726</v>
      </c>
      <c r="H112" s="6">
        <v>8184.9</v>
      </c>
      <c r="I112" s="6"/>
      <c r="J112" s="6"/>
      <c r="K112" s="6"/>
      <c r="L112" s="6"/>
      <c r="M112" s="6"/>
      <c r="N112" s="7">
        <f t="shared" si="7"/>
        <v>12811.2</v>
      </c>
    </row>
    <row r="113" spans="1:14" ht="12.75">
      <c r="A113" s="6" t="s">
        <v>29</v>
      </c>
      <c r="B113" s="6">
        <v>146.1</v>
      </c>
      <c r="C113" s="6">
        <v>5.7</v>
      </c>
      <c r="D113" s="6">
        <v>2</v>
      </c>
      <c r="E113" s="6">
        <v>39.6</v>
      </c>
      <c r="F113" s="6">
        <v>188.8</v>
      </c>
      <c r="G113" s="6">
        <v>40</v>
      </c>
      <c r="H113" s="6">
        <v>177.2</v>
      </c>
      <c r="I113" s="6"/>
      <c r="J113" s="6"/>
      <c r="K113" s="6"/>
      <c r="L113" s="6"/>
      <c r="M113" s="6"/>
      <c r="N113" s="7">
        <f t="shared" si="7"/>
        <v>599.4</v>
      </c>
    </row>
    <row r="114" spans="1:14" ht="12.75">
      <c r="A114" s="6" t="s">
        <v>30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7">
        <f t="shared" si="7"/>
        <v>0</v>
      </c>
    </row>
    <row r="115" spans="1:14" ht="12.75">
      <c r="A115" s="8" t="s">
        <v>32</v>
      </c>
      <c r="B115" s="8">
        <f aca="true" t="shared" si="8" ref="B115:N115">SUM(B94:B114)</f>
        <v>19222.1</v>
      </c>
      <c r="C115" s="8">
        <f t="shared" si="8"/>
        <v>10817.5</v>
      </c>
      <c r="D115" s="8">
        <f t="shared" si="8"/>
        <v>6416.700000000001</v>
      </c>
      <c r="E115" s="8">
        <f t="shared" si="8"/>
        <v>41266.40000000001</v>
      </c>
      <c r="F115" s="8">
        <f t="shared" si="8"/>
        <v>87003.9</v>
      </c>
      <c r="G115" s="8">
        <f t="shared" si="8"/>
        <v>121771</v>
      </c>
      <c r="H115" s="8">
        <f t="shared" si="8"/>
        <v>20075.8</v>
      </c>
      <c r="I115" s="8">
        <f t="shared" si="8"/>
        <v>0</v>
      </c>
      <c r="J115" s="8">
        <f t="shared" si="8"/>
        <v>0</v>
      </c>
      <c r="K115" s="8">
        <f t="shared" si="8"/>
        <v>0</v>
      </c>
      <c r="L115" s="8">
        <f t="shared" si="8"/>
        <v>0</v>
      </c>
      <c r="M115" s="8">
        <f t="shared" si="8"/>
        <v>0</v>
      </c>
      <c r="N115" s="8">
        <f t="shared" si="8"/>
        <v>306573.4000000001</v>
      </c>
    </row>
    <row r="116" spans="1:14" ht="12.75">
      <c r="A116" s="9" t="s">
        <v>33</v>
      </c>
      <c r="B116" s="9">
        <f aca="true" t="shared" si="9" ref="B116:N116">SUM(B94:B115)/2</f>
        <v>19222.1</v>
      </c>
      <c r="C116" s="9">
        <f t="shared" si="9"/>
        <v>10817.5</v>
      </c>
      <c r="D116" s="9">
        <f t="shared" si="9"/>
        <v>6416.700000000001</v>
      </c>
      <c r="E116" s="9">
        <f t="shared" si="9"/>
        <v>41266.40000000001</v>
      </c>
      <c r="F116" s="9">
        <f t="shared" si="9"/>
        <v>87003.9</v>
      </c>
      <c r="G116" s="9">
        <f t="shared" si="9"/>
        <v>121771</v>
      </c>
      <c r="H116" s="9">
        <f t="shared" si="9"/>
        <v>20075.8</v>
      </c>
      <c r="I116" s="9">
        <f t="shared" si="9"/>
        <v>0</v>
      </c>
      <c r="J116" s="9">
        <f t="shared" si="9"/>
        <v>0</v>
      </c>
      <c r="K116" s="9">
        <f t="shared" si="9"/>
        <v>0</v>
      </c>
      <c r="L116" s="9">
        <f t="shared" si="9"/>
        <v>0</v>
      </c>
      <c r="M116" s="9">
        <f t="shared" si="9"/>
        <v>0</v>
      </c>
      <c r="N116" s="9">
        <f t="shared" si="9"/>
        <v>306573.4000000001</v>
      </c>
    </row>
    <row r="117" spans="1:14" ht="12.75">
      <c r="A117" s="6" t="s">
        <v>81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7">
        <f aca="true" t="shared" si="10" ref="N117:N145">SUM(B117:M117)</f>
        <v>0</v>
      </c>
    </row>
    <row r="118" spans="1:14" ht="12.75">
      <c r="A118" s="6" t="s">
        <v>34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7">
        <f t="shared" si="10"/>
        <v>0</v>
      </c>
    </row>
    <row r="119" spans="1:14" ht="12.75">
      <c r="A119" s="6" t="s">
        <v>71</v>
      </c>
      <c r="B119" s="6">
        <v>57.2</v>
      </c>
      <c r="C119" s="6"/>
      <c r="D119" s="6">
        <v>2</v>
      </c>
      <c r="E119" s="6">
        <v>2.9</v>
      </c>
      <c r="F119" s="6">
        <v>3.5</v>
      </c>
      <c r="G119" s="6">
        <v>175</v>
      </c>
      <c r="H119" s="6">
        <v>431.4</v>
      </c>
      <c r="I119" s="6"/>
      <c r="J119" s="6"/>
      <c r="K119" s="6"/>
      <c r="L119" s="6"/>
      <c r="M119" s="6"/>
      <c r="N119" s="7">
        <f t="shared" si="10"/>
        <v>672</v>
      </c>
    </row>
    <row r="120" spans="1:14" ht="12.75">
      <c r="A120" s="6" t="s">
        <v>35</v>
      </c>
      <c r="B120" s="6">
        <v>118.5</v>
      </c>
      <c r="C120" s="6">
        <v>281.4</v>
      </c>
      <c r="D120" s="6">
        <v>82.4</v>
      </c>
      <c r="E120" s="6">
        <v>0.1</v>
      </c>
      <c r="F120" s="6">
        <v>0.3</v>
      </c>
      <c r="G120" s="6">
        <v>26154</v>
      </c>
      <c r="H120" s="6">
        <v>17494.6</v>
      </c>
      <c r="I120" s="6"/>
      <c r="J120" s="6"/>
      <c r="K120" s="6"/>
      <c r="L120" s="6"/>
      <c r="M120" s="6"/>
      <c r="N120" s="7">
        <f t="shared" si="10"/>
        <v>44131.3</v>
      </c>
    </row>
    <row r="121" spans="1:14" ht="12.75">
      <c r="A121" s="6" t="s">
        <v>86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7">
        <f t="shared" si="10"/>
        <v>0</v>
      </c>
    </row>
    <row r="122" spans="1:14" ht="12.75">
      <c r="A122" s="6" t="s">
        <v>36</v>
      </c>
      <c r="B122" s="6"/>
      <c r="C122" s="6"/>
      <c r="D122" s="6">
        <v>0.1</v>
      </c>
      <c r="E122" s="6"/>
      <c r="F122" s="6">
        <v>0.1</v>
      </c>
      <c r="G122" s="6"/>
      <c r="H122" s="6"/>
      <c r="I122" s="6"/>
      <c r="J122" s="6"/>
      <c r="K122" s="6"/>
      <c r="L122" s="6"/>
      <c r="M122" s="6"/>
      <c r="N122" s="7">
        <f t="shared" si="10"/>
        <v>0.2</v>
      </c>
    </row>
    <row r="123" spans="1:14" ht="12.75">
      <c r="A123" s="6" t="s">
        <v>89</v>
      </c>
      <c r="B123" s="6">
        <v>1.6</v>
      </c>
      <c r="C123" s="6"/>
      <c r="D123" s="6"/>
      <c r="E123" s="6"/>
      <c r="F123" s="6">
        <v>0.1</v>
      </c>
      <c r="G123" s="6"/>
      <c r="H123" s="6"/>
      <c r="I123" s="6"/>
      <c r="J123" s="6"/>
      <c r="K123" s="6"/>
      <c r="L123" s="6"/>
      <c r="M123" s="6"/>
      <c r="N123" s="7">
        <f t="shared" si="10"/>
        <v>1.7000000000000002</v>
      </c>
    </row>
    <row r="124" spans="1:14" ht="12.75">
      <c r="A124" s="6" t="s">
        <v>69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7">
        <f t="shared" si="10"/>
        <v>0</v>
      </c>
    </row>
    <row r="125" spans="1:14" ht="12.75">
      <c r="A125" s="6" t="s">
        <v>38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7">
        <f t="shared" si="10"/>
        <v>0</v>
      </c>
    </row>
    <row r="126" spans="1:14" ht="12.75">
      <c r="A126" s="6" t="s">
        <v>103</v>
      </c>
      <c r="B126" s="6">
        <v>238.1</v>
      </c>
      <c r="C126" s="6">
        <v>153</v>
      </c>
      <c r="D126" s="6">
        <v>334</v>
      </c>
      <c r="E126" s="6">
        <v>200</v>
      </c>
      <c r="F126" s="6">
        <v>78</v>
      </c>
      <c r="G126" s="6">
        <v>254</v>
      </c>
      <c r="H126" s="6">
        <v>93.1</v>
      </c>
      <c r="I126" s="6"/>
      <c r="J126" s="6"/>
      <c r="K126" s="6"/>
      <c r="L126" s="6"/>
      <c r="M126" s="6"/>
      <c r="N126" s="7">
        <f t="shared" si="10"/>
        <v>1350.1999999999998</v>
      </c>
    </row>
    <row r="127" spans="1:14" ht="12.75">
      <c r="A127" s="6" t="s">
        <v>46</v>
      </c>
      <c r="B127" s="6">
        <v>4.5</v>
      </c>
      <c r="C127" s="6">
        <v>225.2</v>
      </c>
      <c r="D127" s="6">
        <v>535.7</v>
      </c>
      <c r="E127" s="6">
        <v>508.9</v>
      </c>
      <c r="F127" s="6">
        <v>53.6</v>
      </c>
      <c r="G127" s="6"/>
      <c r="H127" s="6">
        <v>0.6</v>
      </c>
      <c r="I127" s="6"/>
      <c r="J127" s="6"/>
      <c r="K127" s="6"/>
      <c r="L127" s="6"/>
      <c r="M127" s="6"/>
      <c r="N127" s="7">
        <f t="shared" si="10"/>
        <v>1328.5</v>
      </c>
    </row>
    <row r="128" spans="1:14" ht="12.75">
      <c r="A128" s="6" t="s">
        <v>39</v>
      </c>
      <c r="B128" s="6">
        <v>160.6</v>
      </c>
      <c r="C128" s="6">
        <v>39.2</v>
      </c>
      <c r="D128" s="6">
        <v>16.3</v>
      </c>
      <c r="E128" s="6">
        <v>226.2</v>
      </c>
      <c r="F128" s="6">
        <v>18.2</v>
      </c>
      <c r="G128" s="6">
        <v>301</v>
      </c>
      <c r="H128" s="6">
        <v>233.8</v>
      </c>
      <c r="I128" s="6"/>
      <c r="J128" s="6"/>
      <c r="K128" s="6"/>
      <c r="L128" s="6"/>
      <c r="M128" s="6"/>
      <c r="N128" s="7">
        <f t="shared" si="10"/>
        <v>995.3</v>
      </c>
    </row>
    <row r="129" spans="1:14" ht="12.75">
      <c r="A129" s="6" t="s">
        <v>59</v>
      </c>
      <c r="B129" s="6">
        <v>0.6</v>
      </c>
      <c r="C129" s="6">
        <v>0.6</v>
      </c>
      <c r="D129" s="6">
        <v>0.6</v>
      </c>
      <c r="E129" s="6"/>
      <c r="F129" s="6">
        <v>0.6</v>
      </c>
      <c r="G129" s="6"/>
      <c r="H129" s="6">
        <v>1.2</v>
      </c>
      <c r="I129" s="6"/>
      <c r="J129" s="6"/>
      <c r="K129" s="6"/>
      <c r="L129" s="6"/>
      <c r="M129" s="6"/>
      <c r="N129" s="7">
        <f t="shared" si="10"/>
        <v>3.5999999999999996</v>
      </c>
    </row>
    <row r="130" spans="1:14" ht="12.75">
      <c r="A130" s="6" t="s">
        <v>47</v>
      </c>
      <c r="B130" s="6"/>
      <c r="C130" s="6"/>
      <c r="D130" s="6">
        <v>2.8</v>
      </c>
      <c r="E130" s="6">
        <v>0.5</v>
      </c>
      <c r="F130" s="6">
        <v>0.4</v>
      </c>
      <c r="G130" s="6"/>
      <c r="H130" s="6">
        <v>0.4</v>
      </c>
      <c r="I130" s="6"/>
      <c r="J130" s="6"/>
      <c r="K130" s="6"/>
      <c r="L130" s="6"/>
      <c r="M130" s="6"/>
      <c r="N130" s="7">
        <f t="shared" si="10"/>
        <v>4.1</v>
      </c>
    </row>
    <row r="131" spans="1:14" ht="12.75">
      <c r="A131" s="6" t="s">
        <v>120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7">
        <f t="shared" si="10"/>
        <v>0</v>
      </c>
    </row>
    <row r="132" spans="1:14" ht="12.75">
      <c r="A132" s="6" t="s">
        <v>106</v>
      </c>
      <c r="B132" s="6">
        <v>9.9</v>
      </c>
      <c r="C132" s="6"/>
      <c r="D132" s="6"/>
      <c r="E132" s="6">
        <v>0.1</v>
      </c>
      <c r="F132" s="6">
        <v>0.1</v>
      </c>
      <c r="G132" s="6">
        <v>203</v>
      </c>
      <c r="H132" s="6">
        <v>108.5</v>
      </c>
      <c r="I132" s="6"/>
      <c r="J132" s="6"/>
      <c r="K132" s="6"/>
      <c r="L132" s="6"/>
      <c r="M132" s="6"/>
      <c r="N132" s="7">
        <f t="shared" si="10"/>
        <v>321.6</v>
      </c>
    </row>
    <row r="133" spans="1:14" ht="12.75">
      <c r="A133" s="6" t="s">
        <v>130</v>
      </c>
      <c r="B133" s="6"/>
      <c r="C133" s="6">
        <v>1.8</v>
      </c>
      <c r="D133" s="6">
        <v>0.1</v>
      </c>
      <c r="E133" s="6"/>
      <c r="F133" s="6"/>
      <c r="G133" s="6">
        <v>1</v>
      </c>
      <c r="H133" s="6">
        <v>0.3</v>
      </c>
      <c r="I133" s="6"/>
      <c r="J133" s="6"/>
      <c r="K133" s="6"/>
      <c r="L133" s="6"/>
      <c r="M133" s="6"/>
      <c r="N133" s="7">
        <f t="shared" si="10"/>
        <v>3.2</v>
      </c>
    </row>
    <row r="134" spans="1:14" ht="12.75">
      <c r="A134" s="6" t="s">
        <v>60</v>
      </c>
      <c r="B134" s="6">
        <v>2.5</v>
      </c>
      <c r="C134" s="6"/>
      <c r="D134" s="6"/>
      <c r="E134" s="6"/>
      <c r="F134" s="6">
        <v>50</v>
      </c>
      <c r="G134" s="6"/>
      <c r="H134" s="6">
        <v>50</v>
      </c>
      <c r="I134" s="6"/>
      <c r="J134" s="6"/>
      <c r="K134" s="6"/>
      <c r="L134" s="6"/>
      <c r="M134" s="6"/>
      <c r="N134" s="7">
        <f t="shared" si="10"/>
        <v>102.5</v>
      </c>
    </row>
    <row r="135" spans="1:14" ht="12.75">
      <c r="A135" s="6" t="s">
        <v>48</v>
      </c>
      <c r="B135" s="6">
        <v>126</v>
      </c>
      <c r="C135" s="6">
        <v>5.2</v>
      </c>
      <c r="D135" s="6">
        <v>216.7</v>
      </c>
      <c r="E135" s="6">
        <v>232.8</v>
      </c>
      <c r="F135" s="6">
        <v>161.5</v>
      </c>
      <c r="G135" s="6">
        <v>57</v>
      </c>
      <c r="H135" s="6">
        <v>423</v>
      </c>
      <c r="I135" s="6"/>
      <c r="J135" s="6"/>
      <c r="K135" s="6"/>
      <c r="L135" s="6"/>
      <c r="M135" s="6"/>
      <c r="N135" s="7">
        <f t="shared" si="10"/>
        <v>1222.2</v>
      </c>
    </row>
    <row r="136" spans="1:14" ht="12.75">
      <c r="A136" s="6" t="s">
        <v>49</v>
      </c>
      <c r="B136" s="6">
        <v>4.9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7">
        <f t="shared" si="10"/>
        <v>4.9</v>
      </c>
    </row>
    <row r="137" spans="1:14" ht="12.75">
      <c r="A137" s="6" t="s">
        <v>40</v>
      </c>
      <c r="B137" s="6">
        <v>26</v>
      </c>
      <c r="C137" s="6"/>
      <c r="D137" s="6"/>
      <c r="E137" s="6">
        <v>49.8</v>
      </c>
      <c r="F137" s="6">
        <v>1.8</v>
      </c>
      <c r="G137" s="6">
        <v>46</v>
      </c>
      <c r="H137" s="6">
        <v>2.7</v>
      </c>
      <c r="I137" s="6"/>
      <c r="J137" s="6"/>
      <c r="K137" s="6"/>
      <c r="L137" s="6"/>
      <c r="M137" s="6"/>
      <c r="N137" s="7">
        <f t="shared" si="10"/>
        <v>126.3</v>
      </c>
    </row>
    <row r="138" spans="1:14" ht="12.75">
      <c r="A138" s="6" t="s">
        <v>65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7">
        <f t="shared" si="10"/>
        <v>0</v>
      </c>
    </row>
    <row r="139" spans="1:14" ht="12.75">
      <c r="A139" s="6" t="s">
        <v>56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7">
        <f t="shared" si="10"/>
        <v>0</v>
      </c>
    </row>
    <row r="140" spans="1:14" ht="12.75">
      <c r="A140" s="6" t="s">
        <v>129</v>
      </c>
      <c r="B140" s="6"/>
      <c r="C140" s="6"/>
      <c r="D140" s="6"/>
      <c r="E140" s="6"/>
      <c r="F140" s="6"/>
      <c r="G140" s="6"/>
      <c r="H140" s="6">
        <v>0.002</v>
      </c>
      <c r="I140" s="6"/>
      <c r="J140" s="6"/>
      <c r="K140" s="6"/>
      <c r="L140" s="6"/>
      <c r="M140" s="6"/>
      <c r="N140" s="7">
        <f t="shared" si="10"/>
        <v>0.002</v>
      </c>
    </row>
    <row r="141" spans="1:14" ht="12.75">
      <c r="A141" s="6" t="s">
        <v>127</v>
      </c>
      <c r="B141" s="6">
        <v>0.5</v>
      </c>
      <c r="C141" s="6">
        <v>2.2</v>
      </c>
      <c r="D141" s="6">
        <v>1.7</v>
      </c>
      <c r="E141" s="6">
        <v>0.1</v>
      </c>
      <c r="F141" s="6"/>
      <c r="G141" s="6"/>
      <c r="H141" s="6"/>
      <c r="I141" s="6"/>
      <c r="J141" s="6"/>
      <c r="K141" s="6"/>
      <c r="L141" s="6"/>
      <c r="M141" s="6"/>
      <c r="N141" s="7">
        <f t="shared" si="10"/>
        <v>4.5</v>
      </c>
    </row>
    <row r="142" spans="1:14" ht="12.75">
      <c r="A142" s="6" t="s">
        <v>113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7">
        <f t="shared" si="10"/>
        <v>0</v>
      </c>
    </row>
    <row r="143" spans="1:14" ht="12.75">
      <c r="A143" s="6" t="s">
        <v>51</v>
      </c>
      <c r="B143" s="6"/>
      <c r="C143" s="6"/>
      <c r="D143" s="6"/>
      <c r="E143" s="6"/>
      <c r="F143" s="6"/>
      <c r="G143" s="6"/>
      <c r="H143" s="6">
        <v>0.029</v>
      </c>
      <c r="I143" s="6"/>
      <c r="J143" s="6"/>
      <c r="K143" s="6"/>
      <c r="L143" s="6"/>
      <c r="M143" s="6"/>
      <c r="N143" s="7">
        <f t="shared" si="10"/>
        <v>0.029</v>
      </c>
    </row>
    <row r="144" spans="1:14" ht="12.75">
      <c r="A144" s="6" t="s">
        <v>122</v>
      </c>
      <c r="B144" s="6">
        <v>25.2</v>
      </c>
      <c r="C144" s="6">
        <v>37.6</v>
      </c>
      <c r="D144" s="6"/>
      <c r="E144" s="6"/>
      <c r="F144" s="6"/>
      <c r="G144" s="6"/>
      <c r="H144" s="6">
        <v>23.3</v>
      </c>
      <c r="I144" s="6"/>
      <c r="J144" s="6"/>
      <c r="K144" s="6"/>
      <c r="L144" s="6"/>
      <c r="M144" s="6"/>
      <c r="N144" s="7">
        <f t="shared" si="10"/>
        <v>86.1</v>
      </c>
    </row>
    <row r="145" spans="1:14" ht="12.75">
      <c r="A145" s="6" t="s">
        <v>123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7">
        <f t="shared" si="10"/>
        <v>0</v>
      </c>
    </row>
    <row r="146" spans="1:14" ht="12.75">
      <c r="A146" s="6" t="s">
        <v>155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7">
        <f>SUM(B146:M146)</f>
        <v>0</v>
      </c>
    </row>
    <row r="147" spans="1:14" ht="12.75">
      <c r="A147" s="8" t="s">
        <v>41</v>
      </c>
      <c r="B147" s="8">
        <f aca="true" t="shared" si="11" ref="B147:N147">SUM(B117:B146)</f>
        <v>776.1</v>
      </c>
      <c r="C147" s="8">
        <f t="shared" si="11"/>
        <v>746.2</v>
      </c>
      <c r="D147" s="8">
        <f t="shared" si="11"/>
        <v>1192.4</v>
      </c>
      <c r="E147" s="8">
        <f t="shared" si="11"/>
        <v>1221.3999999999999</v>
      </c>
      <c r="F147" s="8">
        <f t="shared" si="11"/>
        <v>368.2</v>
      </c>
      <c r="G147" s="8">
        <f t="shared" si="11"/>
        <v>27191</v>
      </c>
      <c r="H147" s="8">
        <f t="shared" si="11"/>
        <v>18862.930999999997</v>
      </c>
      <c r="I147" s="8">
        <f t="shared" si="11"/>
        <v>0</v>
      </c>
      <c r="J147" s="8">
        <f t="shared" si="11"/>
        <v>0</v>
      </c>
      <c r="K147" s="8">
        <f t="shared" si="11"/>
        <v>0</v>
      </c>
      <c r="L147" s="8">
        <f t="shared" si="11"/>
        <v>0</v>
      </c>
      <c r="M147" s="8">
        <f t="shared" si="11"/>
        <v>0</v>
      </c>
      <c r="N147" s="8">
        <f t="shared" si="11"/>
        <v>50358.23099999999</v>
      </c>
    </row>
    <row r="148" spans="1:14" ht="12.75">
      <c r="A148" s="9" t="s">
        <v>42</v>
      </c>
      <c r="B148" s="9">
        <f aca="true" t="shared" si="12" ref="B148:N148">SUM(B117:B147)/2</f>
        <v>776.1</v>
      </c>
      <c r="C148" s="9">
        <f t="shared" si="12"/>
        <v>746.2</v>
      </c>
      <c r="D148" s="9">
        <f t="shared" si="12"/>
        <v>1192.4</v>
      </c>
      <c r="E148" s="9">
        <f t="shared" si="12"/>
        <v>1221.3999999999999</v>
      </c>
      <c r="F148" s="9">
        <f t="shared" si="12"/>
        <v>368.2</v>
      </c>
      <c r="G148" s="9">
        <f t="shared" si="12"/>
        <v>27191</v>
      </c>
      <c r="H148" s="9">
        <f t="shared" si="12"/>
        <v>18862.930999999997</v>
      </c>
      <c r="I148" s="9">
        <f t="shared" si="12"/>
        <v>0</v>
      </c>
      <c r="J148" s="9">
        <f t="shared" si="12"/>
        <v>0</v>
      </c>
      <c r="K148" s="9">
        <f t="shared" si="12"/>
        <v>0</v>
      </c>
      <c r="L148" s="9">
        <f t="shared" si="12"/>
        <v>0</v>
      </c>
      <c r="M148" s="9">
        <f t="shared" si="12"/>
        <v>0</v>
      </c>
      <c r="N148" s="9">
        <f t="shared" si="12"/>
        <v>50358.23099999999</v>
      </c>
    </row>
    <row r="149" spans="1:14" ht="12.75">
      <c r="A149" s="10" t="s">
        <v>43</v>
      </c>
      <c r="B149" s="10">
        <f aca="true" t="shared" si="13" ref="B149:N149">SUM(B94:B148)/3</f>
        <v>19998.199999999993</v>
      </c>
      <c r="C149" s="10">
        <f t="shared" si="13"/>
        <v>11563.699999999995</v>
      </c>
      <c r="D149" s="10">
        <f t="shared" si="13"/>
        <v>7609.100000000001</v>
      </c>
      <c r="E149" s="10">
        <f t="shared" si="13"/>
        <v>42487.80000000001</v>
      </c>
      <c r="F149" s="10">
        <f t="shared" si="13"/>
        <v>87372.1</v>
      </c>
      <c r="G149" s="10">
        <f t="shared" si="13"/>
        <v>148962</v>
      </c>
      <c r="H149" s="10">
        <f t="shared" si="13"/>
        <v>38938.73099999999</v>
      </c>
      <c r="I149" s="10">
        <f t="shared" si="13"/>
        <v>0</v>
      </c>
      <c r="J149" s="10">
        <f t="shared" si="13"/>
        <v>0</v>
      </c>
      <c r="K149" s="10">
        <f t="shared" si="13"/>
        <v>0</v>
      </c>
      <c r="L149" s="10">
        <f t="shared" si="13"/>
        <v>0</v>
      </c>
      <c r="M149" s="10">
        <f t="shared" si="13"/>
        <v>0</v>
      </c>
      <c r="N149" s="10">
        <f t="shared" si="13"/>
        <v>356931.631</v>
      </c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3" t="s">
        <v>0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>
      <c r="A152" s="3" t="s">
        <v>144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2.75">
      <c r="A153" s="4"/>
      <c r="B153" s="5" t="s">
        <v>2</v>
      </c>
      <c r="C153" s="5" t="s">
        <v>3</v>
      </c>
      <c r="D153" s="5" t="s">
        <v>4</v>
      </c>
      <c r="E153" s="5" t="s">
        <v>5</v>
      </c>
      <c r="F153" s="5" t="s">
        <v>6</v>
      </c>
      <c r="G153" s="5" t="s">
        <v>7</v>
      </c>
      <c r="H153" s="5" t="s">
        <v>8</v>
      </c>
      <c r="I153" s="5" t="s">
        <v>9</v>
      </c>
      <c r="J153" s="5" t="s">
        <v>10</v>
      </c>
      <c r="K153" s="5" t="s">
        <v>11</v>
      </c>
      <c r="L153" s="5" t="s">
        <v>12</v>
      </c>
      <c r="M153" s="5" t="s">
        <v>13</v>
      </c>
      <c r="N153" s="5" t="s">
        <v>14</v>
      </c>
    </row>
    <row r="154" spans="1:14" ht="12.75">
      <c r="A154" s="6" t="s">
        <v>15</v>
      </c>
      <c r="B154" s="6">
        <v>107827.5</v>
      </c>
      <c r="C154" s="6">
        <v>127102.2</v>
      </c>
      <c r="D154" s="6">
        <v>121770.1</v>
      </c>
      <c r="E154" s="6">
        <v>206940.6</v>
      </c>
      <c r="F154" s="6">
        <v>121991</v>
      </c>
      <c r="G154" s="6">
        <v>62586.3</v>
      </c>
      <c r="H154" s="6">
        <v>149383.4</v>
      </c>
      <c r="I154" s="6">
        <v>131882.3</v>
      </c>
      <c r="J154" s="6">
        <v>159372.2</v>
      </c>
      <c r="K154" s="6">
        <v>131332.9</v>
      </c>
      <c r="L154" s="6">
        <v>137751.7</v>
      </c>
      <c r="M154" s="6">
        <v>102805.6</v>
      </c>
      <c r="N154" s="7">
        <f aca="true" t="shared" si="14" ref="N154:N179">SUM(B154:M154)</f>
        <v>1560745.8</v>
      </c>
    </row>
    <row r="155" spans="1:14" ht="12.75">
      <c r="A155" s="6" t="s">
        <v>16</v>
      </c>
      <c r="B155" s="6">
        <v>51173.3</v>
      </c>
      <c r="C155" s="6">
        <v>43530.5</v>
      </c>
      <c r="D155" s="6">
        <v>54139.6</v>
      </c>
      <c r="E155" s="6">
        <v>58423.7</v>
      </c>
      <c r="F155" s="6">
        <v>52499</v>
      </c>
      <c r="G155" s="6">
        <v>54104.6</v>
      </c>
      <c r="H155" s="6">
        <v>35042.1</v>
      </c>
      <c r="I155" s="6">
        <v>43462.1</v>
      </c>
      <c r="J155" s="6">
        <v>40831.4</v>
      </c>
      <c r="K155" s="6">
        <v>41733.6</v>
      </c>
      <c r="L155" s="6">
        <v>23676.8</v>
      </c>
      <c r="M155" s="6">
        <v>34878.2</v>
      </c>
      <c r="N155" s="7">
        <f t="shared" si="14"/>
        <v>533494.8999999999</v>
      </c>
    </row>
    <row r="156" spans="1:14" ht="12.75">
      <c r="A156" s="6" t="s">
        <v>17</v>
      </c>
      <c r="B156" s="6">
        <v>27316.1</v>
      </c>
      <c r="C156" s="6">
        <v>31519.9</v>
      </c>
      <c r="D156" s="6">
        <v>3626</v>
      </c>
      <c r="E156" s="6">
        <v>19140.7</v>
      </c>
      <c r="F156" s="6">
        <v>13991.6</v>
      </c>
      <c r="G156" s="6">
        <v>12448.5</v>
      </c>
      <c r="H156" s="6">
        <v>10280.9</v>
      </c>
      <c r="I156" s="6">
        <v>15584.2</v>
      </c>
      <c r="J156" s="6">
        <v>24279.6</v>
      </c>
      <c r="K156" s="6">
        <v>12928.1</v>
      </c>
      <c r="L156" s="6">
        <v>19539</v>
      </c>
      <c r="M156" s="6">
        <v>21423.9</v>
      </c>
      <c r="N156" s="7">
        <f t="shared" si="14"/>
        <v>212078.5</v>
      </c>
    </row>
    <row r="157" spans="1:14" ht="12.75">
      <c r="A157" s="6" t="s">
        <v>18</v>
      </c>
      <c r="B157" s="6">
        <v>35798.8</v>
      </c>
      <c r="C157" s="6">
        <v>24562.1</v>
      </c>
      <c r="D157" s="6">
        <v>42129.1</v>
      </c>
      <c r="E157" s="6">
        <v>82171.8</v>
      </c>
      <c r="F157" s="6">
        <v>35394.4</v>
      </c>
      <c r="G157" s="6">
        <v>31391.3</v>
      </c>
      <c r="H157" s="6">
        <v>48505.9</v>
      </c>
      <c r="I157" s="6">
        <v>30571.3</v>
      </c>
      <c r="J157" s="6">
        <v>63364.5</v>
      </c>
      <c r="K157" s="6">
        <v>27921.8</v>
      </c>
      <c r="L157" s="6">
        <v>37462.6</v>
      </c>
      <c r="M157" s="6">
        <v>41902.6</v>
      </c>
      <c r="N157" s="7">
        <f t="shared" si="14"/>
        <v>501176.1999999999</v>
      </c>
    </row>
    <row r="158" spans="1:14" ht="12.75">
      <c r="A158" s="6" t="s">
        <v>67</v>
      </c>
      <c r="B158" s="6">
        <v>8353.8</v>
      </c>
      <c r="C158" s="6">
        <v>3103.8</v>
      </c>
      <c r="D158" s="6">
        <v>17835.3</v>
      </c>
      <c r="E158" s="6">
        <v>47289.4</v>
      </c>
      <c r="F158" s="6">
        <v>15880.6</v>
      </c>
      <c r="G158" s="6">
        <v>21095.5</v>
      </c>
      <c r="H158" s="6">
        <v>19748.2</v>
      </c>
      <c r="I158" s="6">
        <v>27293.2</v>
      </c>
      <c r="J158" s="6">
        <v>24079.9</v>
      </c>
      <c r="K158" s="6">
        <v>24027.1</v>
      </c>
      <c r="L158" s="6">
        <v>48709</v>
      </c>
      <c r="M158" s="6">
        <v>20301.7</v>
      </c>
      <c r="N158" s="7">
        <f t="shared" si="14"/>
        <v>277717.5</v>
      </c>
    </row>
    <row r="159" spans="1:14" ht="12.75">
      <c r="A159" s="6" t="s">
        <v>52</v>
      </c>
      <c r="B159" s="6">
        <v>6575.8</v>
      </c>
      <c r="C159" s="6">
        <v>124</v>
      </c>
      <c r="D159" s="6">
        <v>23.6</v>
      </c>
      <c r="E159" s="6">
        <v>7429.5</v>
      </c>
      <c r="F159" s="6">
        <v>196.8</v>
      </c>
      <c r="G159" s="6">
        <v>417.1</v>
      </c>
      <c r="H159" s="6">
        <v>3332.5</v>
      </c>
      <c r="I159" s="6">
        <v>2452.3</v>
      </c>
      <c r="J159" s="6">
        <v>736.1</v>
      </c>
      <c r="K159" s="6">
        <v>199</v>
      </c>
      <c r="L159" s="6">
        <v>2222.6</v>
      </c>
      <c r="M159" s="6">
        <v>3912.1</v>
      </c>
      <c r="N159" s="7">
        <f t="shared" si="14"/>
        <v>27621.399999999998</v>
      </c>
    </row>
    <row r="160" spans="1:14" ht="12.75">
      <c r="A160" s="6" t="s">
        <v>19</v>
      </c>
      <c r="B160" s="6">
        <v>1.6</v>
      </c>
      <c r="C160" s="6">
        <v>3050</v>
      </c>
      <c r="D160" s="6">
        <v>0.1</v>
      </c>
      <c r="E160" s="6">
        <v>0.7</v>
      </c>
      <c r="F160" s="6"/>
      <c r="G160" s="6">
        <v>0.9</v>
      </c>
      <c r="H160" s="6">
        <v>101.3</v>
      </c>
      <c r="I160" s="6">
        <v>275.4</v>
      </c>
      <c r="J160" s="6">
        <v>407.6</v>
      </c>
      <c r="K160" s="6">
        <v>63.1</v>
      </c>
      <c r="L160" s="6">
        <v>173.8</v>
      </c>
      <c r="M160" s="6">
        <v>0.5</v>
      </c>
      <c r="N160" s="7">
        <f t="shared" si="14"/>
        <v>4075</v>
      </c>
    </row>
    <row r="161" spans="1:14" ht="12.75">
      <c r="A161" s="6" t="s">
        <v>20</v>
      </c>
      <c r="B161" s="6">
        <v>13640</v>
      </c>
      <c r="C161" s="6">
        <v>607.6</v>
      </c>
      <c r="D161" s="6">
        <v>8454.8</v>
      </c>
      <c r="E161" s="6">
        <v>37165.6</v>
      </c>
      <c r="F161" s="6">
        <v>22041.7</v>
      </c>
      <c r="G161" s="6">
        <v>15764.4</v>
      </c>
      <c r="H161" s="6">
        <v>733.1</v>
      </c>
      <c r="I161" s="6">
        <v>7203.4</v>
      </c>
      <c r="J161" s="6">
        <v>16381.4</v>
      </c>
      <c r="K161" s="6">
        <v>614.3</v>
      </c>
      <c r="L161" s="6">
        <v>17019.7</v>
      </c>
      <c r="M161" s="6">
        <v>20763</v>
      </c>
      <c r="N161" s="7">
        <f t="shared" si="14"/>
        <v>160389</v>
      </c>
    </row>
    <row r="162" spans="1:14" ht="12.75">
      <c r="A162" s="6" t="s">
        <v>21</v>
      </c>
      <c r="B162" s="6">
        <v>156486.1</v>
      </c>
      <c r="C162" s="6">
        <v>139994.2</v>
      </c>
      <c r="D162" s="6">
        <v>133350.3</v>
      </c>
      <c r="E162" s="6">
        <v>264635.9</v>
      </c>
      <c r="F162" s="6">
        <v>218581.6</v>
      </c>
      <c r="G162" s="6">
        <v>172435.9</v>
      </c>
      <c r="H162" s="6">
        <v>180325.9</v>
      </c>
      <c r="I162" s="6">
        <v>169594.5</v>
      </c>
      <c r="J162" s="6">
        <v>226574.8</v>
      </c>
      <c r="K162" s="6">
        <v>204267.6</v>
      </c>
      <c r="L162" s="6">
        <v>192168.3</v>
      </c>
      <c r="M162" s="6">
        <v>184250.3</v>
      </c>
      <c r="N162" s="7">
        <f t="shared" si="14"/>
        <v>2242665.4</v>
      </c>
    </row>
    <row r="163" spans="1:14" ht="12.75">
      <c r="A163" s="6" t="s">
        <v>22</v>
      </c>
      <c r="B163" s="6">
        <v>37663.7</v>
      </c>
      <c r="C163" s="6">
        <v>58505.7</v>
      </c>
      <c r="D163" s="6">
        <v>54472.1</v>
      </c>
      <c r="E163" s="6">
        <v>84588.7</v>
      </c>
      <c r="F163" s="6">
        <v>50750.6</v>
      </c>
      <c r="G163" s="6">
        <v>42157.1</v>
      </c>
      <c r="H163" s="6">
        <v>68485.6</v>
      </c>
      <c r="I163" s="6">
        <v>62554.7</v>
      </c>
      <c r="J163" s="6">
        <v>62638.6</v>
      </c>
      <c r="K163" s="6">
        <v>67980.4</v>
      </c>
      <c r="L163" s="6">
        <v>63859.7</v>
      </c>
      <c r="M163" s="6">
        <v>60111</v>
      </c>
      <c r="N163" s="7">
        <f t="shared" si="14"/>
        <v>713767.8999999999</v>
      </c>
    </row>
    <row r="164" spans="1:14" ht="12.75">
      <c r="A164" s="6" t="s">
        <v>23</v>
      </c>
      <c r="B164" s="6">
        <v>263.3</v>
      </c>
      <c r="C164" s="6">
        <v>568.9</v>
      </c>
      <c r="D164" s="6">
        <v>656.6</v>
      </c>
      <c r="E164" s="6">
        <v>163.2</v>
      </c>
      <c r="F164" s="6">
        <v>116.2</v>
      </c>
      <c r="G164" s="6">
        <v>109.2</v>
      </c>
      <c r="H164" s="6">
        <v>225.6</v>
      </c>
      <c r="I164" s="6">
        <v>380.9</v>
      </c>
      <c r="J164" s="6">
        <v>501</v>
      </c>
      <c r="K164" s="6">
        <v>493.1</v>
      </c>
      <c r="L164" s="6">
        <v>118.9</v>
      </c>
      <c r="M164" s="6">
        <v>164.6</v>
      </c>
      <c r="N164" s="7">
        <f t="shared" si="14"/>
        <v>3761.5000000000005</v>
      </c>
    </row>
    <row r="165" spans="1:14" ht="12.75">
      <c r="A165" s="6" t="s">
        <v>74</v>
      </c>
      <c r="B165" s="6"/>
      <c r="C165" s="6">
        <v>75.3</v>
      </c>
      <c r="D165" s="6">
        <v>50.2</v>
      </c>
      <c r="E165" s="6">
        <v>74.3</v>
      </c>
      <c r="F165" s="6">
        <v>575.2</v>
      </c>
      <c r="G165" s="6">
        <v>50.3</v>
      </c>
      <c r="H165" s="6">
        <v>102.7</v>
      </c>
      <c r="I165" s="6">
        <v>174.5</v>
      </c>
      <c r="J165" s="6">
        <v>245.8</v>
      </c>
      <c r="K165" s="6">
        <v>148.8</v>
      </c>
      <c r="L165" s="6">
        <v>58.1</v>
      </c>
      <c r="M165" s="6">
        <v>3170.9</v>
      </c>
      <c r="N165" s="7">
        <f t="shared" si="14"/>
        <v>4726.1</v>
      </c>
    </row>
    <row r="166" spans="1:14" ht="12.75">
      <c r="A166" s="6" t="s">
        <v>75</v>
      </c>
      <c r="B166" s="6"/>
      <c r="C166" s="6"/>
      <c r="D166" s="6"/>
      <c r="E166" s="6"/>
      <c r="F166" s="6"/>
      <c r="G166" s="6"/>
      <c r="H166" s="6"/>
      <c r="I166" s="6"/>
      <c r="J166" s="6"/>
      <c r="K166" s="6">
        <v>2.3</v>
      </c>
      <c r="L166" s="6">
        <v>0.6</v>
      </c>
      <c r="M166" s="6"/>
      <c r="N166" s="7">
        <f t="shared" si="14"/>
        <v>2.9</v>
      </c>
    </row>
    <row r="167" spans="1:14" ht="12.75">
      <c r="A167" s="6" t="s">
        <v>24</v>
      </c>
      <c r="B167" s="6">
        <v>87.4</v>
      </c>
      <c r="C167" s="6">
        <v>55</v>
      </c>
      <c r="D167" s="6">
        <v>81.2</v>
      </c>
      <c r="E167" s="6">
        <v>425.1</v>
      </c>
      <c r="F167" s="6">
        <v>109.3</v>
      </c>
      <c r="G167" s="6">
        <v>340.2</v>
      </c>
      <c r="H167" s="6">
        <v>345.2</v>
      </c>
      <c r="I167" s="6">
        <v>846.9</v>
      </c>
      <c r="J167" s="6">
        <v>870.7</v>
      </c>
      <c r="K167" s="6">
        <v>144.8</v>
      </c>
      <c r="L167" s="6">
        <v>115.1</v>
      </c>
      <c r="M167" s="6">
        <v>79.7</v>
      </c>
      <c r="N167" s="7">
        <f t="shared" si="14"/>
        <v>3500.6</v>
      </c>
    </row>
    <row r="168" spans="1:14" ht="12.75">
      <c r="A168" s="6" t="s">
        <v>76</v>
      </c>
      <c r="B168" s="6"/>
      <c r="C168" s="6">
        <v>3669.8</v>
      </c>
      <c r="D168" s="6">
        <v>1320.5</v>
      </c>
      <c r="E168" s="6">
        <v>3450</v>
      </c>
      <c r="F168" s="6">
        <v>1416</v>
      </c>
      <c r="G168" s="6">
        <v>3</v>
      </c>
      <c r="H168" s="6">
        <v>763</v>
      </c>
      <c r="I168" s="6"/>
      <c r="J168" s="6">
        <v>1423</v>
      </c>
      <c r="K168" s="6"/>
      <c r="L168" s="6">
        <v>713</v>
      </c>
      <c r="M168" s="6"/>
      <c r="N168" s="7">
        <f t="shared" si="14"/>
        <v>12758.3</v>
      </c>
    </row>
    <row r="169" spans="1:14" ht="12.75">
      <c r="A169" s="6" t="s">
        <v>77</v>
      </c>
      <c r="B169" s="6"/>
      <c r="C169" s="6">
        <v>3</v>
      </c>
      <c r="D169" s="6"/>
      <c r="E169" s="6"/>
      <c r="F169" s="6"/>
      <c r="G169" s="6">
        <v>5</v>
      </c>
      <c r="H169" s="6"/>
      <c r="I169" s="6">
        <v>14.9</v>
      </c>
      <c r="J169" s="6">
        <v>5.3</v>
      </c>
      <c r="K169" s="6">
        <v>36.5</v>
      </c>
      <c r="L169" s="6">
        <v>5</v>
      </c>
      <c r="M169" s="6">
        <v>5</v>
      </c>
      <c r="N169" s="7">
        <f t="shared" si="14"/>
        <v>74.7</v>
      </c>
    </row>
    <row r="170" spans="1:14" ht="12.75">
      <c r="A170" s="6" t="s">
        <v>78</v>
      </c>
      <c r="B170" s="6"/>
      <c r="C170" s="6"/>
      <c r="D170" s="6"/>
      <c r="E170" s="6"/>
      <c r="F170" s="6"/>
      <c r="G170" s="6"/>
      <c r="H170" s="6"/>
      <c r="I170" s="6">
        <v>17.3</v>
      </c>
      <c r="J170" s="6">
        <v>100.2</v>
      </c>
      <c r="K170" s="6">
        <v>28.2</v>
      </c>
      <c r="L170" s="6"/>
      <c r="M170" s="6"/>
      <c r="N170" s="7">
        <f t="shared" si="14"/>
        <v>145.7</v>
      </c>
    </row>
    <row r="171" spans="1:14" ht="12.75">
      <c r="A171" s="6" t="s">
        <v>79</v>
      </c>
      <c r="B171" s="6"/>
      <c r="C171" s="6"/>
      <c r="D171" s="6">
        <v>5</v>
      </c>
      <c r="E171" s="6"/>
      <c r="F171" s="6"/>
      <c r="G171" s="6">
        <v>66.1</v>
      </c>
      <c r="H171" s="6"/>
      <c r="I171" s="6">
        <v>53.9</v>
      </c>
      <c r="J171" s="6">
        <v>230.4</v>
      </c>
      <c r="K171" s="6">
        <v>169.3</v>
      </c>
      <c r="L171" s="6"/>
      <c r="M171" s="6"/>
      <c r="N171" s="7">
        <f t="shared" si="14"/>
        <v>524.7</v>
      </c>
    </row>
    <row r="172" spans="1:14" ht="12.75">
      <c r="A172" s="6" t="s">
        <v>25</v>
      </c>
      <c r="B172" s="6">
        <v>663.4</v>
      </c>
      <c r="C172" s="6">
        <v>579.5</v>
      </c>
      <c r="D172" s="6">
        <v>548</v>
      </c>
      <c r="E172" s="6">
        <v>387.4</v>
      </c>
      <c r="F172" s="6">
        <v>485</v>
      </c>
      <c r="G172" s="6">
        <v>843.4</v>
      </c>
      <c r="H172" s="6">
        <v>2415.6</v>
      </c>
      <c r="I172" s="6">
        <v>1985.4</v>
      </c>
      <c r="J172" s="6">
        <v>2125.7</v>
      </c>
      <c r="K172" s="6">
        <v>1447.1</v>
      </c>
      <c r="L172" s="6">
        <v>327.3</v>
      </c>
      <c r="M172" s="6">
        <v>214.8</v>
      </c>
      <c r="N172" s="7">
        <f t="shared" si="14"/>
        <v>12022.6</v>
      </c>
    </row>
    <row r="173" spans="1:14" ht="12.75">
      <c r="A173" s="6" t="s">
        <v>26</v>
      </c>
      <c r="B173" s="6">
        <v>0.1</v>
      </c>
      <c r="C173" s="6">
        <v>48</v>
      </c>
      <c r="D173" s="6">
        <v>24</v>
      </c>
      <c r="E173" s="6">
        <v>110.8</v>
      </c>
      <c r="F173" s="6">
        <v>98.2</v>
      </c>
      <c r="G173" s="6">
        <v>144.8</v>
      </c>
      <c r="H173" s="6">
        <v>446.2</v>
      </c>
      <c r="I173" s="6">
        <v>607.5</v>
      </c>
      <c r="J173" s="6">
        <v>1231.9</v>
      </c>
      <c r="K173" s="6">
        <v>398.3</v>
      </c>
      <c r="L173" s="6">
        <v>96.1</v>
      </c>
      <c r="M173" s="6">
        <v>52.4</v>
      </c>
      <c r="N173" s="7">
        <f t="shared" si="14"/>
        <v>3258.3</v>
      </c>
    </row>
    <row r="174" spans="1:14" ht="12.75">
      <c r="A174" s="6" t="s">
        <v>27</v>
      </c>
      <c r="B174" s="6">
        <v>30.9</v>
      </c>
      <c r="C174" s="6">
        <v>29.6</v>
      </c>
      <c r="D174" s="6">
        <v>24.5</v>
      </c>
      <c r="E174" s="6">
        <v>24.4</v>
      </c>
      <c r="F174" s="6">
        <v>35.1</v>
      </c>
      <c r="G174" s="6">
        <v>63.6</v>
      </c>
      <c r="H174" s="6">
        <v>39.8</v>
      </c>
      <c r="I174" s="6">
        <v>707.5</v>
      </c>
      <c r="J174" s="6">
        <v>342.4</v>
      </c>
      <c r="K174" s="6">
        <v>140.2</v>
      </c>
      <c r="L174" s="6">
        <v>16.5</v>
      </c>
      <c r="M174" s="6">
        <v>26.3</v>
      </c>
      <c r="N174" s="7">
        <f t="shared" si="14"/>
        <v>1480.8</v>
      </c>
    </row>
    <row r="175" spans="1:14" ht="12.75">
      <c r="A175" s="6" t="s">
        <v>28</v>
      </c>
      <c r="B175" s="6">
        <v>53.2</v>
      </c>
      <c r="C175" s="6">
        <v>72</v>
      </c>
      <c r="D175" s="6">
        <v>24</v>
      </c>
      <c r="E175" s="6">
        <v>190.7</v>
      </c>
      <c r="F175" s="6">
        <v>614.7</v>
      </c>
      <c r="G175" s="6">
        <v>714.9</v>
      </c>
      <c r="H175" s="6">
        <v>1009.6</v>
      </c>
      <c r="I175" s="6">
        <v>1429</v>
      </c>
      <c r="J175" s="6">
        <v>2099.5</v>
      </c>
      <c r="K175" s="6">
        <v>357.4</v>
      </c>
      <c r="L175" s="6">
        <v>9.9</v>
      </c>
      <c r="M175" s="6">
        <v>119.4</v>
      </c>
      <c r="N175" s="7">
        <f t="shared" si="14"/>
        <v>6694.299999999999</v>
      </c>
    </row>
    <row r="176" spans="1:14" ht="12.75">
      <c r="A176" s="6" t="s">
        <v>29</v>
      </c>
      <c r="B176" s="6">
        <v>155.1</v>
      </c>
      <c r="C176" s="6">
        <v>0.2</v>
      </c>
      <c r="D176" s="6">
        <v>0.2</v>
      </c>
      <c r="E176" s="6">
        <v>67.1</v>
      </c>
      <c r="F176" s="6">
        <v>500.5</v>
      </c>
      <c r="G176" s="6">
        <v>300.1</v>
      </c>
      <c r="H176" s="6">
        <v>1328.5</v>
      </c>
      <c r="I176" s="6">
        <v>1300.6</v>
      </c>
      <c r="J176" s="6">
        <v>1543.1</v>
      </c>
      <c r="K176" s="6">
        <v>349.8</v>
      </c>
      <c r="L176" s="6">
        <v>62.2</v>
      </c>
      <c r="M176" s="6">
        <v>55.1</v>
      </c>
      <c r="N176" s="7">
        <f t="shared" si="14"/>
        <v>5662.5</v>
      </c>
    </row>
    <row r="177" spans="1:14" ht="12.75">
      <c r="A177" s="6" t="s">
        <v>30</v>
      </c>
      <c r="B177" s="6"/>
      <c r="C177" s="6"/>
      <c r="D177" s="6"/>
      <c r="E177" s="6"/>
      <c r="F177" s="6">
        <v>166.3</v>
      </c>
      <c r="G177" s="6">
        <v>122.6</v>
      </c>
      <c r="H177" s="6">
        <v>248.5</v>
      </c>
      <c r="I177" s="6">
        <v>263.9</v>
      </c>
      <c r="J177" s="6">
        <v>322</v>
      </c>
      <c r="K177" s="6">
        <v>218</v>
      </c>
      <c r="L177" s="6">
        <v>70.4</v>
      </c>
      <c r="M177" s="6"/>
      <c r="N177" s="7">
        <f t="shared" si="14"/>
        <v>1411.7</v>
      </c>
    </row>
    <row r="178" spans="1:14" ht="12.75">
      <c r="A178" s="6" t="s">
        <v>31</v>
      </c>
      <c r="B178" s="6">
        <v>28.9</v>
      </c>
      <c r="C178" s="6">
        <v>26.5</v>
      </c>
      <c r="D178" s="6"/>
      <c r="E178" s="6">
        <v>0.1</v>
      </c>
      <c r="F178" s="6">
        <v>21</v>
      </c>
      <c r="G178" s="6">
        <v>41.5</v>
      </c>
      <c r="H178" s="6">
        <v>94.9</v>
      </c>
      <c r="I178" s="6">
        <v>279.7</v>
      </c>
      <c r="J178" s="6">
        <v>40.3</v>
      </c>
      <c r="K178" s="6">
        <v>32.8</v>
      </c>
      <c r="L178" s="6">
        <v>23.9</v>
      </c>
      <c r="M178" s="6">
        <v>0.1</v>
      </c>
      <c r="N178" s="7">
        <f t="shared" si="14"/>
        <v>589.6999999999999</v>
      </c>
    </row>
    <row r="179" spans="1:14" ht="12.75">
      <c r="A179" s="6" t="s">
        <v>80</v>
      </c>
      <c r="B179" s="6"/>
      <c r="C179" s="6">
        <v>5414.9</v>
      </c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7">
        <f t="shared" si="14"/>
        <v>5414.9</v>
      </c>
    </row>
    <row r="180" spans="1:14" ht="12.75">
      <c r="A180" s="8" t="s">
        <v>32</v>
      </c>
      <c r="B180" s="8">
        <f aca="true" t="shared" si="15" ref="B180:N180">SUM(B154:B179)</f>
        <v>446119.00000000006</v>
      </c>
      <c r="C180" s="8">
        <f t="shared" si="15"/>
        <v>442642.70000000007</v>
      </c>
      <c r="D180" s="8">
        <f t="shared" si="15"/>
        <v>438535.2</v>
      </c>
      <c r="E180" s="8">
        <f t="shared" si="15"/>
        <v>812679.7</v>
      </c>
      <c r="F180" s="8">
        <f t="shared" si="15"/>
        <v>535464.7999999999</v>
      </c>
      <c r="G180" s="8">
        <f t="shared" si="15"/>
        <v>415206.29999999993</v>
      </c>
      <c r="H180" s="8">
        <f t="shared" si="15"/>
        <v>522958.4999999999</v>
      </c>
      <c r="I180" s="8">
        <f t="shared" si="15"/>
        <v>498935.4000000001</v>
      </c>
      <c r="J180" s="8">
        <f t="shared" si="15"/>
        <v>629747.4</v>
      </c>
      <c r="K180" s="8">
        <f t="shared" si="15"/>
        <v>515034.49999999994</v>
      </c>
      <c r="L180" s="8">
        <f t="shared" si="15"/>
        <v>544200.2</v>
      </c>
      <c r="M180" s="8">
        <f t="shared" si="15"/>
        <v>494237.2</v>
      </c>
      <c r="N180" s="8">
        <f t="shared" si="15"/>
        <v>6295760.899999999</v>
      </c>
    </row>
    <row r="181" spans="1:14" ht="12.75">
      <c r="A181" s="9" t="s">
        <v>33</v>
      </c>
      <c r="B181" s="9">
        <f aca="true" t="shared" si="16" ref="B181:N181">SUM(B154:B180)/2</f>
        <v>446119.00000000006</v>
      </c>
      <c r="C181" s="9">
        <f t="shared" si="16"/>
        <v>442642.70000000007</v>
      </c>
      <c r="D181" s="9">
        <f t="shared" si="16"/>
        <v>438535.2</v>
      </c>
      <c r="E181" s="9">
        <f t="shared" si="16"/>
        <v>812679.7</v>
      </c>
      <c r="F181" s="9">
        <f t="shared" si="16"/>
        <v>535464.7999999999</v>
      </c>
      <c r="G181" s="9">
        <f t="shared" si="16"/>
        <v>415206.29999999993</v>
      </c>
      <c r="H181" s="9">
        <f t="shared" si="16"/>
        <v>522958.4999999999</v>
      </c>
      <c r="I181" s="9">
        <f t="shared" si="16"/>
        <v>498935.4000000001</v>
      </c>
      <c r="J181" s="9">
        <f t="shared" si="16"/>
        <v>629747.4</v>
      </c>
      <c r="K181" s="9">
        <f t="shared" si="16"/>
        <v>515034.49999999994</v>
      </c>
      <c r="L181" s="9">
        <f t="shared" si="16"/>
        <v>544200.2</v>
      </c>
      <c r="M181" s="9">
        <f t="shared" si="16"/>
        <v>494237.2</v>
      </c>
      <c r="N181" s="9">
        <f t="shared" si="16"/>
        <v>6295760.899999999</v>
      </c>
    </row>
    <row r="182" spans="1:14" ht="12.75">
      <c r="A182" s="6" t="s">
        <v>83</v>
      </c>
      <c r="B182" s="6"/>
      <c r="C182" s="6"/>
      <c r="D182" s="6"/>
      <c r="E182" s="6"/>
      <c r="F182" s="6">
        <v>2310</v>
      </c>
      <c r="G182" s="6"/>
      <c r="H182" s="6"/>
      <c r="I182" s="6"/>
      <c r="J182" s="6"/>
      <c r="K182" s="6"/>
      <c r="L182" s="6"/>
      <c r="M182" s="6">
        <v>1500</v>
      </c>
      <c r="N182" s="7">
        <f aca="true" t="shared" si="17" ref="N182:N245">SUM(B182:M182)</f>
        <v>3810</v>
      </c>
    </row>
    <row r="183" spans="1:14" ht="12.75">
      <c r="A183" s="6" t="s">
        <v>64</v>
      </c>
      <c r="B183" s="6">
        <v>6333.2</v>
      </c>
      <c r="C183" s="6">
        <v>2749.2</v>
      </c>
      <c r="D183" s="6"/>
      <c r="E183" s="6"/>
      <c r="F183" s="6">
        <v>13720.2</v>
      </c>
      <c r="G183" s="6"/>
      <c r="H183" s="6">
        <v>9030</v>
      </c>
      <c r="I183" s="6">
        <v>3300</v>
      </c>
      <c r="J183" s="6">
        <v>3409.4</v>
      </c>
      <c r="K183" s="6">
        <v>3630</v>
      </c>
      <c r="L183" s="6">
        <v>7275.1</v>
      </c>
      <c r="M183" s="6">
        <v>7480.4</v>
      </c>
      <c r="N183" s="7">
        <f t="shared" si="17"/>
        <v>56927.5</v>
      </c>
    </row>
    <row r="184" spans="1:14" ht="12.75">
      <c r="A184" s="6" t="s">
        <v>34</v>
      </c>
      <c r="B184" s="6">
        <v>20592.4</v>
      </c>
      <c r="C184" s="6">
        <v>234.7</v>
      </c>
      <c r="D184" s="6">
        <v>37</v>
      </c>
      <c r="E184" s="6">
        <v>8774.5</v>
      </c>
      <c r="F184" s="6">
        <v>1234.4</v>
      </c>
      <c r="G184" s="6"/>
      <c r="H184" s="6">
        <v>471.6</v>
      </c>
      <c r="I184" s="6">
        <v>910.5</v>
      </c>
      <c r="J184" s="6">
        <v>2166.6</v>
      </c>
      <c r="K184" s="6">
        <v>7379.6</v>
      </c>
      <c r="L184" s="6">
        <v>19215.5</v>
      </c>
      <c r="M184" s="6">
        <v>6296.9</v>
      </c>
      <c r="N184" s="7">
        <f t="shared" si="17"/>
        <v>67313.7</v>
      </c>
    </row>
    <row r="185" spans="1:14" ht="12.75">
      <c r="A185" s="6" t="s">
        <v>145</v>
      </c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7">
        <f t="shared" si="17"/>
        <v>0</v>
      </c>
    </row>
    <row r="186" spans="1:14" ht="12.75">
      <c r="A186" s="6" t="s">
        <v>71</v>
      </c>
      <c r="B186" s="6"/>
      <c r="C186" s="6">
        <v>40.5</v>
      </c>
      <c r="D186" s="6"/>
      <c r="E186" s="6"/>
      <c r="F186" s="6"/>
      <c r="G186" s="6">
        <v>214.4</v>
      </c>
      <c r="H186" s="6">
        <v>34.9</v>
      </c>
      <c r="I186" s="6">
        <v>218.2</v>
      </c>
      <c r="J186" s="6">
        <v>175.9</v>
      </c>
      <c r="K186" s="6">
        <v>41.9</v>
      </c>
      <c r="L186" s="6">
        <v>94.4</v>
      </c>
      <c r="M186" s="6">
        <v>168.3</v>
      </c>
      <c r="N186" s="7">
        <f t="shared" si="17"/>
        <v>988.5</v>
      </c>
    </row>
    <row r="187" spans="1:14" ht="12.75">
      <c r="A187" s="6" t="s">
        <v>84</v>
      </c>
      <c r="B187" s="6"/>
      <c r="C187" s="6"/>
      <c r="D187" s="6"/>
      <c r="E187" s="6"/>
      <c r="F187" s="6"/>
      <c r="G187" s="6"/>
      <c r="H187" s="6"/>
      <c r="I187" s="6">
        <v>117.9</v>
      </c>
      <c r="J187" s="6">
        <v>188.5</v>
      </c>
      <c r="K187" s="6">
        <v>56</v>
      </c>
      <c r="L187" s="6"/>
      <c r="M187" s="6"/>
      <c r="N187" s="7">
        <f t="shared" si="17"/>
        <v>362.4</v>
      </c>
    </row>
    <row r="188" spans="1:14" ht="12.75">
      <c r="A188" s="6" t="s">
        <v>35</v>
      </c>
      <c r="B188" s="6"/>
      <c r="C188" s="6"/>
      <c r="D188" s="6"/>
      <c r="E188" s="6"/>
      <c r="F188" s="6">
        <v>135.7</v>
      </c>
      <c r="G188" s="6">
        <v>1234.7</v>
      </c>
      <c r="H188" s="6">
        <v>1746.8</v>
      </c>
      <c r="I188" s="6">
        <v>1100.7</v>
      </c>
      <c r="J188" s="6">
        <v>2335.3</v>
      </c>
      <c r="K188" s="6">
        <v>1344.4</v>
      </c>
      <c r="L188" s="6">
        <v>0.8</v>
      </c>
      <c r="M188" s="6"/>
      <c r="N188" s="7">
        <f t="shared" si="17"/>
        <v>7898.400000000001</v>
      </c>
    </row>
    <row r="189" spans="1:14" ht="12.75">
      <c r="A189" s="6" t="s">
        <v>85</v>
      </c>
      <c r="B189" s="6"/>
      <c r="C189" s="6"/>
      <c r="D189" s="6"/>
      <c r="E189" s="6">
        <v>55.9</v>
      </c>
      <c r="F189" s="6">
        <v>19</v>
      </c>
      <c r="G189" s="6"/>
      <c r="H189" s="6"/>
      <c r="I189" s="6">
        <v>97.7</v>
      </c>
      <c r="J189" s="6">
        <v>651.7</v>
      </c>
      <c r="K189" s="6">
        <v>325.6</v>
      </c>
      <c r="L189" s="6">
        <v>12</v>
      </c>
      <c r="M189" s="6"/>
      <c r="N189" s="7">
        <f t="shared" si="17"/>
        <v>1161.9</v>
      </c>
    </row>
    <row r="190" spans="1:14" ht="12.75">
      <c r="A190" s="6" t="s">
        <v>86</v>
      </c>
      <c r="B190" s="6"/>
      <c r="C190" s="6"/>
      <c r="D190" s="6"/>
      <c r="E190" s="6"/>
      <c r="F190" s="6"/>
      <c r="G190" s="6"/>
      <c r="H190" s="6"/>
      <c r="I190" s="6">
        <v>97.4</v>
      </c>
      <c r="J190" s="6">
        <v>116.9</v>
      </c>
      <c r="K190" s="6">
        <v>31.2</v>
      </c>
      <c r="L190" s="6"/>
      <c r="M190" s="6"/>
      <c r="N190" s="7">
        <f t="shared" si="17"/>
        <v>245.5</v>
      </c>
    </row>
    <row r="191" spans="1:14" ht="12.75">
      <c r="A191" s="6" t="s">
        <v>36</v>
      </c>
      <c r="B191" s="6"/>
      <c r="C191" s="6"/>
      <c r="D191" s="6"/>
      <c r="E191" s="6"/>
      <c r="F191" s="6"/>
      <c r="G191" s="6">
        <v>479.3</v>
      </c>
      <c r="H191" s="6">
        <v>1913.2</v>
      </c>
      <c r="I191" s="6">
        <v>891.3</v>
      </c>
      <c r="J191" s="6">
        <v>511</v>
      </c>
      <c r="K191" s="6">
        <v>89</v>
      </c>
      <c r="L191" s="6">
        <v>2.1</v>
      </c>
      <c r="M191" s="6"/>
      <c r="N191" s="7">
        <f t="shared" si="17"/>
        <v>3885.9</v>
      </c>
    </row>
    <row r="192" spans="1:14" ht="12.75">
      <c r="A192" s="6" t="s">
        <v>57</v>
      </c>
      <c r="B192" s="6"/>
      <c r="C192" s="6"/>
      <c r="D192" s="6"/>
      <c r="E192" s="6"/>
      <c r="F192" s="6"/>
      <c r="G192" s="6"/>
      <c r="H192" s="6"/>
      <c r="I192" s="6"/>
      <c r="J192" s="6">
        <v>9.6</v>
      </c>
      <c r="K192" s="6"/>
      <c r="L192" s="6"/>
      <c r="M192" s="6"/>
      <c r="N192" s="7">
        <f t="shared" si="17"/>
        <v>9.6</v>
      </c>
    </row>
    <row r="193" spans="1:14" ht="12.75">
      <c r="A193" s="6" t="s">
        <v>88</v>
      </c>
      <c r="B193" s="6"/>
      <c r="C193" s="6"/>
      <c r="D193" s="6"/>
      <c r="E193" s="6"/>
      <c r="F193" s="6"/>
      <c r="G193" s="6"/>
      <c r="H193" s="6">
        <v>0.1</v>
      </c>
      <c r="I193" s="6">
        <v>0.6</v>
      </c>
      <c r="J193" s="6">
        <v>15.8</v>
      </c>
      <c r="K193" s="6"/>
      <c r="L193" s="6"/>
      <c r="M193" s="6"/>
      <c r="N193" s="7">
        <f t="shared" si="17"/>
        <v>16.5</v>
      </c>
    </row>
    <row r="194" spans="1:14" ht="12.75">
      <c r="A194" s="6" t="s">
        <v>63</v>
      </c>
      <c r="B194" s="6"/>
      <c r="C194" s="6"/>
      <c r="D194" s="6"/>
      <c r="E194" s="6"/>
      <c r="F194" s="6"/>
      <c r="G194" s="6"/>
      <c r="H194" s="6"/>
      <c r="I194" s="6"/>
      <c r="J194" s="6"/>
      <c r="K194" s="6">
        <v>0.2</v>
      </c>
      <c r="L194" s="6"/>
      <c r="M194" s="6"/>
      <c r="N194" s="7">
        <f t="shared" si="17"/>
        <v>0.2</v>
      </c>
    </row>
    <row r="195" spans="1:14" ht="12.75">
      <c r="A195" s="6" t="s">
        <v>146</v>
      </c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7">
        <f t="shared" si="17"/>
        <v>0</v>
      </c>
    </row>
    <row r="196" spans="1:14" ht="12.75">
      <c r="A196" s="6" t="s">
        <v>89</v>
      </c>
      <c r="B196" s="6"/>
      <c r="C196" s="6"/>
      <c r="D196" s="6"/>
      <c r="E196" s="6"/>
      <c r="F196" s="6"/>
      <c r="G196" s="6">
        <v>13.5</v>
      </c>
      <c r="H196" s="6">
        <v>39</v>
      </c>
      <c r="I196" s="6">
        <v>189.5</v>
      </c>
      <c r="J196" s="6">
        <v>133.5</v>
      </c>
      <c r="K196" s="6">
        <v>17.6</v>
      </c>
      <c r="L196" s="6">
        <v>14.5</v>
      </c>
      <c r="M196" s="6"/>
      <c r="N196" s="7">
        <f t="shared" si="17"/>
        <v>407.6</v>
      </c>
    </row>
    <row r="197" spans="1:14" ht="12.75">
      <c r="A197" s="6" t="s">
        <v>90</v>
      </c>
      <c r="B197" s="6"/>
      <c r="C197" s="6"/>
      <c r="D197" s="6"/>
      <c r="E197" s="6"/>
      <c r="F197" s="6"/>
      <c r="G197" s="6"/>
      <c r="H197" s="6"/>
      <c r="I197" s="6"/>
      <c r="J197" s="6">
        <v>11.9</v>
      </c>
      <c r="K197" s="6"/>
      <c r="L197" s="6"/>
      <c r="M197" s="6"/>
      <c r="N197" s="7">
        <f t="shared" si="17"/>
        <v>11.9</v>
      </c>
    </row>
    <row r="198" spans="1:14" ht="12.75">
      <c r="A198" s="6" t="s">
        <v>91</v>
      </c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7">
        <f t="shared" si="17"/>
        <v>0</v>
      </c>
    </row>
    <row r="199" spans="1:14" ht="12.75">
      <c r="A199" s="6" t="s">
        <v>37</v>
      </c>
      <c r="B199" s="6">
        <v>23.5</v>
      </c>
      <c r="C199" s="6">
        <v>0.9</v>
      </c>
      <c r="D199" s="6"/>
      <c r="E199" s="6">
        <v>28449.5</v>
      </c>
      <c r="F199" s="6"/>
      <c r="G199" s="6">
        <v>1.8</v>
      </c>
      <c r="H199" s="6">
        <v>12009.7</v>
      </c>
      <c r="I199" s="6">
        <v>401.2</v>
      </c>
      <c r="J199" s="6">
        <v>449.5</v>
      </c>
      <c r="K199" s="6">
        <v>3016</v>
      </c>
      <c r="L199" s="6">
        <v>41</v>
      </c>
      <c r="M199" s="6">
        <v>10148.4</v>
      </c>
      <c r="N199" s="7">
        <f t="shared" si="17"/>
        <v>54541.5</v>
      </c>
    </row>
    <row r="200" spans="1:14" ht="12.75">
      <c r="A200" s="6" t="s">
        <v>68</v>
      </c>
      <c r="B200" s="6"/>
      <c r="C200" s="6"/>
      <c r="D200" s="6">
        <v>12411.9</v>
      </c>
      <c r="E200" s="6">
        <v>49182.2</v>
      </c>
      <c r="F200" s="6">
        <v>37131</v>
      </c>
      <c r="G200" s="6"/>
      <c r="H200" s="6"/>
      <c r="I200" s="6"/>
      <c r="J200" s="6"/>
      <c r="K200" s="6">
        <v>0.8</v>
      </c>
      <c r="L200" s="6">
        <v>5000</v>
      </c>
      <c r="M200" s="6"/>
      <c r="N200" s="7">
        <f t="shared" si="17"/>
        <v>103725.90000000001</v>
      </c>
    </row>
    <row r="201" spans="1:14" ht="12.75">
      <c r="A201" s="6" t="s">
        <v>53</v>
      </c>
      <c r="B201" s="6"/>
      <c r="C201" s="6"/>
      <c r="D201" s="6"/>
      <c r="E201" s="6">
        <v>5422</v>
      </c>
      <c r="F201" s="6"/>
      <c r="G201" s="6"/>
      <c r="H201" s="6"/>
      <c r="I201" s="6"/>
      <c r="J201" s="6">
        <v>13.3</v>
      </c>
      <c r="K201" s="6"/>
      <c r="L201" s="6"/>
      <c r="M201" s="6"/>
      <c r="N201" s="7">
        <f t="shared" si="17"/>
        <v>5435.3</v>
      </c>
    </row>
    <row r="202" spans="1:14" ht="12.75">
      <c r="A202" s="6" t="s">
        <v>54</v>
      </c>
      <c r="B202" s="6"/>
      <c r="C202" s="6"/>
      <c r="D202" s="6">
        <v>10499</v>
      </c>
      <c r="E202" s="6">
        <v>47577.4</v>
      </c>
      <c r="F202" s="6">
        <v>15169</v>
      </c>
      <c r="G202" s="6"/>
      <c r="H202" s="6"/>
      <c r="I202" s="6"/>
      <c r="J202" s="6"/>
      <c r="K202" s="6"/>
      <c r="L202" s="6"/>
      <c r="M202" s="6"/>
      <c r="N202" s="7">
        <f t="shared" si="17"/>
        <v>73245.4</v>
      </c>
    </row>
    <row r="203" spans="1:14" ht="12.75">
      <c r="A203" s="6" t="s">
        <v>62</v>
      </c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>
        <v>0.3</v>
      </c>
      <c r="M203" s="6">
        <v>24.1</v>
      </c>
      <c r="N203" s="7">
        <f t="shared" si="17"/>
        <v>24.400000000000002</v>
      </c>
    </row>
    <row r="204" spans="1:14" ht="12.75">
      <c r="A204" s="6" t="s">
        <v>55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7">
        <f t="shared" si="17"/>
        <v>0</v>
      </c>
    </row>
    <row r="205" spans="1:14" ht="12.75">
      <c r="A205" s="6" t="s">
        <v>72</v>
      </c>
      <c r="B205" s="6"/>
      <c r="C205" s="6"/>
      <c r="D205" s="6"/>
      <c r="E205" s="6"/>
      <c r="F205" s="6"/>
      <c r="G205" s="6"/>
      <c r="H205" s="6"/>
      <c r="I205" s="6"/>
      <c r="J205" s="6">
        <v>23.7</v>
      </c>
      <c r="K205" s="6"/>
      <c r="L205" s="6">
        <v>0.1</v>
      </c>
      <c r="M205" s="6">
        <v>0.2</v>
      </c>
      <c r="N205" s="7">
        <f t="shared" si="17"/>
        <v>24</v>
      </c>
    </row>
    <row r="206" spans="1:14" ht="12.75">
      <c r="A206" s="6" t="s">
        <v>69</v>
      </c>
      <c r="B206" s="6"/>
      <c r="C206" s="6"/>
      <c r="D206" s="6"/>
      <c r="E206" s="6">
        <v>3000</v>
      </c>
      <c r="F206" s="6"/>
      <c r="G206" s="6"/>
      <c r="H206" s="6"/>
      <c r="I206" s="6"/>
      <c r="J206" s="6">
        <v>0.1</v>
      </c>
      <c r="K206" s="6"/>
      <c r="L206" s="6"/>
      <c r="M206" s="6"/>
      <c r="N206" s="7">
        <f t="shared" si="17"/>
        <v>3000.1</v>
      </c>
    </row>
    <row r="207" spans="1:14" ht="12.75">
      <c r="A207" s="6" t="s">
        <v>128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7">
        <f t="shared" si="17"/>
        <v>0</v>
      </c>
    </row>
    <row r="208" spans="1:14" ht="12.75">
      <c r="A208" s="6" t="s">
        <v>38</v>
      </c>
      <c r="B208" s="6"/>
      <c r="C208" s="6">
        <v>0.3</v>
      </c>
      <c r="D208" s="6"/>
      <c r="E208" s="6">
        <v>6050.2</v>
      </c>
      <c r="F208" s="6">
        <v>6000</v>
      </c>
      <c r="G208" s="6">
        <v>500</v>
      </c>
      <c r="H208" s="6">
        <v>0.4</v>
      </c>
      <c r="I208" s="6">
        <v>2625</v>
      </c>
      <c r="J208" s="6">
        <v>0.3</v>
      </c>
      <c r="K208" s="6">
        <v>2400.1</v>
      </c>
      <c r="L208" s="6"/>
      <c r="M208" s="6">
        <v>52.2</v>
      </c>
      <c r="N208" s="7">
        <f t="shared" si="17"/>
        <v>17628.5</v>
      </c>
    </row>
    <row r="209" spans="1:14" ht="12.75">
      <c r="A209" s="6" t="s">
        <v>95</v>
      </c>
      <c r="B209" s="6"/>
      <c r="C209" s="6"/>
      <c r="D209" s="6"/>
      <c r="E209" s="6">
        <v>4400</v>
      </c>
      <c r="F209" s="6"/>
      <c r="G209" s="6">
        <v>2750</v>
      </c>
      <c r="H209" s="6"/>
      <c r="I209" s="6"/>
      <c r="J209" s="6"/>
      <c r="K209" s="6"/>
      <c r="L209" s="6"/>
      <c r="M209" s="6">
        <v>3500</v>
      </c>
      <c r="N209" s="7">
        <f t="shared" si="17"/>
        <v>10650</v>
      </c>
    </row>
    <row r="210" spans="1:14" ht="12.75">
      <c r="A210" s="6" t="s">
        <v>70</v>
      </c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7">
        <f t="shared" si="17"/>
        <v>0</v>
      </c>
    </row>
    <row r="211" spans="1:14" ht="12.75">
      <c r="A211" s="6" t="s">
        <v>98</v>
      </c>
      <c r="B211" s="6">
        <v>0.7</v>
      </c>
      <c r="C211" s="6"/>
      <c r="D211" s="6"/>
      <c r="E211" s="6"/>
      <c r="F211" s="6"/>
      <c r="G211" s="6"/>
      <c r="H211" s="6"/>
      <c r="I211" s="6"/>
      <c r="J211" s="6">
        <v>6000</v>
      </c>
      <c r="K211" s="6">
        <v>0.4</v>
      </c>
      <c r="L211" s="6">
        <v>0.2</v>
      </c>
      <c r="M211" s="6">
        <v>1</v>
      </c>
      <c r="N211" s="7">
        <f t="shared" si="17"/>
        <v>6002.299999999999</v>
      </c>
    </row>
    <row r="212" spans="1:14" ht="12.75">
      <c r="A212" s="6" t="s">
        <v>100</v>
      </c>
      <c r="B212" s="6"/>
      <c r="C212" s="6"/>
      <c r="D212" s="6"/>
      <c r="E212" s="6"/>
      <c r="F212" s="6"/>
      <c r="G212" s="6"/>
      <c r="H212" s="6"/>
      <c r="I212" s="6"/>
      <c r="J212" s="6">
        <v>1</v>
      </c>
      <c r="K212" s="6">
        <v>60.8</v>
      </c>
      <c r="L212" s="6"/>
      <c r="M212" s="6"/>
      <c r="N212" s="7">
        <f t="shared" si="17"/>
        <v>61.8</v>
      </c>
    </row>
    <row r="213" spans="1:14" ht="12.75">
      <c r="A213" s="6" t="s">
        <v>101</v>
      </c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7">
        <f t="shared" si="17"/>
        <v>0</v>
      </c>
    </row>
    <row r="214" spans="1:14" ht="12.75">
      <c r="A214" s="6" t="s">
        <v>102</v>
      </c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7">
        <f t="shared" si="17"/>
        <v>0</v>
      </c>
    </row>
    <row r="215" spans="1:14" ht="12.75">
      <c r="A215" s="6" t="s">
        <v>133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7">
        <f t="shared" si="17"/>
        <v>0</v>
      </c>
    </row>
    <row r="216" spans="1:14" ht="12.75">
      <c r="A216" s="6" t="s">
        <v>103</v>
      </c>
      <c r="B216" s="6"/>
      <c r="C216" s="6"/>
      <c r="D216" s="6"/>
      <c r="E216" s="6"/>
      <c r="F216" s="6"/>
      <c r="G216" s="6"/>
      <c r="H216" s="6"/>
      <c r="I216" s="6">
        <v>0.4</v>
      </c>
      <c r="J216" s="6">
        <v>0.8</v>
      </c>
      <c r="K216" s="6"/>
      <c r="L216" s="6"/>
      <c r="M216" s="6"/>
      <c r="N216" s="7">
        <f t="shared" si="17"/>
        <v>1.2000000000000002</v>
      </c>
    </row>
    <row r="217" spans="1:14" ht="12.75">
      <c r="A217" s="6" t="s">
        <v>104</v>
      </c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7">
        <f t="shared" si="17"/>
        <v>0</v>
      </c>
    </row>
    <row r="218" spans="1:14" ht="12.75">
      <c r="A218" s="6" t="s">
        <v>119</v>
      </c>
      <c r="B218" s="6">
        <v>3</v>
      </c>
      <c r="C218" s="6">
        <v>3</v>
      </c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7">
        <f t="shared" si="17"/>
        <v>6</v>
      </c>
    </row>
    <row r="219" spans="1:14" ht="12.75">
      <c r="A219" s="6" t="s">
        <v>46</v>
      </c>
      <c r="B219" s="6">
        <v>3.2</v>
      </c>
      <c r="C219" s="6">
        <v>3.2</v>
      </c>
      <c r="D219" s="6">
        <v>42.4</v>
      </c>
      <c r="E219" s="6">
        <v>10.7</v>
      </c>
      <c r="F219" s="6">
        <v>1.4</v>
      </c>
      <c r="G219" s="6">
        <v>0.6</v>
      </c>
      <c r="H219" s="6"/>
      <c r="I219" s="6"/>
      <c r="J219" s="6"/>
      <c r="K219" s="6"/>
      <c r="L219" s="6"/>
      <c r="M219" s="6">
        <v>1.6</v>
      </c>
      <c r="N219" s="7">
        <f t="shared" si="17"/>
        <v>63.1</v>
      </c>
    </row>
    <row r="220" spans="1:14" ht="12.75">
      <c r="A220" s="6" t="s">
        <v>39</v>
      </c>
      <c r="B220" s="6"/>
      <c r="C220" s="6">
        <v>1.3</v>
      </c>
      <c r="D220" s="6">
        <v>5</v>
      </c>
      <c r="E220" s="6">
        <v>2.1</v>
      </c>
      <c r="F220" s="6">
        <v>28.2</v>
      </c>
      <c r="G220" s="6">
        <v>1</v>
      </c>
      <c r="H220" s="6">
        <v>0.8</v>
      </c>
      <c r="I220" s="6">
        <v>8.7</v>
      </c>
      <c r="J220" s="6">
        <v>20</v>
      </c>
      <c r="K220" s="6">
        <v>153.8</v>
      </c>
      <c r="L220" s="6">
        <v>12.3</v>
      </c>
      <c r="M220" s="6">
        <v>17.9</v>
      </c>
      <c r="N220" s="7">
        <f t="shared" si="17"/>
        <v>251.10000000000002</v>
      </c>
    </row>
    <row r="221" spans="1:14" ht="12.75">
      <c r="A221" s="6" t="s">
        <v>59</v>
      </c>
      <c r="B221" s="6"/>
      <c r="C221" s="6"/>
      <c r="D221" s="6"/>
      <c r="E221" s="6"/>
      <c r="F221" s="6">
        <v>39.8</v>
      </c>
      <c r="G221" s="6"/>
      <c r="H221" s="6"/>
      <c r="I221" s="6">
        <v>19.8</v>
      </c>
      <c r="J221" s="6"/>
      <c r="K221" s="6">
        <v>16.4</v>
      </c>
      <c r="L221" s="6">
        <v>0.2</v>
      </c>
      <c r="M221" s="6"/>
      <c r="N221" s="7">
        <f t="shared" si="17"/>
        <v>76.2</v>
      </c>
    </row>
    <row r="222" spans="1:14" ht="12.75">
      <c r="A222" s="6" t="s">
        <v>47</v>
      </c>
      <c r="B222" s="6">
        <v>0.4</v>
      </c>
      <c r="C222" s="6"/>
      <c r="D222" s="6"/>
      <c r="E222" s="6">
        <v>0.3</v>
      </c>
      <c r="F222" s="6">
        <v>0.2</v>
      </c>
      <c r="G222" s="6"/>
      <c r="H222" s="6"/>
      <c r="I222" s="6"/>
      <c r="J222" s="6">
        <v>0.1</v>
      </c>
      <c r="K222" s="6">
        <v>0.1</v>
      </c>
      <c r="L222" s="6">
        <v>0.1</v>
      </c>
      <c r="M222" s="6"/>
      <c r="N222" s="7">
        <f t="shared" si="17"/>
        <v>1.2</v>
      </c>
    </row>
    <row r="223" spans="1:14" ht="12.75">
      <c r="A223" s="6" t="s">
        <v>141</v>
      </c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7">
        <f t="shared" si="17"/>
        <v>0</v>
      </c>
    </row>
    <row r="224" spans="1:14" ht="12.75">
      <c r="A224" s="6" t="s">
        <v>106</v>
      </c>
      <c r="B224" s="6"/>
      <c r="C224" s="6"/>
      <c r="D224" s="6"/>
      <c r="E224" s="6"/>
      <c r="F224" s="6"/>
      <c r="G224" s="6">
        <v>127.1</v>
      </c>
      <c r="H224" s="6">
        <v>305.9</v>
      </c>
      <c r="I224" s="6">
        <v>417.6</v>
      </c>
      <c r="J224" s="6">
        <v>192.8</v>
      </c>
      <c r="K224" s="6">
        <v>9.3</v>
      </c>
      <c r="L224" s="6"/>
      <c r="M224" s="6"/>
      <c r="N224" s="7">
        <f t="shared" si="17"/>
        <v>1052.7</v>
      </c>
    </row>
    <row r="225" spans="1:14" ht="12.75">
      <c r="A225" s="6" t="s">
        <v>48</v>
      </c>
      <c r="B225" s="6">
        <v>58.5</v>
      </c>
      <c r="C225" s="6">
        <v>124.4</v>
      </c>
      <c r="D225" s="6">
        <v>160</v>
      </c>
      <c r="E225" s="6">
        <v>19.3</v>
      </c>
      <c r="F225" s="6">
        <v>3.1</v>
      </c>
      <c r="G225" s="6"/>
      <c r="H225" s="6">
        <v>0.2</v>
      </c>
      <c r="I225" s="6"/>
      <c r="J225" s="6"/>
      <c r="K225" s="6">
        <v>0.2</v>
      </c>
      <c r="L225" s="6"/>
      <c r="M225" s="6">
        <v>26.1</v>
      </c>
      <c r="N225" s="7">
        <f t="shared" si="17"/>
        <v>391.8</v>
      </c>
    </row>
    <row r="226" spans="1:14" ht="12.75">
      <c r="A226" s="6" t="s">
        <v>40</v>
      </c>
      <c r="B226" s="6">
        <v>1</v>
      </c>
      <c r="C226" s="6">
        <v>0.4</v>
      </c>
      <c r="D226" s="6">
        <v>1</v>
      </c>
      <c r="E226" s="6">
        <v>0.1</v>
      </c>
      <c r="F226" s="6"/>
      <c r="G226" s="6">
        <v>7.5</v>
      </c>
      <c r="H226" s="6"/>
      <c r="I226" s="6"/>
      <c r="J226" s="6"/>
      <c r="K226" s="6">
        <v>1.5</v>
      </c>
      <c r="L226" s="6"/>
      <c r="M226" s="6"/>
      <c r="N226" s="7">
        <f t="shared" si="17"/>
        <v>11.5</v>
      </c>
    </row>
    <row r="227" spans="1:14" ht="12.75">
      <c r="A227" s="6" t="s">
        <v>108</v>
      </c>
      <c r="B227" s="6"/>
      <c r="C227" s="6"/>
      <c r="D227" s="6"/>
      <c r="E227" s="6"/>
      <c r="F227" s="6"/>
      <c r="G227" s="6"/>
      <c r="H227" s="6"/>
      <c r="I227" s="6">
        <v>9.1</v>
      </c>
      <c r="J227" s="6">
        <v>25.1</v>
      </c>
      <c r="K227" s="6"/>
      <c r="L227" s="6"/>
      <c r="M227" s="6"/>
      <c r="N227" s="7">
        <f t="shared" si="17"/>
        <v>34.2</v>
      </c>
    </row>
    <row r="228" spans="1:14" ht="12.75">
      <c r="A228" s="6" t="s">
        <v>109</v>
      </c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7">
        <f t="shared" si="17"/>
        <v>0</v>
      </c>
    </row>
    <row r="229" spans="1:14" ht="12.75">
      <c r="A229" s="6" t="s">
        <v>134</v>
      </c>
      <c r="B229" s="6"/>
      <c r="C229" s="6"/>
      <c r="D229" s="6"/>
      <c r="E229" s="6"/>
      <c r="F229" s="6"/>
      <c r="G229" s="6"/>
      <c r="H229" s="6"/>
      <c r="I229" s="6"/>
      <c r="J229" s="6"/>
      <c r="K229" s="6">
        <v>20.1</v>
      </c>
      <c r="L229" s="6"/>
      <c r="M229" s="6"/>
      <c r="N229" s="7">
        <f t="shared" si="17"/>
        <v>20.1</v>
      </c>
    </row>
    <row r="230" spans="1:14" ht="12.75">
      <c r="A230" s="6" t="s">
        <v>125</v>
      </c>
      <c r="B230" s="6"/>
      <c r="C230" s="6">
        <v>87.3</v>
      </c>
      <c r="D230" s="6"/>
      <c r="E230" s="6">
        <v>2.1</v>
      </c>
      <c r="F230" s="6"/>
      <c r="G230" s="6"/>
      <c r="H230" s="6"/>
      <c r="I230" s="6"/>
      <c r="J230" s="6">
        <v>0.6</v>
      </c>
      <c r="K230" s="6"/>
      <c r="L230" s="6"/>
      <c r="M230" s="6">
        <v>0.1</v>
      </c>
      <c r="N230" s="7">
        <f t="shared" si="17"/>
        <v>90.09999999999998</v>
      </c>
    </row>
    <row r="231" spans="1:14" ht="12.75">
      <c r="A231" s="6" t="s">
        <v>65</v>
      </c>
      <c r="B231" s="6"/>
      <c r="C231" s="6"/>
      <c r="D231" s="6"/>
      <c r="E231" s="6"/>
      <c r="F231" s="6"/>
      <c r="G231" s="6">
        <v>19.6</v>
      </c>
      <c r="H231" s="6">
        <v>21.6</v>
      </c>
      <c r="I231" s="6"/>
      <c r="J231" s="6">
        <v>13.2</v>
      </c>
      <c r="K231" s="6">
        <v>11.7</v>
      </c>
      <c r="L231" s="6"/>
      <c r="M231" s="6"/>
      <c r="N231" s="7">
        <f t="shared" si="17"/>
        <v>66.10000000000001</v>
      </c>
    </row>
    <row r="232" spans="1:14" ht="12.75">
      <c r="A232" s="6" t="s">
        <v>132</v>
      </c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>
        <v>0.3</v>
      </c>
      <c r="M232" s="6"/>
      <c r="N232" s="7">
        <f t="shared" si="17"/>
        <v>0.3</v>
      </c>
    </row>
    <row r="233" spans="1:14" ht="12.75">
      <c r="A233" s="6" t="s">
        <v>110</v>
      </c>
      <c r="B233" s="6"/>
      <c r="C233" s="6"/>
      <c r="D233" s="6"/>
      <c r="E233" s="6"/>
      <c r="F233" s="6"/>
      <c r="G233" s="6"/>
      <c r="H233" s="6"/>
      <c r="I233" s="6">
        <v>30.7</v>
      </c>
      <c r="J233" s="6">
        <v>0.4</v>
      </c>
      <c r="K233" s="6">
        <v>0.3</v>
      </c>
      <c r="L233" s="6">
        <v>22.8</v>
      </c>
      <c r="M233" s="6"/>
      <c r="N233" s="7">
        <f t="shared" si="17"/>
        <v>54.2</v>
      </c>
    </row>
    <row r="234" spans="1:14" ht="12.75">
      <c r="A234" s="6" t="s">
        <v>126</v>
      </c>
      <c r="B234" s="6"/>
      <c r="C234" s="6"/>
      <c r="D234" s="6"/>
      <c r="E234" s="6"/>
      <c r="F234" s="6">
        <v>490</v>
      </c>
      <c r="G234" s="6"/>
      <c r="H234" s="6"/>
      <c r="I234" s="6"/>
      <c r="J234" s="6"/>
      <c r="K234" s="6"/>
      <c r="L234" s="6"/>
      <c r="M234" s="6"/>
      <c r="N234" s="7">
        <f t="shared" si="17"/>
        <v>490</v>
      </c>
    </row>
    <row r="235" spans="1:14" ht="12.75">
      <c r="A235" s="6" t="s">
        <v>121</v>
      </c>
      <c r="B235" s="6"/>
      <c r="C235" s="6"/>
      <c r="D235" s="6"/>
      <c r="E235" s="6"/>
      <c r="F235" s="6">
        <v>0.4</v>
      </c>
      <c r="G235" s="6">
        <v>193.2</v>
      </c>
      <c r="H235" s="6">
        <v>0.6</v>
      </c>
      <c r="I235" s="6">
        <v>0.1</v>
      </c>
      <c r="J235" s="6">
        <v>2.1</v>
      </c>
      <c r="K235" s="6">
        <v>15.3</v>
      </c>
      <c r="L235" s="6"/>
      <c r="M235" s="6"/>
      <c r="N235" s="7">
        <f t="shared" si="17"/>
        <v>211.7</v>
      </c>
    </row>
    <row r="236" spans="1:14" ht="12.75">
      <c r="A236" s="6" t="s">
        <v>66</v>
      </c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>
        <v>48</v>
      </c>
      <c r="N236" s="7">
        <f t="shared" si="17"/>
        <v>48</v>
      </c>
    </row>
    <row r="237" spans="1:14" ht="12.75">
      <c r="A237" s="6" t="s">
        <v>129</v>
      </c>
      <c r="B237" s="6">
        <v>20.1</v>
      </c>
      <c r="C237" s="6">
        <v>46.2</v>
      </c>
      <c r="D237" s="6">
        <v>68.3</v>
      </c>
      <c r="E237" s="6">
        <v>34.2</v>
      </c>
      <c r="F237" s="6"/>
      <c r="G237" s="6">
        <v>102.7</v>
      </c>
      <c r="H237" s="6">
        <v>66.5</v>
      </c>
      <c r="I237" s="6">
        <v>89</v>
      </c>
      <c r="J237" s="6">
        <v>133.4</v>
      </c>
      <c r="K237" s="6">
        <v>40.8</v>
      </c>
      <c r="L237" s="6">
        <v>101.4</v>
      </c>
      <c r="M237" s="6">
        <v>40.3</v>
      </c>
      <c r="N237" s="7">
        <f t="shared" si="17"/>
        <v>742.8999999999999</v>
      </c>
    </row>
    <row r="238" spans="1:14" ht="12.75">
      <c r="A238" s="6" t="s">
        <v>61</v>
      </c>
      <c r="B238" s="6"/>
      <c r="C238" s="6"/>
      <c r="D238" s="6"/>
      <c r="E238" s="6"/>
      <c r="F238" s="6"/>
      <c r="G238" s="6"/>
      <c r="H238" s="6"/>
      <c r="I238" s="6">
        <v>11.9</v>
      </c>
      <c r="J238" s="6">
        <v>0.7</v>
      </c>
      <c r="K238" s="6">
        <v>0.3</v>
      </c>
      <c r="L238" s="6"/>
      <c r="M238" s="6"/>
      <c r="N238" s="7">
        <f t="shared" si="17"/>
        <v>12.9</v>
      </c>
    </row>
    <row r="239" spans="1:14" ht="12.75">
      <c r="A239" s="6" t="s">
        <v>127</v>
      </c>
      <c r="B239" s="6"/>
      <c r="C239" s="6"/>
      <c r="D239" s="6"/>
      <c r="E239" s="6"/>
      <c r="F239" s="6"/>
      <c r="G239" s="6"/>
      <c r="H239" s="6">
        <v>64</v>
      </c>
      <c r="I239" s="6"/>
      <c r="J239" s="6"/>
      <c r="K239" s="6"/>
      <c r="L239" s="6"/>
      <c r="M239" s="6"/>
      <c r="N239" s="7">
        <f t="shared" si="17"/>
        <v>64</v>
      </c>
    </row>
    <row r="240" spans="1:14" ht="12.75">
      <c r="A240" s="6" t="s">
        <v>113</v>
      </c>
      <c r="B240" s="6"/>
      <c r="C240" s="6"/>
      <c r="D240" s="6"/>
      <c r="E240" s="6">
        <v>19.7</v>
      </c>
      <c r="F240" s="6"/>
      <c r="G240" s="6">
        <v>121.4</v>
      </c>
      <c r="H240" s="6">
        <v>179.8</v>
      </c>
      <c r="I240" s="6">
        <v>164.8</v>
      </c>
      <c r="J240" s="6">
        <v>0.6</v>
      </c>
      <c r="K240" s="6">
        <v>21.4</v>
      </c>
      <c r="L240" s="6">
        <v>14.3</v>
      </c>
      <c r="M240" s="6"/>
      <c r="N240" s="7">
        <f t="shared" si="17"/>
        <v>522</v>
      </c>
    </row>
    <row r="241" spans="1:14" ht="12.75">
      <c r="A241" s="6" t="s">
        <v>51</v>
      </c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7">
        <f t="shared" si="17"/>
        <v>0</v>
      </c>
    </row>
    <row r="242" spans="1:14" ht="12.75">
      <c r="A242" s="6" t="s">
        <v>122</v>
      </c>
      <c r="B242" s="6">
        <v>8.9</v>
      </c>
      <c r="C242" s="6">
        <v>2.3</v>
      </c>
      <c r="D242" s="6">
        <v>13.3</v>
      </c>
      <c r="E242" s="6">
        <v>7.2</v>
      </c>
      <c r="F242" s="6">
        <v>2.6</v>
      </c>
      <c r="G242" s="6"/>
      <c r="H242" s="6"/>
      <c r="I242" s="6"/>
      <c r="J242" s="6"/>
      <c r="K242" s="6">
        <v>7.4</v>
      </c>
      <c r="L242" s="6">
        <v>1.7</v>
      </c>
      <c r="M242" s="6">
        <v>28.2</v>
      </c>
      <c r="N242" s="7">
        <f t="shared" si="17"/>
        <v>71.6</v>
      </c>
    </row>
    <row r="243" spans="1:14" ht="12.75">
      <c r="A243" s="6" t="s">
        <v>114</v>
      </c>
      <c r="B243" s="6"/>
      <c r="C243" s="6"/>
      <c r="D243" s="6"/>
      <c r="E243" s="6"/>
      <c r="F243" s="6"/>
      <c r="G243" s="6"/>
      <c r="H243" s="6"/>
      <c r="I243" s="6">
        <v>4</v>
      </c>
      <c r="J243" s="6">
        <v>0.1</v>
      </c>
      <c r="K243" s="6"/>
      <c r="L243" s="6"/>
      <c r="M243" s="6">
        <v>0.1</v>
      </c>
      <c r="N243" s="7">
        <f t="shared" si="17"/>
        <v>4.199999999999999</v>
      </c>
    </row>
    <row r="244" spans="1:14" ht="12.75">
      <c r="A244" s="6" t="s">
        <v>147</v>
      </c>
      <c r="B244" s="6"/>
      <c r="C244" s="6"/>
      <c r="D244" s="6"/>
      <c r="E244" s="6"/>
      <c r="F244" s="6">
        <v>0.1</v>
      </c>
      <c r="G244" s="6"/>
      <c r="H244" s="6"/>
      <c r="I244" s="6"/>
      <c r="J244" s="6"/>
      <c r="K244" s="6">
        <v>0.1</v>
      </c>
      <c r="L244" s="6"/>
      <c r="M244" s="6"/>
      <c r="N244" s="7">
        <f t="shared" si="17"/>
        <v>0.2</v>
      </c>
    </row>
    <row r="245" spans="1:14" ht="12.75">
      <c r="A245" s="6" t="s">
        <v>148</v>
      </c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7">
        <f t="shared" si="17"/>
        <v>0</v>
      </c>
    </row>
    <row r="246" spans="1:14" ht="12.75">
      <c r="A246" s="8" t="s">
        <v>41</v>
      </c>
      <c r="B246" s="8">
        <f aca="true" t="shared" si="18" ref="B246:N246">SUM(B182:B245)</f>
        <v>27044.900000000005</v>
      </c>
      <c r="C246" s="8">
        <f t="shared" si="18"/>
        <v>3293.7000000000003</v>
      </c>
      <c r="D246" s="8">
        <f t="shared" si="18"/>
        <v>23237.9</v>
      </c>
      <c r="E246" s="8">
        <f t="shared" si="18"/>
        <v>153007.40000000005</v>
      </c>
      <c r="F246" s="8">
        <f t="shared" si="18"/>
        <v>76285.1</v>
      </c>
      <c r="G246" s="8">
        <f t="shared" si="18"/>
        <v>5766.8</v>
      </c>
      <c r="H246" s="8">
        <f t="shared" si="18"/>
        <v>25885.100000000002</v>
      </c>
      <c r="I246" s="8">
        <f t="shared" si="18"/>
        <v>10706.1</v>
      </c>
      <c r="J246" s="8">
        <f t="shared" si="18"/>
        <v>16603.899999999998</v>
      </c>
      <c r="K246" s="8">
        <f t="shared" si="18"/>
        <v>18692.3</v>
      </c>
      <c r="L246" s="8">
        <f t="shared" si="18"/>
        <v>31809.099999999995</v>
      </c>
      <c r="M246" s="8">
        <f t="shared" si="18"/>
        <v>29333.799999999996</v>
      </c>
      <c r="N246" s="8">
        <f t="shared" si="18"/>
        <v>421666.0999999999</v>
      </c>
    </row>
    <row r="247" spans="1:14" ht="12.75">
      <c r="A247" s="9" t="s">
        <v>42</v>
      </c>
      <c r="B247" s="9">
        <f aca="true" t="shared" si="19" ref="B247:N247">SUM(B182:B246)/2</f>
        <v>27044.900000000005</v>
      </c>
      <c r="C247" s="9">
        <f t="shared" si="19"/>
        <v>3293.7000000000003</v>
      </c>
      <c r="D247" s="9">
        <f t="shared" si="19"/>
        <v>23237.9</v>
      </c>
      <c r="E247" s="9">
        <f t="shared" si="19"/>
        <v>153007.40000000005</v>
      </c>
      <c r="F247" s="9">
        <f t="shared" si="19"/>
        <v>76285.1</v>
      </c>
      <c r="G247" s="9">
        <f t="shared" si="19"/>
        <v>5766.8</v>
      </c>
      <c r="H247" s="9">
        <f t="shared" si="19"/>
        <v>25885.100000000002</v>
      </c>
      <c r="I247" s="9">
        <f t="shared" si="19"/>
        <v>10706.1</v>
      </c>
      <c r="J247" s="9">
        <f t="shared" si="19"/>
        <v>16603.899999999998</v>
      </c>
      <c r="K247" s="9">
        <f t="shared" si="19"/>
        <v>18692.3</v>
      </c>
      <c r="L247" s="9">
        <f t="shared" si="19"/>
        <v>31809.099999999995</v>
      </c>
      <c r="M247" s="9">
        <f t="shared" si="19"/>
        <v>29333.799999999996</v>
      </c>
      <c r="N247" s="9">
        <f t="shared" si="19"/>
        <v>421666.0999999999</v>
      </c>
    </row>
    <row r="248" spans="1:14" ht="12.75">
      <c r="A248" s="10" t="s">
        <v>43</v>
      </c>
      <c r="B248" s="10">
        <f aca="true" t="shared" si="20" ref="B248:N248">SUM(B154:B247)/3</f>
        <v>473163.8999999999</v>
      </c>
      <c r="C248" s="10">
        <f t="shared" si="20"/>
        <v>445936.3999999999</v>
      </c>
      <c r="D248" s="10">
        <f t="shared" si="20"/>
        <v>461773.0999999999</v>
      </c>
      <c r="E248" s="10">
        <f t="shared" si="20"/>
        <v>965687.1000000001</v>
      </c>
      <c r="F248" s="10">
        <f t="shared" si="20"/>
        <v>611749.9</v>
      </c>
      <c r="G248" s="10">
        <f t="shared" si="20"/>
        <v>420973.10000000003</v>
      </c>
      <c r="H248" s="10">
        <f t="shared" si="20"/>
        <v>548843.6</v>
      </c>
      <c r="I248" s="10">
        <f t="shared" si="20"/>
        <v>509641.50000000006</v>
      </c>
      <c r="J248" s="10">
        <f t="shared" si="20"/>
        <v>646351.3000000002</v>
      </c>
      <c r="K248" s="10">
        <f t="shared" si="20"/>
        <v>533726.8</v>
      </c>
      <c r="L248" s="10">
        <f t="shared" si="20"/>
        <v>576009.3000000002</v>
      </c>
      <c r="M248" s="10">
        <f t="shared" si="20"/>
        <v>523571.00000000006</v>
      </c>
      <c r="N248" s="10">
        <f t="shared" si="20"/>
        <v>6717426.999999999</v>
      </c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3" t="s">
        <v>0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2.75">
      <c r="A251" s="3" t="s">
        <v>149</v>
      </c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2.75">
      <c r="A252" s="4"/>
      <c r="B252" s="5" t="s">
        <v>2</v>
      </c>
      <c r="C252" s="5" t="s">
        <v>3</v>
      </c>
      <c r="D252" s="5" t="s">
        <v>4</v>
      </c>
      <c r="E252" s="5" t="s">
        <v>5</v>
      </c>
      <c r="F252" s="5" t="s">
        <v>6</v>
      </c>
      <c r="G252" s="5" t="s">
        <v>7</v>
      </c>
      <c r="H252" s="5" t="s">
        <v>8</v>
      </c>
      <c r="I252" s="5" t="s">
        <v>9</v>
      </c>
      <c r="J252" s="5" t="s">
        <v>10</v>
      </c>
      <c r="K252" s="5" t="s">
        <v>11</v>
      </c>
      <c r="L252" s="5" t="s">
        <v>12</v>
      </c>
      <c r="M252" s="5" t="s">
        <v>13</v>
      </c>
      <c r="N252" s="5" t="s">
        <v>14</v>
      </c>
    </row>
    <row r="253" spans="1:14" ht="12.75">
      <c r="A253" s="6" t="s">
        <v>45</v>
      </c>
      <c r="B253" s="6">
        <v>2838.3</v>
      </c>
      <c r="C253" s="6">
        <v>447.2</v>
      </c>
      <c r="D253" s="6">
        <v>542.6</v>
      </c>
      <c r="E253" s="6">
        <v>1328.6</v>
      </c>
      <c r="F253" s="6">
        <v>489.2</v>
      </c>
      <c r="G253" s="6">
        <v>1343</v>
      </c>
      <c r="H253" s="6">
        <v>539.4</v>
      </c>
      <c r="I253" s="6">
        <v>717.3</v>
      </c>
      <c r="J253" s="6">
        <v>2448.2</v>
      </c>
      <c r="K253" s="6">
        <v>480.9</v>
      </c>
      <c r="L253" s="6">
        <v>377</v>
      </c>
      <c r="M253" s="6">
        <v>2847</v>
      </c>
      <c r="N253" s="7">
        <f aca="true" t="shared" si="21" ref="N253:N273">SUM(B253:M253)</f>
        <v>14398.699999999999</v>
      </c>
    </row>
    <row r="254" spans="1:14" ht="12.75">
      <c r="A254" s="6" t="s">
        <v>15</v>
      </c>
      <c r="B254" s="6">
        <v>2657.5</v>
      </c>
      <c r="C254" s="6">
        <v>570.2</v>
      </c>
      <c r="D254" s="6">
        <v>2.2</v>
      </c>
      <c r="E254" s="6">
        <v>353.7</v>
      </c>
      <c r="F254" s="6">
        <v>53.4</v>
      </c>
      <c r="G254" s="6">
        <v>5655.7</v>
      </c>
      <c r="H254" s="6">
        <v>88.1</v>
      </c>
      <c r="I254" s="6">
        <v>2.6</v>
      </c>
      <c r="J254" s="6">
        <v>934.6</v>
      </c>
      <c r="K254" s="6">
        <v>180.7</v>
      </c>
      <c r="L254" s="6">
        <v>3404.5</v>
      </c>
      <c r="M254" s="6">
        <v>670.1</v>
      </c>
      <c r="N254" s="7">
        <f t="shared" si="21"/>
        <v>14573.300000000001</v>
      </c>
    </row>
    <row r="255" spans="1:14" ht="12.75">
      <c r="A255" s="6" t="s">
        <v>16</v>
      </c>
      <c r="B255" s="6">
        <v>10421.9</v>
      </c>
      <c r="C255" s="6">
        <v>16174.2</v>
      </c>
      <c r="D255" s="6">
        <v>1011.5</v>
      </c>
      <c r="E255" s="6">
        <v>42162.8</v>
      </c>
      <c r="F255" s="6">
        <v>82100.4</v>
      </c>
      <c r="G255" s="6">
        <v>87955.5</v>
      </c>
      <c r="H255" s="6">
        <v>21988.3</v>
      </c>
      <c r="I255" s="6">
        <v>7328.3</v>
      </c>
      <c r="J255" s="6">
        <v>12470.3</v>
      </c>
      <c r="K255" s="6">
        <v>10442.6</v>
      </c>
      <c r="L255" s="6">
        <v>4021.4</v>
      </c>
      <c r="M255" s="6">
        <v>4938.4</v>
      </c>
      <c r="N255" s="7">
        <f t="shared" si="21"/>
        <v>301015.6</v>
      </c>
    </row>
    <row r="256" spans="1:14" ht="12.75">
      <c r="A256" s="6" t="s">
        <v>17</v>
      </c>
      <c r="B256" s="6">
        <v>751.5</v>
      </c>
      <c r="C256" s="6">
        <v>735.3</v>
      </c>
      <c r="D256" s="6">
        <v>1717.8</v>
      </c>
      <c r="E256" s="6">
        <v>1177</v>
      </c>
      <c r="F256" s="6">
        <v>2215.9</v>
      </c>
      <c r="G256" s="6">
        <v>1148.6</v>
      </c>
      <c r="H256" s="6">
        <v>1242.9</v>
      </c>
      <c r="I256" s="6">
        <v>1022.9</v>
      </c>
      <c r="J256" s="6">
        <v>565</v>
      </c>
      <c r="K256" s="6">
        <v>688.3</v>
      </c>
      <c r="L256" s="6">
        <v>838.1</v>
      </c>
      <c r="M256" s="6">
        <v>269.5</v>
      </c>
      <c r="N256" s="7">
        <f t="shared" si="21"/>
        <v>12372.8</v>
      </c>
    </row>
    <row r="257" spans="1:14" ht="12.75">
      <c r="A257" s="6" t="s">
        <v>18</v>
      </c>
      <c r="B257" s="6">
        <v>69.1</v>
      </c>
      <c r="C257" s="6">
        <v>21.1</v>
      </c>
      <c r="D257" s="6">
        <v>34.1</v>
      </c>
      <c r="E257" s="6"/>
      <c r="F257" s="6">
        <v>0.3</v>
      </c>
      <c r="G257" s="6"/>
      <c r="H257" s="6"/>
      <c r="I257" s="6">
        <v>2110.7</v>
      </c>
      <c r="J257" s="6">
        <v>268.7</v>
      </c>
      <c r="K257" s="6">
        <v>307.5</v>
      </c>
      <c r="L257" s="6">
        <v>1080.9</v>
      </c>
      <c r="M257" s="6">
        <v>549.2</v>
      </c>
      <c r="N257" s="7">
        <f t="shared" si="21"/>
        <v>4441.599999999999</v>
      </c>
    </row>
    <row r="258" spans="1:14" ht="12.75">
      <c r="A258" s="6" t="s">
        <v>67</v>
      </c>
      <c r="B258" s="6"/>
      <c r="C258" s="6"/>
      <c r="D258" s="6"/>
      <c r="E258" s="6"/>
      <c r="F258" s="6"/>
      <c r="G258" s="6"/>
      <c r="H258" s="6">
        <v>0.9</v>
      </c>
      <c r="I258" s="6"/>
      <c r="J258" s="6"/>
      <c r="K258" s="6"/>
      <c r="L258" s="6"/>
      <c r="M258" s="6">
        <v>12.8</v>
      </c>
      <c r="N258" s="7">
        <f t="shared" si="21"/>
        <v>13.700000000000001</v>
      </c>
    </row>
    <row r="259" spans="1:14" ht="12.75">
      <c r="A259" s="6" t="s">
        <v>52</v>
      </c>
      <c r="B259" s="6">
        <v>33</v>
      </c>
      <c r="C259" s="6"/>
      <c r="D259" s="6"/>
      <c r="E259" s="6"/>
      <c r="F259" s="6"/>
      <c r="G259" s="6"/>
      <c r="H259" s="6"/>
      <c r="I259" s="6">
        <v>0.1</v>
      </c>
      <c r="J259" s="6">
        <v>0.6</v>
      </c>
      <c r="K259" s="6">
        <v>4.7</v>
      </c>
      <c r="L259" s="6"/>
      <c r="M259" s="6">
        <v>169.7</v>
      </c>
      <c r="N259" s="7">
        <f t="shared" si="21"/>
        <v>208.1</v>
      </c>
    </row>
    <row r="260" spans="1:14" ht="12.75">
      <c r="A260" s="6" t="s">
        <v>19</v>
      </c>
      <c r="B260" s="6"/>
      <c r="C260" s="6"/>
      <c r="D260" s="6"/>
      <c r="E260" s="6"/>
      <c r="F260" s="6"/>
      <c r="G260" s="6"/>
      <c r="H260" s="6"/>
      <c r="I260" s="6"/>
      <c r="J260" s="6"/>
      <c r="K260" s="6">
        <v>62.1</v>
      </c>
      <c r="L260" s="6">
        <v>173.8</v>
      </c>
      <c r="M260" s="6">
        <v>20.9</v>
      </c>
      <c r="N260" s="7">
        <f t="shared" si="21"/>
        <v>256.8</v>
      </c>
    </row>
    <row r="261" spans="1:14" ht="12.75">
      <c r="A261" s="6" t="s">
        <v>20</v>
      </c>
      <c r="B261" s="6">
        <v>22.9</v>
      </c>
      <c r="C261" s="6">
        <v>75.4</v>
      </c>
      <c r="D261" s="6">
        <v>7.1</v>
      </c>
      <c r="E261" s="6">
        <v>0.1</v>
      </c>
      <c r="F261" s="6"/>
      <c r="G261" s="6"/>
      <c r="H261" s="6">
        <v>0.9</v>
      </c>
      <c r="I261" s="6"/>
      <c r="J261" s="6">
        <v>0.4</v>
      </c>
      <c r="K261" s="6">
        <v>215.1</v>
      </c>
      <c r="L261" s="6">
        <v>26.7</v>
      </c>
      <c r="M261" s="6">
        <v>0.3</v>
      </c>
      <c r="N261" s="7">
        <f t="shared" si="21"/>
        <v>348.9</v>
      </c>
    </row>
    <row r="262" spans="1:14" ht="12.75">
      <c r="A262" s="6" t="s">
        <v>21</v>
      </c>
      <c r="B262" s="6">
        <v>75.4</v>
      </c>
      <c r="C262" s="6">
        <v>60</v>
      </c>
      <c r="D262" s="6">
        <v>17.7</v>
      </c>
      <c r="E262" s="6">
        <v>258.4</v>
      </c>
      <c r="F262" s="6">
        <v>28.7</v>
      </c>
      <c r="G262" s="6">
        <v>0.7</v>
      </c>
      <c r="H262" s="6">
        <v>40.5</v>
      </c>
      <c r="I262" s="6">
        <v>101.3</v>
      </c>
      <c r="J262" s="6">
        <v>547.6</v>
      </c>
      <c r="K262" s="6">
        <v>46.1</v>
      </c>
      <c r="L262" s="6">
        <v>20</v>
      </c>
      <c r="M262" s="6">
        <v>215.4</v>
      </c>
      <c r="N262" s="7">
        <f t="shared" si="21"/>
        <v>1411.8</v>
      </c>
    </row>
    <row r="263" spans="1:14" ht="12.75">
      <c r="A263" s="6" t="s">
        <v>22</v>
      </c>
      <c r="B263" s="6">
        <v>454.9</v>
      </c>
      <c r="C263" s="6">
        <v>3486.3</v>
      </c>
      <c r="D263" s="6">
        <v>2011.6</v>
      </c>
      <c r="E263" s="6">
        <v>633.9</v>
      </c>
      <c r="F263" s="6">
        <v>5361.8</v>
      </c>
      <c r="G263" s="6">
        <v>1342</v>
      </c>
      <c r="H263" s="6">
        <v>221.6</v>
      </c>
      <c r="I263" s="6">
        <v>2538.5</v>
      </c>
      <c r="J263" s="6">
        <v>344.1</v>
      </c>
      <c r="K263" s="6">
        <v>2124.1</v>
      </c>
      <c r="L263" s="6">
        <v>1003.3</v>
      </c>
      <c r="M263" s="6">
        <v>2893.9</v>
      </c>
      <c r="N263" s="7">
        <f t="shared" si="21"/>
        <v>22416</v>
      </c>
    </row>
    <row r="264" spans="1:14" ht="12.75">
      <c r="A264" s="6" t="s">
        <v>23</v>
      </c>
      <c r="B264" s="6"/>
      <c r="C264" s="6"/>
      <c r="D264" s="6"/>
      <c r="E264" s="6"/>
      <c r="F264" s="6">
        <v>71.8</v>
      </c>
      <c r="G264" s="6"/>
      <c r="H264" s="6"/>
      <c r="I264" s="6"/>
      <c r="J264" s="6">
        <v>4.4</v>
      </c>
      <c r="K264" s="6"/>
      <c r="L264" s="6"/>
      <c r="M264" s="6"/>
      <c r="N264" s="7">
        <f t="shared" si="21"/>
        <v>76.2</v>
      </c>
    </row>
    <row r="265" spans="1:14" ht="12.75">
      <c r="A265" s="6" t="s">
        <v>74</v>
      </c>
      <c r="B265" s="6"/>
      <c r="C265" s="6"/>
      <c r="D265" s="6"/>
      <c r="E265" s="6"/>
      <c r="F265" s="6"/>
      <c r="G265" s="6"/>
      <c r="H265" s="6">
        <v>1.2</v>
      </c>
      <c r="I265" s="6"/>
      <c r="J265" s="6">
        <v>1.1</v>
      </c>
      <c r="K265" s="6"/>
      <c r="L265" s="6"/>
      <c r="M265" s="6"/>
      <c r="N265" s="7">
        <f t="shared" si="21"/>
        <v>2.3</v>
      </c>
    </row>
    <row r="266" spans="1:14" ht="12.75">
      <c r="A266" s="6" t="s">
        <v>75</v>
      </c>
      <c r="B266" s="6"/>
      <c r="C266" s="6"/>
      <c r="D266" s="6"/>
      <c r="E266" s="6"/>
      <c r="F266" s="6"/>
      <c r="G266" s="6"/>
      <c r="H266" s="6">
        <v>1.5</v>
      </c>
      <c r="I266" s="6"/>
      <c r="J266" s="6"/>
      <c r="K266" s="6"/>
      <c r="L266" s="6"/>
      <c r="M266" s="6"/>
      <c r="N266" s="7">
        <f t="shared" si="21"/>
        <v>1.5</v>
      </c>
    </row>
    <row r="267" spans="1:14" ht="12.75">
      <c r="A267" s="6" t="s">
        <v>24</v>
      </c>
      <c r="B267" s="6">
        <v>38.7</v>
      </c>
      <c r="C267" s="6">
        <v>25.4</v>
      </c>
      <c r="D267" s="6">
        <v>48.6</v>
      </c>
      <c r="E267" s="6">
        <v>77.1</v>
      </c>
      <c r="F267" s="6">
        <v>351.3</v>
      </c>
      <c r="G267" s="6">
        <v>50.1</v>
      </c>
      <c r="H267" s="6">
        <v>159.8</v>
      </c>
      <c r="I267" s="6">
        <v>353.4</v>
      </c>
      <c r="J267" s="6">
        <v>171.6</v>
      </c>
      <c r="K267" s="6">
        <v>228.9</v>
      </c>
      <c r="L267" s="6">
        <v>89.3</v>
      </c>
      <c r="M267" s="6">
        <v>276.1</v>
      </c>
      <c r="N267" s="7">
        <f t="shared" si="21"/>
        <v>1870.3000000000002</v>
      </c>
    </row>
    <row r="268" spans="1:14" ht="12.75">
      <c r="A268" s="6" t="s">
        <v>25</v>
      </c>
      <c r="B268" s="6"/>
      <c r="C268" s="6"/>
      <c r="D268" s="6"/>
      <c r="E268" s="6"/>
      <c r="F268" s="6"/>
      <c r="G268" s="6"/>
      <c r="H268" s="6"/>
      <c r="I268" s="6">
        <v>14.3</v>
      </c>
      <c r="J268" s="6">
        <v>1.1</v>
      </c>
      <c r="K268" s="6">
        <v>24.2</v>
      </c>
      <c r="L268" s="6">
        <v>3.3</v>
      </c>
      <c r="M268" s="6"/>
      <c r="N268" s="7">
        <f t="shared" si="21"/>
        <v>42.9</v>
      </c>
    </row>
    <row r="269" spans="1:14" ht="12.75">
      <c r="A269" s="6" t="s">
        <v>26</v>
      </c>
      <c r="B269" s="6"/>
      <c r="C269" s="6"/>
      <c r="D269" s="6"/>
      <c r="E269" s="6"/>
      <c r="F269" s="6"/>
      <c r="G269" s="6"/>
      <c r="H269" s="6">
        <v>88.9</v>
      </c>
      <c r="I269" s="6">
        <v>125.2</v>
      </c>
      <c r="J269" s="6">
        <v>57.1</v>
      </c>
      <c r="K269" s="6">
        <v>0.8</v>
      </c>
      <c r="L269" s="6">
        <v>48.3</v>
      </c>
      <c r="M269" s="6">
        <v>7.4</v>
      </c>
      <c r="N269" s="7">
        <f t="shared" si="21"/>
        <v>327.70000000000005</v>
      </c>
    </row>
    <row r="270" spans="1:14" ht="12.75">
      <c r="A270" s="6" t="s">
        <v>27</v>
      </c>
      <c r="B270" s="6"/>
      <c r="C270" s="6"/>
      <c r="D270" s="6">
        <v>0.7</v>
      </c>
      <c r="E270" s="6"/>
      <c r="F270" s="6">
        <v>0.4</v>
      </c>
      <c r="G270" s="6">
        <v>16.3</v>
      </c>
      <c r="H270" s="6">
        <v>110.8</v>
      </c>
      <c r="I270" s="6">
        <v>130.9</v>
      </c>
      <c r="J270" s="6">
        <v>76</v>
      </c>
      <c r="K270" s="6">
        <v>29.2</v>
      </c>
      <c r="L270" s="6">
        <v>16.5</v>
      </c>
      <c r="M270" s="6">
        <v>47</v>
      </c>
      <c r="N270" s="7">
        <f t="shared" si="21"/>
        <v>427.8</v>
      </c>
    </row>
    <row r="271" spans="1:14" ht="12.75">
      <c r="A271" s="6" t="s">
        <v>28</v>
      </c>
      <c r="B271" s="6">
        <v>135.1</v>
      </c>
      <c r="C271" s="6">
        <v>0.8</v>
      </c>
      <c r="D271" s="6">
        <v>1.4</v>
      </c>
      <c r="E271" s="6">
        <v>240.3</v>
      </c>
      <c r="F271" s="6">
        <v>638.8</v>
      </c>
      <c r="G271" s="6">
        <v>945.9</v>
      </c>
      <c r="H271" s="6">
        <v>790.6</v>
      </c>
      <c r="I271" s="6">
        <v>765.6</v>
      </c>
      <c r="J271" s="6">
        <v>366.4</v>
      </c>
      <c r="K271" s="6">
        <v>265.5</v>
      </c>
      <c r="L271" s="6">
        <v>197.9</v>
      </c>
      <c r="M271" s="6">
        <v>102</v>
      </c>
      <c r="N271" s="7">
        <f t="shared" si="21"/>
        <v>4450.299999999999</v>
      </c>
    </row>
    <row r="272" spans="1:14" ht="12.75">
      <c r="A272" s="6" t="s">
        <v>29</v>
      </c>
      <c r="B272" s="6">
        <v>38.6</v>
      </c>
      <c r="C272" s="6"/>
      <c r="D272" s="6"/>
      <c r="E272" s="6"/>
      <c r="F272" s="6">
        <v>170.5</v>
      </c>
      <c r="G272" s="6">
        <v>350.8</v>
      </c>
      <c r="H272" s="6">
        <v>908.3</v>
      </c>
      <c r="I272" s="6">
        <v>1595</v>
      </c>
      <c r="J272" s="6">
        <v>698.3</v>
      </c>
      <c r="K272" s="6">
        <v>188.7</v>
      </c>
      <c r="L272" s="6">
        <v>29.9</v>
      </c>
      <c r="M272" s="6">
        <v>49.9</v>
      </c>
      <c r="N272" s="7">
        <f t="shared" si="21"/>
        <v>4030</v>
      </c>
    </row>
    <row r="273" spans="1:14" ht="12.75">
      <c r="A273" s="6" t="s">
        <v>30</v>
      </c>
      <c r="B273" s="6"/>
      <c r="C273" s="6"/>
      <c r="D273" s="6"/>
      <c r="E273" s="6"/>
      <c r="F273" s="6"/>
      <c r="G273" s="6"/>
      <c r="H273" s="6"/>
      <c r="I273" s="6"/>
      <c r="J273" s="6">
        <v>11.6</v>
      </c>
      <c r="K273" s="6"/>
      <c r="L273" s="6"/>
      <c r="M273" s="6"/>
      <c r="N273" s="7">
        <f t="shared" si="21"/>
        <v>11.6</v>
      </c>
    </row>
    <row r="274" spans="1:14" ht="12.75">
      <c r="A274" s="8" t="s">
        <v>32</v>
      </c>
      <c r="B274" s="8">
        <f aca="true" t="shared" si="22" ref="B274:N274">SUM(B253:B273)</f>
        <v>17536.9</v>
      </c>
      <c r="C274" s="8">
        <f t="shared" si="22"/>
        <v>21595.9</v>
      </c>
      <c r="D274" s="8">
        <f t="shared" si="22"/>
        <v>5395.3</v>
      </c>
      <c r="E274" s="8">
        <f t="shared" si="22"/>
        <v>46231.90000000001</v>
      </c>
      <c r="F274" s="8">
        <f t="shared" si="22"/>
        <v>91482.5</v>
      </c>
      <c r="G274" s="8">
        <f t="shared" si="22"/>
        <v>98808.6</v>
      </c>
      <c r="H274" s="8">
        <f t="shared" si="22"/>
        <v>26183.7</v>
      </c>
      <c r="I274" s="8">
        <f t="shared" si="22"/>
        <v>16806.1</v>
      </c>
      <c r="J274" s="8">
        <f t="shared" si="22"/>
        <v>18967.09999999999</v>
      </c>
      <c r="K274" s="8">
        <f t="shared" si="22"/>
        <v>15289.400000000003</v>
      </c>
      <c r="L274" s="8">
        <f t="shared" si="22"/>
        <v>11330.899999999996</v>
      </c>
      <c r="M274" s="8">
        <f t="shared" si="22"/>
        <v>13069.599999999999</v>
      </c>
      <c r="N274" s="8">
        <f t="shared" si="22"/>
        <v>382697.8999999999</v>
      </c>
    </row>
    <row r="275" spans="1:14" ht="12.75">
      <c r="A275" s="9" t="s">
        <v>33</v>
      </c>
      <c r="B275" s="9">
        <f aca="true" t="shared" si="23" ref="B275:N275">SUM(B253:B274)/2</f>
        <v>17536.9</v>
      </c>
      <c r="C275" s="9">
        <f t="shared" si="23"/>
        <v>21595.9</v>
      </c>
      <c r="D275" s="9">
        <f t="shared" si="23"/>
        <v>5395.3</v>
      </c>
      <c r="E275" s="9">
        <f t="shared" si="23"/>
        <v>46231.90000000001</v>
      </c>
      <c r="F275" s="9">
        <f t="shared" si="23"/>
        <v>91482.5</v>
      </c>
      <c r="G275" s="9">
        <f t="shared" si="23"/>
        <v>98808.6</v>
      </c>
      <c r="H275" s="9">
        <f t="shared" si="23"/>
        <v>26183.7</v>
      </c>
      <c r="I275" s="9">
        <f t="shared" si="23"/>
        <v>16806.1</v>
      </c>
      <c r="J275" s="9">
        <f t="shared" si="23"/>
        <v>18967.09999999999</v>
      </c>
      <c r="K275" s="9">
        <f t="shared" si="23"/>
        <v>15289.400000000003</v>
      </c>
      <c r="L275" s="9">
        <f t="shared" si="23"/>
        <v>11330.899999999996</v>
      </c>
      <c r="M275" s="9">
        <f t="shared" si="23"/>
        <v>13069.599999999999</v>
      </c>
      <c r="N275" s="9">
        <f t="shared" si="23"/>
        <v>382697.8999999999</v>
      </c>
    </row>
    <row r="276" spans="1:14" ht="12.75">
      <c r="A276" s="6" t="s">
        <v>81</v>
      </c>
      <c r="B276" s="6">
        <v>20.2</v>
      </c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7">
        <f aca="true" t="shared" si="24" ref="N276:N309">SUM(B276:M276)</f>
        <v>20.2</v>
      </c>
    </row>
    <row r="277" spans="1:14" ht="12.75">
      <c r="A277" s="6" t="s">
        <v>34</v>
      </c>
      <c r="B277" s="6"/>
      <c r="C277" s="6">
        <v>3.1</v>
      </c>
      <c r="D277" s="6"/>
      <c r="E277" s="6"/>
      <c r="F277" s="6"/>
      <c r="G277" s="6"/>
      <c r="H277" s="6"/>
      <c r="I277" s="6"/>
      <c r="J277" s="6">
        <v>2.7</v>
      </c>
      <c r="K277" s="6">
        <v>2.6</v>
      </c>
      <c r="L277" s="6"/>
      <c r="M277" s="6"/>
      <c r="N277" s="7">
        <f t="shared" si="24"/>
        <v>8.4</v>
      </c>
    </row>
    <row r="278" spans="1:14" ht="12.75">
      <c r="A278" s="6" t="s">
        <v>71</v>
      </c>
      <c r="B278" s="6">
        <v>17.5</v>
      </c>
      <c r="C278" s="6"/>
      <c r="D278" s="6">
        <v>0.1</v>
      </c>
      <c r="E278" s="6">
        <v>0.1</v>
      </c>
      <c r="F278" s="6">
        <v>0.1</v>
      </c>
      <c r="G278" s="6">
        <v>15</v>
      </c>
      <c r="H278" s="6">
        <v>513.3</v>
      </c>
      <c r="I278" s="6">
        <v>264.3</v>
      </c>
      <c r="J278" s="6">
        <v>202.3</v>
      </c>
      <c r="K278" s="6"/>
      <c r="L278" s="6">
        <v>5.6</v>
      </c>
      <c r="M278" s="6">
        <v>49.6</v>
      </c>
      <c r="N278" s="7">
        <f t="shared" si="24"/>
        <v>1067.8999999999999</v>
      </c>
    </row>
    <row r="279" spans="1:14" ht="12.75">
      <c r="A279" s="6" t="s">
        <v>35</v>
      </c>
      <c r="B279" s="6"/>
      <c r="C279" s="6"/>
      <c r="D279" s="6"/>
      <c r="E279" s="6">
        <v>35.9</v>
      </c>
      <c r="F279" s="6">
        <v>0.4</v>
      </c>
      <c r="G279" s="6"/>
      <c r="H279" s="6">
        <v>0.2</v>
      </c>
      <c r="I279" s="6"/>
      <c r="J279" s="6">
        <v>0.2</v>
      </c>
      <c r="K279" s="6">
        <v>0.1</v>
      </c>
      <c r="L279" s="6">
        <v>26.9</v>
      </c>
      <c r="M279" s="6">
        <v>30.1</v>
      </c>
      <c r="N279" s="7">
        <f t="shared" si="24"/>
        <v>93.80000000000001</v>
      </c>
    </row>
    <row r="280" spans="1:14" ht="12.75">
      <c r="A280" s="6" t="s">
        <v>86</v>
      </c>
      <c r="B280" s="6"/>
      <c r="C280" s="6">
        <v>57.5</v>
      </c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7">
        <f t="shared" si="24"/>
        <v>57.5</v>
      </c>
    </row>
    <row r="281" spans="1:14" ht="12.75">
      <c r="A281" s="6" t="s">
        <v>36</v>
      </c>
      <c r="B281" s="6"/>
      <c r="C281" s="6"/>
      <c r="D281" s="6"/>
      <c r="E281" s="6"/>
      <c r="F281" s="6"/>
      <c r="G281" s="6">
        <v>0.1</v>
      </c>
      <c r="H281" s="6"/>
      <c r="I281" s="6"/>
      <c r="J281" s="6"/>
      <c r="K281" s="6"/>
      <c r="L281" s="6"/>
      <c r="M281" s="6"/>
      <c r="N281" s="7">
        <f t="shared" si="24"/>
        <v>0.1</v>
      </c>
    </row>
    <row r="282" spans="1:14" ht="12.75">
      <c r="A282" s="6" t="s">
        <v>89</v>
      </c>
      <c r="B282" s="6">
        <v>29.1</v>
      </c>
      <c r="C282" s="6">
        <v>0.2</v>
      </c>
      <c r="D282" s="6"/>
      <c r="E282" s="6"/>
      <c r="F282" s="6"/>
      <c r="G282" s="6"/>
      <c r="H282" s="6">
        <v>1</v>
      </c>
      <c r="I282" s="6">
        <v>11.6</v>
      </c>
      <c r="J282" s="6"/>
      <c r="K282" s="6"/>
      <c r="L282" s="6"/>
      <c r="M282" s="6">
        <v>0.8</v>
      </c>
      <c r="N282" s="7">
        <f t="shared" si="24"/>
        <v>42.699999999999996</v>
      </c>
    </row>
    <row r="283" spans="1:14" ht="12.75">
      <c r="A283" s="6" t="s">
        <v>62</v>
      </c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7">
        <f t="shared" si="24"/>
        <v>0</v>
      </c>
    </row>
    <row r="284" spans="1:14" ht="12.75">
      <c r="A284" s="6" t="s">
        <v>69</v>
      </c>
      <c r="B284" s="6"/>
      <c r="C284" s="6">
        <v>0.3</v>
      </c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7">
        <f t="shared" si="24"/>
        <v>0.3</v>
      </c>
    </row>
    <row r="285" spans="1:14" ht="12.75">
      <c r="A285" s="6" t="s">
        <v>38</v>
      </c>
      <c r="B285" s="6"/>
      <c r="C285" s="6"/>
      <c r="D285" s="6"/>
      <c r="E285" s="6"/>
      <c r="F285" s="6"/>
      <c r="G285" s="6"/>
      <c r="H285" s="6"/>
      <c r="I285" s="6"/>
      <c r="J285" s="6">
        <v>6.1</v>
      </c>
      <c r="K285" s="6">
        <v>1.7</v>
      </c>
      <c r="L285" s="6"/>
      <c r="M285" s="6">
        <v>0.4</v>
      </c>
      <c r="N285" s="7">
        <f t="shared" si="24"/>
        <v>8.2</v>
      </c>
    </row>
    <row r="286" spans="1:14" ht="12.75">
      <c r="A286" s="6" t="s">
        <v>95</v>
      </c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7">
        <f t="shared" si="24"/>
        <v>0</v>
      </c>
    </row>
    <row r="287" spans="1:14" ht="12.75">
      <c r="A287" s="6" t="s">
        <v>103</v>
      </c>
      <c r="B287" s="6">
        <v>308</v>
      </c>
      <c r="C287" s="6">
        <v>62.5</v>
      </c>
      <c r="D287" s="6">
        <v>360.7</v>
      </c>
      <c r="E287" s="6">
        <v>27.9</v>
      </c>
      <c r="F287" s="6">
        <v>61</v>
      </c>
      <c r="G287" s="6">
        <v>55.1</v>
      </c>
      <c r="H287" s="6"/>
      <c r="I287" s="6">
        <v>4.5</v>
      </c>
      <c r="J287" s="6">
        <v>35.1</v>
      </c>
      <c r="K287" s="6">
        <v>111.2</v>
      </c>
      <c r="L287" s="6">
        <v>178</v>
      </c>
      <c r="M287" s="6">
        <v>368</v>
      </c>
      <c r="N287" s="7">
        <f t="shared" si="24"/>
        <v>1572</v>
      </c>
    </row>
    <row r="288" spans="1:14" ht="12.75">
      <c r="A288" s="6" t="s">
        <v>46</v>
      </c>
      <c r="B288" s="6">
        <v>425.3</v>
      </c>
      <c r="C288" s="6">
        <v>0.2</v>
      </c>
      <c r="D288" s="6">
        <v>0.2</v>
      </c>
      <c r="E288" s="6">
        <v>0.1</v>
      </c>
      <c r="F288" s="6">
        <v>0.3</v>
      </c>
      <c r="G288" s="6">
        <v>0.1</v>
      </c>
      <c r="H288" s="6"/>
      <c r="I288" s="6">
        <v>3.9</v>
      </c>
      <c r="J288" s="6">
        <v>140.9</v>
      </c>
      <c r="K288" s="6">
        <v>6.7</v>
      </c>
      <c r="L288" s="6">
        <v>0.3</v>
      </c>
      <c r="M288" s="6">
        <v>0.2</v>
      </c>
      <c r="N288" s="7">
        <f t="shared" si="24"/>
        <v>578.2</v>
      </c>
    </row>
    <row r="289" spans="1:14" ht="12.75">
      <c r="A289" s="6" t="s">
        <v>39</v>
      </c>
      <c r="B289" s="6">
        <v>182.9</v>
      </c>
      <c r="C289" s="6">
        <v>8.3</v>
      </c>
      <c r="D289" s="6">
        <v>44.7</v>
      </c>
      <c r="E289" s="6">
        <v>10.1</v>
      </c>
      <c r="F289" s="6">
        <v>85.6</v>
      </c>
      <c r="G289" s="6">
        <v>107.7</v>
      </c>
      <c r="H289" s="6">
        <v>119.3</v>
      </c>
      <c r="I289" s="6">
        <v>113.7</v>
      </c>
      <c r="J289" s="6">
        <v>75.1</v>
      </c>
      <c r="K289" s="6">
        <v>17.5</v>
      </c>
      <c r="L289" s="6">
        <v>4.9</v>
      </c>
      <c r="M289" s="6">
        <v>144.8</v>
      </c>
      <c r="N289" s="7">
        <f t="shared" si="24"/>
        <v>914.6000000000001</v>
      </c>
    </row>
    <row r="290" spans="1:14" ht="12.75">
      <c r="A290" s="6" t="s">
        <v>59</v>
      </c>
      <c r="B290" s="6">
        <v>2.6</v>
      </c>
      <c r="C290" s="6"/>
      <c r="D290" s="6"/>
      <c r="E290" s="6">
        <v>1.8</v>
      </c>
      <c r="F290" s="6">
        <v>0.6</v>
      </c>
      <c r="G290" s="6">
        <v>1.2</v>
      </c>
      <c r="H290" s="6">
        <v>0.6</v>
      </c>
      <c r="I290" s="6">
        <v>0.6</v>
      </c>
      <c r="J290" s="6"/>
      <c r="K290" s="6">
        <v>1.3</v>
      </c>
      <c r="L290" s="6">
        <v>0.6</v>
      </c>
      <c r="M290" s="6"/>
      <c r="N290" s="7">
        <f t="shared" si="24"/>
        <v>9.299999999999999</v>
      </c>
    </row>
    <row r="291" spans="1:14" ht="12.75">
      <c r="A291" s="6" t="s">
        <v>47</v>
      </c>
      <c r="B291" s="6">
        <v>2.8</v>
      </c>
      <c r="C291" s="6"/>
      <c r="D291" s="6">
        <v>2</v>
      </c>
      <c r="E291" s="6">
        <v>0.1</v>
      </c>
      <c r="F291" s="6"/>
      <c r="G291" s="6">
        <v>0.4</v>
      </c>
      <c r="H291" s="6"/>
      <c r="I291" s="6">
        <v>5.7</v>
      </c>
      <c r="J291" s="6">
        <v>35.6</v>
      </c>
      <c r="K291" s="6">
        <v>10.3</v>
      </c>
      <c r="L291" s="6">
        <v>9.1</v>
      </c>
      <c r="M291" s="6"/>
      <c r="N291" s="7">
        <f t="shared" si="24"/>
        <v>66</v>
      </c>
    </row>
    <row r="292" spans="1:14" ht="12.75">
      <c r="A292" s="6" t="s">
        <v>120</v>
      </c>
      <c r="B292" s="6"/>
      <c r="C292" s="6"/>
      <c r="D292" s="6"/>
      <c r="E292" s="6"/>
      <c r="F292" s="6"/>
      <c r="G292" s="6">
        <v>20</v>
      </c>
      <c r="H292" s="6"/>
      <c r="I292" s="6"/>
      <c r="J292" s="6"/>
      <c r="K292" s="6"/>
      <c r="L292" s="6"/>
      <c r="M292" s="6"/>
      <c r="N292" s="7">
        <f t="shared" si="24"/>
        <v>20</v>
      </c>
    </row>
    <row r="293" spans="1:14" ht="12.75">
      <c r="A293" s="6" t="s">
        <v>106</v>
      </c>
      <c r="B293" s="6">
        <v>0.6</v>
      </c>
      <c r="C293" s="6"/>
      <c r="D293" s="6"/>
      <c r="E293" s="6"/>
      <c r="F293" s="6"/>
      <c r="G293" s="6"/>
      <c r="H293" s="6">
        <v>79.6</v>
      </c>
      <c r="I293" s="6">
        <v>17.6</v>
      </c>
      <c r="J293" s="6">
        <v>12.8</v>
      </c>
      <c r="K293" s="6"/>
      <c r="L293" s="6"/>
      <c r="M293" s="6">
        <v>22.1</v>
      </c>
      <c r="N293" s="7">
        <f t="shared" si="24"/>
        <v>132.7</v>
      </c>
    </row>
    <row r="294" spans="1:14" ht="12.75">
      <c r="A294" s="6" t="s">
        <v>130</v>
      </c>
      <c r="B294" s="6"/>
      <c r="C294" s="6">
        <v>0.1</v>
      </c>
      <c r="D294" s="6">
        <v>2.2</v>
      </c>
      <c r="E294" s="6">
        <v>2</v>
      </c>
      <c r="F294" s="6"/>
      <c r="G294" s="6"/>
      <c r="H294" s="6">
        <v>2.3</v>
      </c>
      <c r="I294" s="6">
        <v>5.5</v>
      </c>
      <c r="J294" s="6">
        <v>1.3</v>
      </c>
      <c r="K294" s="6">
        <v>0.3</v>
      </c>
      <c r="L294" s="6">
        <v>0.2</v>
      </c>
      <c r="M294" s="6"/>
      <c r="N294" s="7">
        <f t="shared" si="24"/>
        <v>13.900000000000002</v>
      </c>
    </row>
    <row r="295" spans="1:14" ht="12.75">
      <c r="A295" s="6" t="s">
        <v>60</v>
      </c>
      <c r="B295" s="6"/>
      <c r="C295" s="6">
        <v>0.1</v>
      </c>
      <c r="D295" s="6"/>
      <c r="E295" s="6">
        <v>213.8</v>
      </c>
      <c r="F295" s="6"/>
      <c r="G295" s="6"/>
      <c r="H295" s="6">
        <v>207.7</v>
      </c>
      <c r="I295" s="6"/>
      <c r="J295" s="6">
        <v>140.7</v>
      </c>
      <c r="K295" s="6"/>
      <c r="L295" s="6">
        <v>215.6</v>
      </c>
      <c r="M295" s="6">
        <v>206.7</v>
      </c>
      <c r="N295" s="7">
        <f t="shared" si="24"/>
        <v>984.5999999999999</v>
      </c>
    </row>
    <row r="296" spans="1:14" ht="12.75">
      <c r="A296" s="6" t="s">
        <v>48</v>
      </c>
      <c r="B296" s="6">
        <v>1414.6</v>
      </c>
      <c r="C296" s="6">
        <v>66.4</v>
      </c>
      <c r="D296" s="6">
        <v>1.8</v>
      </c>
      <c r="E296" s="6">
        <v>0.4</v>
      </c>
      <c r="F296" s="6">
        <v>129.4</v>
      </c>
      <c r="G296" s="6">
        <v>210.8</v>
      </c>
      <c r="H296" s="6">
        <v>236.8</v>
      </c>
      <c r="I296" s="6">
        <v>103.9</v>
      </c>
      <c r="J296" s="6">
        <v>1630.3</v>
      </c>
      <c r="K296" s="6">
        <v>627.2</v>
      </c>
      <c r="L296" s="6">
        <v>261.7</v>
      </c>
      <c r="M296" s="6">
        <v>1831.4</v>
      </c>
      <c r="N296" s="7">
        <f t="shared" si="24"/>
        <v>6514.700000000001</v>
      </c>
    </row>
    <row r="297" spans="1:14" ht="12.75">
      <c r="A297" s="6" t="s">
        <v>49</v>
      </c>
      <c r="B297" s="6"/>
      <c r="C297" s="6"/>
      <c r="D297" s="6"/>
      <c r="E297" s="6"/>
      <c r="F297" s="6"/>
      <c r="G297" s="6"/>
      <c r="H297" s="6"/>
      <c r="I297" s="6"/>
      <c r="J297" s="6">
        <v>0.8</v>
      </c>
      <c r="K297" s="6">
        <v>0.5</v>
      </c>
      <c r="L297" s="6"/>
      <c r="M297" s="6"/>
      <c r="N297" s="7">
        <f t="shared" si="24"/>
        <v>1.3</v>
      </c>
    </row>
    <row r="298" spans="1:14" ht="12.75">
      <c r="A298" s="6" t="s">
        <v>40</v>
      </c>
      <c r="B298" s="6">
        <v>737.7</v>
      </c>
      <c r="C298" s="6">
        <v>50</v>
      </c>
      <c r="D298" s="6">
        <v>77</v>
      </c>
      <c r="E298" s="6">
        <v>50.8</v>
      </c>
      <c r="F298" s="6">
        <v>50.1</v>
      </c>
      <c r="G298" s="6">
        <v>76.5</v>
      </c>
      <c r="H298" s="6">
        <v>24</v>
      </c>
      <c r="I298" s="6">
        <v>14.6</v>
      </c>
      <c r="J298" s="6">
        <v>126.3</v>
      </c>
      <c r="K298" s="6">
        <v>5.9</v>
      </c>
      <c r="L298" s="6"/>
      <c r="M298" s="6">
        <v>813</v>
      </c>
      <c r="N298" s="7">
        <f t="shared" si="24"/>
        <v>2025.8999999999999</v>
      </c>
    </row>
    <row r="299" spans="1:14" ht="12.75">
      <c r="A299" s="6" t="s">
        <v>108</v>
      </c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7">
        <f t="shared" si="24"/>
        <v>0</v>
      </c>
    </row>
    <row r="300" spans="1:14" ht="12.75">
      <c r="A300" s="6" t="s">
        <v>65</v>
      </c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7">
        <f t="shared" si="24"/>
        <v>0</v>
      </c>
    </row>
    <row r="301" spans="1:14" ht="12.75">
      <c r="A301" s="6" t="s">
        <v>56</v>
      </c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>
        <v>0.1</v>
      </c>
      <c r="N301" s="7">
        <f t="shared" si="24"/>
        <v>0.1</v>
      </c>
    </row>
    <row r="302" spans="1:14" ht="12.75">
      <c r="A302" s="6" t="s">
        <v>129</v>
      </c>
      <c r="B302" s="6"/>
      <c r="C302" s="6"/>
      <c r="D302" s="6"/>
      <c r="E302" s="6"/>
      <c r="F302" s="6"/>
      <c r="G302" s="6"/>
      <c r="H302" s="6"/>
      <c r="I302" s="6"/>
      <c r="J302" s="6"/>
      <c r="K302" s="6">
        <v>2.6</v>
      </c>
      <c r="L302" s="6"/>
      <c r="M302" s="6"/>
      <c r="N302" s="7">
        <f t="shared" si="24"/>
        <v>2.6</v>
      </c>
    </row>
    <row r="303" spans="1:14" ht="12.75">
      <c r="A303" s="6" t="s">
        <v>61</v>
      </c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7">
        <f t="shared" si="24"/>
        <v>0</v>
      </c>
    </row>
    <row r="304" spans="1:14" ht="12.75">
      <c r="A304" s="6" t="s">
        <v>127</v>
      </c>
      <c r="B304" s="6"/>
      <c r="C304" s="6">
        <v>0.8</v>
      </c>
      <c r="D304" s="6">
        <v>0.8</v>
      </c>
      <c r="E304" s="6">
        <v>0.6</v>
      </c>
      <c r="F304" s="6">
        <v>0.9</v>
      </c>
      <c r="G304" s="6">
        <v>0.6</v>
      </c>
      <c r="H304" s="6">
        <v>1.8</v>
      </c>
      <c r="I304" s="6">
        <v>0.8</v>
      </c>
      <c r="J304" s="6">
        <v>1.2</v>
      </c>
      <c r="K304" s="6">
        <v>2.8</v>
      </c>
      <c r="L304" s="6">
        <v>1.9</v>
      </c>
      <c r="M304" s="6">
        <v>1.6</v>
      </c>
      <c r="N304" s="7">
        <f t="shared" si="24"/>
        <v>13.8</v>
      </c>
    </row>
    <row r="305" spans="1:14" ht="12.75">
      <c r="A305" s="6" t="s">
        <v>113</v>
      </c>
      <c r="B305" s="6"/>
      <c r="C305" s="6"/>
      <c r="D305" s="6"/>
      <c r="E305" s="6"/>
      <c r="F305" s="6"/>
      <c r="G305" s="6"/>
      <c r="H305" s="6"/>
      <c r="I305" s="6"/>
      <c r="J305" s="6"/>
      <c r="K305" s="6">
        <v>0.6</v>
      </c>
      <c r="L305" s="6">
        <v>0.1</v>
      </c>
      <c r="M305" s="6"/>
      <c r="N305" s="7">
        <f t="shared" si="24"/>
        <v>0.7</v>
      </c>
    </row>
    <row r="306" spans="1:14" ht="12.75">
      <c r="A306" s="6" t="s">
        <v>51</v>
      </c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7">
        <f t="shared" si="24"/>
        <v>0</v>
      </c>
    </row>
    <row r="307" spans="1:14" ht="12.75">
      <c r="A307" s="6" t="s">
        <v>122</v>
      </c>
      <c r="B307" s="6">
        <v>169</v>
      </c>
      <c r="C307" s="6">
        <v>2.3</v>
      </c>
      <c r="D307" s="6"/>
      <c r="E307" s="6"/>
      <c r="F307" s="6"/>
      <c r="G307" s="6">
        <v>54.9</v>
      </c>
      <c r="H307" s="6"/>
      <c r="I307" s="6"/>
      <c r="J307" s="6">
        <v>1.8</v>
      </c>
      <c r="K307" s="6">
        <v>122.3</v>
      </c>
      <c r="L307" s="6">
        <v>236.6</v>
      </c>
      <c r="M307" s="6">
        <v>70.1</v>
      </c>
      <c r="N307" s="7">
        <f t="shared" si="24"/>
        <v>657</v>
      </c>
    </row>
    <row r="308" spans="1:14" ht="12.75">
      <c r="A308" s="6" t="s">
        <v>123</v>
      </c>
      <c r="B308" s="6">
        <v>5</v>
      </c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7">
        <f t="shared" si="24"/>
        <v>5</v>
      </c>
    </row>
    <row r="309" spans="1:14" ht="12.75">
      <c r="A309" s="6" t="s">
        <v>155</v>
      </c>
      <c r="B309" s="6"/>
      <c r="C309" s="6"/>
      <c r="D309" s="6"/>
      <c r="E309" s="6"/>
      <c r="F309" s="6"/>
      <c r="G309" s="6"/>
      <c r="H309" s="6"/>
      <c r="I309" s="6"/>
      <c r="J309" s="6">
        <v>3.3</v>
      </c>
      <c r="K309" s="6"/>
      <c r="L309" s="6">
        <v>19.4</v>
      </c>
      <c r="M309" s="6"/>
      <c r="N309" s="7">
        <f t="shared" si="24"/>
        <v>22.7</v>
      </c>
    </row>
    <row r="310" spans="1:14" ht="12.75">
      <c r="A310" s="8" t="s">
        <v>41</v>
      </c>
      <c r="B310" s="8">
        <f aca="true" t="shared" si="25" ref="B310:N310">SUM(B276:B309)</f>
        <v>3315.3</v>
      </c>
      <c r="C310" s="8">
        <f t="shared" si="25"/>
        <v>251.8</v>
      </c>
      <c r="D310" s="8">
        <f t="shared" si="25"/>
        <v>489.5</v>
      </c>
      <c r="E310" s="8">
        <f t="shared" si="25"/>
        <v>343.6</v>
      </c>
      <c r="F310" s="8">
        <f t="shared" si="25"/>
        <v>328.4</v>
      </c>
      <c r="G310" s="8">
        <f t="shared" si="25"/>
        <v>542.4</v>
      </c>
      <c r="H310" s="8">
        <f t="shared" si="25"/>
        <v>1186.6</v>
      </c>
      <c r="I310" s="8">
        <f t="shared" si="25"/>
        <v>546.7</v>
      </c>
      <c r="J310" s="8">
        <f t="shared" si="25"/>
        <v>2416.5000000000005</v>
      </c>
      <c r="K310" s="8">
        <f t="shared" si="25"/>
        <v>913.6</v>
      </c>
      <c r="L310" s="8">
        <f t="shared" si="25"/>
        <v>960.9</v>
      </c>
      <c r="M310" s="8">
        <f t="shared" si="25"/>
        <v>3538.9</v>
      </c>
      <c r="N310" s="8">
        <f t="shared" si="25"/>
        <v>14834.2</v>
      </c>
    </row>
    <row r="311" spans="1:14" ht="12.75">
      <c r="A311" s="9" t="s">
        <v>42</v>
      </c>
      <c r="B311" s="9">
        <f aca="true" t="shared" si="26" ref="B311:N311">SUM(B276:B310)/2</f>
        <v>3315.3</v>
      </c>
      <c r="C311" s="9">
        <f t="shared" si="26"/>
        <v>251.8</v>
      </c>
      <c r="D311" s="9">
        <f t="shared" si="26"/>
        <v>489.5</v>
      </c>
      <c r="E311" s="9">
        <f t="shared" si="26"/>
        <v>343.6</v>
      </c>
      <c r="F311" s="9">
        <f t="shared" si="26"/>
        <v>328.4</v>
      </c>
      <c r="G311" s="9">
        <f t="shared" si="26"/>
        <v>542.4</v>
      </c>
      <c r="H311" s="9">
        <f t="shared" si="26"/>
        <v>1186.6</v>
      </c>
      <c r="I311" s="9">
        <f t="shared" si="26"/>
        <v>546.7</v>
      </c>
      <c r="J311" s="9">
        <f t="shared" si="26"/>
        <v>2416.5000000000005</v>
      </c>
      <c r="K311" s="9">
        <f t="shared" si="26"/>
        <v>913.6</v>
      </c>
      <c r="L311" s="9">
        <f t="shared" si="26"/>
        <v>960.9</v>
      </c>
      <c r="M311" s="9">
        <f t="shared" si="26"/>
        <v>3538.9</v>
      </c>
      <c r="N311" s="9">
        <f t="shared" si="26"/>
        <v>14834.2</v>
      </c>
    </row>
    <row r="312" spans="1:14" ht="12.75">
      <c r="A312" s="10" t="s">
        <v>43</v>
      </c>
      <c r="B312" s="10">
        <f aca="true" t="shared" si="27" ref="B312:N312">SUM(B253:B311)/3</f>
        <v>20852.2</v>
      </c>
      <c r="C312" s="10">
        <f t="shared" si="27"/>
        <v>21847.7</v>
      </c>
      <c r="D312" s="10">
        <f t="shared" si="27"/>
        <v>5884.8</v>
      </c>
      <c r="E312" s="10">
        <f t="shared" si="27"/>
        <v>46575.5</v>
      </c>
      <c r="F312" s="10">
        <f t="shared" si="27"/>
        <v>91810.90000000001</v>
      </c>
      <c r="G312" s="10">
        <f t="shared" si="27"/>
        <v>99351.00000000001</v>
      </c>
      <c r="H312" s="10">
        <f t="shared" si="27"/>
        <v>27370.300000000014</v>
      </c>
      <c r="I312" s="10">
        <f t="shared" si="27"/>
        <v>17352.799999999996</v>
      </c>
      <c r="J312" s="10">
        <f t="shared" si="27"/>
        <v>21383.599999999995</v>
      </c>
      <c r="K312" s="10">
        <f t="shared" si="27"/>
        <v>16203.000000000002</v>
      </c>
      <c r="L312" s="10">
        <f t="shared" si="27"/>
        <v>12291.799999999996</v>
      </c>
      <c r="M312" s="10">
        <f t="shared" si="27"/>
        <v>16608.499999999996</v>
      </c>
      <c r="N312" s="10">
        <f t="shared" si="27"/>
        <v>397532.09999999986</v>
      </c>
    </row>
    <row r="313" spans="1:1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</sheetData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4"/>
  <sheetViews>
    <sheetView tabSelected="1" workbookViewId="0" topLeftCell="A1">
      <selection activeCell="O44" sqref="O44"/>
    </sheetView>
  </sheetViews>
  <sheetFormatPr defaultColWidth="11.421875" defaultRowHeight="12.75"/>
  <cols>
    <col min="1" max="1" width="38.421875" style="2" bestFit="1" customWidth="1"/>
    <col min="2" max="16384" width="11.421875" style="2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3" t="s">
        <v>156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3" t="s">
        <v>140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</row>
    <row r="5" spans="1:14" ht="12.75">
      <c r="A5" s="6" t="s">
        <v>15</v>
      </c>
      <c r="B5" s="6">
        <v>94188.2</v>
      </c>
      <c r="C5" s="6">
        <v>55570.9</v>
      </c>
      <c r="D5" s="6">
        <v>68319.1</v>
      </c>
      <c r="E5" s="6">
        <v>64846.7</v>
      </c>
      <c r="F5" s="6">
        <v>60658.7</v>
      </c>
      <c r="G5" s="6">
        <v>54182</v>
      </c>
      <c r="H5" s="6">
        <v>65856</v>
      </c>
      <c r="I5" s="6"/>
      <c r="J5" s="6"/>
      <c r="K5" s="6"/>
      <c r="L5" s="6"/>
      <c r="M5" s="6"/>
      <c r="N5" s="7">
        <f>SUM(B5:M5)</f>
        <v>463621.60000000003</v>
      </c>
    </row>
    <row r="6" spans="1:14" ht="12.75">
      <c r="A6" s="6" t="s">
        <v>16</v>
      </c>
      <c r="B6" s="6">
        <v>45697.6</v>
      </c>
      <c r="C6" s="6">
        <v>35802.5</v>
      </c>
      <c r="D6" s="6">
        <v>60672.4</v>
      </c>
      <c r="E6" s="6">
        <v>60977.1</v>
      </c>
      <c r="F6" s="6">
        <v>53032.2</v>
      </c>
      <c r="G6" s="6">
        <v>59097</v>
      </c>
      <c r="H6" s="6">
        <v>66301</v>
      </c>
      <c r="I6" s="6"/>
      <c r="J6" s="6"/>
      <c r="K6" s="6"/>
      <c r="L6" s="6"/>
      <c r="M6" s="6"/>
      <c r="N6" s="7">
        <f aca="true" t="shared" si="0" ref="N6:N26">SUM(B6:M6)</f>
        <v>381579.8</v>
      </c>
    </row>
    <row r="7" spans="1:14" ht="12.75">
      <c r="A7" s="6" t="s">
        <v>17</v>
      </c>
      <c r="B7" s="6">
        <v>20601</v>
      </c>
      <c r="C7" s="6">
        <v>9312</v>
      </c>
      <c r="D7" s="6">
        <v>23940.1</v>
      </c>
      <c r="E7" s="6">
        <v>25068.5</v>
      </c>
      <c r="F7" s="6">
        <v>25340.3</v>
      </c>
      <c r="G7" s="6">
        <v>14767</v>
      </c>
      <c r="H7" s="6">
        <v>29479</v>
      </c>
      <c r="I7" s="6"/>
      <c r="J7" s="6"/>
      <c r="K7" s="6"/>
      <c r="L7" s="6"/>
      <c r="M7" s="6"/>
      <c r="N7" s="7">
        <f t="shared" si="0"/>
        <v>148507.90000000002</v>
      </c>
    </row>
    <row r="8" spans="1:14" ht="12.75">
      <c r="A8" s="6" t="s">
        <v>18</v>
      </c>
      <c r="B8" s="6"/>
      <c r="C8" s="6">
        <v>3300</v>
      </c>
      <c r="D8" s="6">
        <v>760</v>
      </c>
      <c r="E8" s="6">
        <v>866.8</v>
      </c>
      <c r="F8" s="6">
        <v>2750</v>
      </c>
      <c r="G8" s="6">
        <v>2500</v>
      </c>
      <c r="H8" s="6"/>
      <c r="I8" s="6"/>
      <c r="J8" s="6"/>
      <c r="K8" s="6"/>
      <c r="L8" s="6"/>
      <c r="M8" s="6"/>
      <c r="N8" s="7">
        <f t="shared" si="0"/>
        <v>10176.8</v>
      </c>
    </row>
    <row r="9" spans="1:14" ht="12.75">
      <c r="A9" s="6" t="s">
        <v>67</v>
      </c>
      <c r="B9" s="6">
        <v>6987.6</v>
      </c>
      <c r="C9" s="6"/>
      <c r="D9" s="6"/>
      <c r="E9" s="6">
        <v>4003.3</v>
      </c>
      <c r="F9" s="6"/>
      <c r="G9" s="6">
        <v>3180</v>
      </c>
      <c r="H9" s="6">
        <v>7443</v>
      </c>
      <c r="I9" s="6"/>
      <c r="J9" s="6"/>
      <c r="K9" s="6"/>
      <c r="L9" s="6"/>
      <c r="M9" s="6"/>
      <c r="N9" s="7">
        <f t="shared" si="0"/>
        <v>21613.9</v>
      </c>
    </row>
    <row r="10" spans="1:14" ht="12.75">
      <c r="A10" s="6" t="s">
        <v>52</v>
      </c>
      <c r="B10" s="6"/>
      <c r="C10" s="6">
        <v>0.1</v>
      </c>
      <c r="D10" s="6">
        <v>0.2</v>
      </c>
      <c r="E10" s="6"/>
      <c r="F10" s="6"/>
      <c r="G10" s="6"/>
      <c r="H10" s="6">
        <v>0</v>
      </c>
      <c r="I10" s="6"/>
      <c r="J10" s="6"/>
      <c r="K10" s="6"/>
      <c r="L10" s="6"/>
      <c r="M10" s="6"/>
      <c r="N10" s="7">
        <f t="shared" si="0"/>
        <v>0.30000000000000004</v>
      </c>
    </row>
    <row r="11" spans="1:14" ht="12.75">
      <c r="A11" s="6" t="s">
        <v>19</v>
      </c>
      <c r="B11" s="6"/>
      <c r="C11" s="6"/>
      <c r="D11" s="6"/>
      <c r="E11" s="6">
        <v>10.4</v>
      </c>
      <c r="F11" s="6">
        <v>2</v>
      </c>
      <c r="G11" s="6"/>
      <c r="H11" s="6"/>
      <c r="I11" s="6"/>
      <c r="J11" s="6"/>
      <c r="K11" s="6"/>
      <c r="L11" s="6"/>
      <c r="M11" s="6"/>
      <c r="N11" s="7">
        <f t="shared" si="0"/>
        <v>12.4</v>
      </c>
    </row>
    <row r="12" spans="1:14" ht="12.75">
      <c r="A12" s="6" t="s">
        <v>20</v>
      </c>
      <c r="B12" s="6">
        <v>3458.5</v>
      </c>
      <c r="C12" s="6">
        <v>3300</v>
      </c>
      <c r="D12" s="6">
        <v>2460</v>
      </c>
      <c r="E12" s="6"/>
      <c r="F12" s="6"/>
      <c r="G12" s="6">
        <v>9167</v>
      </c>
      <c r="H12" s="6">
        <v>9180</v>
      </c>
      <c r="I12" s="6"/>
      <c r="J12" s="6"/>
      <c r="K12" s="6"/>
      <c r="L12" s="6"/>
      <c r="M12" s="6"/>
      <c r="N12" s="7">
        <f t="shared" si="0"/>
        <v>27565.5</v>
      </c>
    </row>
    <row r="13" spans="1:14" ht="12.75">
      <c r="A13" s="6" t="s">
        <v>21</v>
      </c>
      <c r="B13" s="6">
        <v>7873</v>
      </c>
      <c r="C13" s="6">
        <v>18189.6</v>
      </c>
      <c r="D13" s="6">
        <v>22308.6</v>
      </c>
      <c r="E13" s="6">
        <v>18655.4</v>
      </c>
      <c r="F13" s="6">
        <v>17186.1</v>
      </c>
      <c r="G13" s="6">
        <v>24208</v>
      </c>
      <c r="H13" s="6">
        <v>37505</v>
      </c>
      <c r="I13" s="6"/>
      <c r="J13" s="6"/>
      <c r="K13" s="6"/>
      <c r="L13" s="6"/>
      <c r="M13" s="6"/>
      <c r="N13" s="7">
        <f t="shared" si="0"/>
        <v>145925.7</v>
      </c>
    </row>
    <row r="14" spans="1:14" ht="12.75">
      <c r="A14" s="6" t="s">
        <v>22</v>
      </c>
      <c r="B14" s="6">
        <v>109979.4</v>
      </c>
      <c r="C14" s="6">
        <v>65757.2</v>
      </c>
      <c r="D14" s="6">
        <v>96349.6</v>
      </c>
      <c r="E14" s="6">
        <v>112136.3</v>
      </c>
      <c r="F14" s="6">
        <v>112212.1</v>
      </c>
      <c r="G14" s="6">
        <v>92348</v>
      </c>
      <c r="H14" s="6">
        <v>159492</v>
      </c>
      <c r="I14" s="6"/>
      <c r="J14" s="6"/>
      <c r="K14" s="6"/>
      <c r="L14" s="6"/>
      <c r="M14" s="6"/>
      <c r="N14" s="7">
        <f t="shared" si="0"/>
        <v>748274.6</v>
      </c>
    </row>
    <row r="15" spans="1:14" ht="12.75">
      <c r="A15" s="6" t="s">
        <v>23</v>
      </c>
      <c r="B15" s="6"/>
      <c r="C15" s="6">
        <v>476.3</v>
      </c>
      <c r="D15" s="6"/>
      <c r="E15" s="6">
        <v>543.8</v>
      </c>
      <c r="F15" s="6">
        <v>25</v>
      </c>
      <c r="G15" s="6">
        <v>1249</v>
      </c>
      <c r="H15" s="6">
        <v>1009</v>
      </c>
      <c r="I15" s="6"/>
      <c r="J15" s="6"/>
      <c r="K15" s="6"/>
      <c r="L15" s="6"/>
      <c r="M15" s="6"/>
      <c r="N15" s="7">
        <f t="shared" si="0"/>
        <v>3303.1</v>
      </c>
    </row>
    <row r="16" spans="1:14" ht="12.75">
      <c r="A16" s="6" t="s">
        <v>74</v>
      </c>
      <c r="B16" s="6"/>
      <c r="C16" s="6">
        <v>8850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7">
        <f t="shared" si="0"/>
        <v>8850</v>
      </c>
    </row>
    <row r="17" spans="1:14" ht="12.75">
      <c r="A17" s="6" t="s">
        <v>24</v>
      </c>
      <c r="B17" s="6"/>
      <c r="C17" s="6">
        <v>31</v>
      </c>
      <c r="D17" s="6">
        <v>8</v>
      </c>
      <c r="E17" s="6">
        <v>1993.1</v>
      </c>
      <c r="F17" s="6"/>
      <c r="G17" s="6"/>
      <c r="H17" s="6">
        <v>5625</v>
      </c>
      <c r="I17" s="6"/>
      <c r="J17" s="6"/>
      <c r="K17" s="6"/>
      <c r="L17" s="6"/>
      <c r="M17" s="6"/>
      <c r="N17" s="7">
        <f t="shared" si="0"/>
        <v>7657.1</v>
      </c>
    </row>
    <row r="18" spans="1:14" ht="12.75">
      <c r="A18" s="6" t="s">
        <v>76</v>
      </c>
      <c r="B18" s="6">
        <v>3140</v>
      </c>
      <c r="C18" s="6"/>
      <c r="D18" s="6"/>
      <c r="E18" s="6"/>
      <c r="F18" s="6"/>
      <c r="G18" s="6">
        <v>350</v>
      </c>
      <c r="H18" s="6"/>
      <c r="I18" s="6"/>
      <c r="J18" s="6"/>
      <c r="K18" s="6"/>
      <c r="L18" s="6"/>
      <c r="M18" s="6"/>
      <c r="N18" s="7">
        <f t="shared" si="0"/>
        <v>3490</v>
      </c>
    </row>
    <row r="19" spans="1:14" ht="12.75">
      <c r="A19" s="6" t="s">
        <v>79</v>
      </c>
      <c r="B19" s="6">
        <v>3000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>
        <f t="shared" si="0"/>
        <v>3000</v>
      </c>
    </row>
    <row r="20" spans="1:14" ht="12.75">
      <c r="A20" s="6" t="s">
        <v>25</v>
      </c>
      <c r="B20" s="6">
        <v>4427.7</v>
      </c>
      <c r="C20" s="6">
        <v>3000</v>
      </c>
      <c r="D20" s="6"/>
      <c r="E20" s="6"/>
      <c r="F20" s="6"/>
      <c r="G20" s="6"/>
      <c r="H20" s="6">
        <v>0</v>
      </c>
      <c r="I20" s="6"/>
      <c r="J20" s="6"/>
      <c r="K20" s="6"/>
      <c r="L20" s="6"/>
      <c r="M20" s="6"/>
      <c r="N20" s="7">
        <f t="shared" si="0"/>
        <v>7427.7</v>
      </c>
    </row>
    <row r="21" spans="1:14" ht="12.75">
      <c r="A21" s="6" t="s">
        <v>26</v>
      </c>
      <c r="B21" s="6"/>
      <c r="C21" s="6"/>
      <c r="D21" s="6"/>
      <c r="E21" s="6">
        <v>1</v>
      </c>
      <c r="F21" s="6"/>
      <c r="G21" s="6"/>
      <c r="H21" s="6">
        <v>7</v>
      </c>
      <c r="I21" s="6"/>
      <c r="J21" s="6"/>
      <c r="K21" s="6"/>
      <c r="L21" s="6"/>
      <c r="M21" s="6"/>
      <c r="N21" s="7">
        <f t="shared" si="0"/>
        <v>8</v>
      </c>
    </row>
    <row r="22" spans="1:14" ht="12.75">
      <c r="A22" s="6" t="s">
        <v>28</v>
      </c>
      <c r="B22" s="6"/>
      <c r="C22" s="6"/>
      <c r="D22" s="6">
        <v>45.1</v>
      </c>
      <c r="E22" s="6">
        <v>800</v>
      </c>
      <c r="F22" s="6"/>
      <c r="G22" s="6"/>
      <c r="H22" s="6">
        <v>2</v>
      </c>
      <c r="I22" s="6"/>
      <c r="J22" s="6"/>
      <c r="K22" s="6"/>
      <c r="L22" s="6"/>
      <c r="M22" s="6"/>
      <c r="N22" s="7">
        <f t="shared" si="0"/>
        <v>847.1</v>
      </c>
    </row>
    <row r="23" spans="1:14" ht="12.75">
      <c r="A23" s="6" t="s">
        <v>29</v>
      </c>
      <c r="B23" s="6"/>
      <c r="C23" s="6"/>
      <c r="D23" s="6">
        <v>7285.1</v>
      </c>
      <c r="E23" s="6">
        <v>2973.6</v>
      </c>
      <c r="F23" s="6"/>
      <c r="G23" s="6"/>
      <c r="H23" s="6"/>
      <c r="I23" s="6"/>
      <c r="J23" s="6"/>
      <c r="K23" s="6"/>
      <c r="L23" s="6"/>
      <c r="M23" s="6"/>
      <c r="N23" s="7">
        <f t="shared" si="0"/>
        <v>10258.7</v>
      </c>
    </row>
    <row r="24" spans="1:14" ht="12.75">
      <c r="A24" s="6" t="s">
        <v>30</v>
      </c>
      <c r="B24" s="6"/>
      <c r="C24" s="6"/>
      <c r="D24" s="6">
        <v>2</v>
      </c>
      <c r="E24" s="6">
        <v>47</v>
      </c>
      <c r="F24" s="6"/>
      <c r="G24" s="6"/>
      <c r="H24" s="6"/>
      <c r="I24" s="6"/>
      <c r="J24" s="6"/>
      <c r="K24" s="6"/>
      <c r="L24" s="6"/>
      <c r="M24" s="6"/>
      <c r="N24" s="7">
        <f t="shared" si="0"/>
        <v>49</v>
      </c>
    </row>
    <row r="25" spans="1:14" ht="12.75">
      <c r="A25" s="6" t="s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>
        <f t="shared" si="0"/>
        <v>0</v>
      </c>
    </row>
    <row r="26" spans="1:14" ht="12.75">
      <c r="A26" s="6" t="s">
        <v>80</v>
      </c>
      <c r="B26" s="6">
        <v>6500</v>
      </c>
      <c r="C26" s="6">
        <v>6599.2</v>
      </c>
      <c r="D26" s="6"/>
      <c r="E26" s="6"/>
      <c r="F26" s="6">
        <v>16500</v>
      </c>
      <c r="G26" s="6"/>
      <c r="H26" s="6">
        <v>21738</v>
      </c>
      <c r="I26" s="6"/>
      <c r="J26" s="6"/>
      <c r="K26" s="6"/>
      <c r="L26" s="6"/>
      <c r="M26" s="6"/>
      <c r="N26" s="7">
        <f t="shared" si="0"/>
        <v>51337.2</v>
      </c>
    </row>
    <row r="27" spans="1:14" ht="12.75">
      <c r="A27" s="8" t="s">
        <v>32</v>
      </c>
      <c r="B27" s="8">
        <f aca="true" t="shared" si="1" ref="B27:N27">SUM(B5:B26)</f>
        <v>305853</v>
      </c>
      <c r="C27" s="8">
        <f t="shared" si="1"/>
        <v>210188.8</v>
      </c>
      <c r="D27" s="8">
        <f t="shared" si="1"/>
        <v>282150.19999999995</v>
      </c>
      <c r="E27" s="8">
        <f t="shared" si="1"/>
        <v>292922.9999999999</v>
      </c>
      <c r="F27" s="8">
        <f t="shared" si="1"/>
        <v>287706.4</v>
      </c>
      <c r="G27" s="8">
        <f t="shared" si="1"/>
        <v>261048</v>
      </c>
      <c r="H27" s="8">
        <f t="shared" si="1"/>
        <v>403637</v>
      </c>
      <c r="I27" s="8">
        <f t="shared" si="1"/>
        <v>0</v>
      </c>
      <c r="J27" s="8">
        <f t="shared" si="1"/>
        <v>0</v>
      </c>
      <c r="K27" s="8">
        <f t="shared" si="1"/>
        <v>0</v>
      </c>
      <c r="L27" s="8">
        <f t="shared" si="1"/>
        <v>0</v>
      </c>
      <c r="M27" s="8">
        <f t="shared" si="1"/>
        <v>0</v>
      </c>
      <c r="N27" s="8">
        <f t="shared" si="1"/>
        <v>2043506.4000000001</v>
      </c>
    </row>
    <row r="28" spans="1:14" ht="12.75">
      <c r="A28" s="9" t="s">
        <v>33</v>
      </c>
      <c r="B28" s="9">
        <f aca="true" t="shared" si="2" ref="B28:N28">SUM(B5:B27)/2</f>
        <v>305853</v>
      </c>
      <c r="C28" s="9">
        <f t="shared" si="2"/>
        <v>210188.8</v>
      </c>
      <c r="D28" s="9">
        <f t="shared" si="2"/>
        <v>282150.19999999995</v>
      </c>
      <c r="E28" s="9">
        <f t="shared" si="2"/>
        <v>292922.9999999999</v>
      </c>
      <c r="F28" s="9">
        <f t="shared" si="2"/>
        <v>287706.4</v>
      </c>
      <c r="G28" s="9">
        <f t="shared" si="2"/>
        <v>261048</v>
      </c>
      <c r="H28" s="9">
        <f t="shared" si="2"/>
        <v>403637</v>
      </c>
      <c r="I28" s="9">
        <f t="shared" si="2"/>
        <v>0</v>
      </c>
      <c r="J28" s="9">
        <f t="shared" si="2"/>
        <v>0</v>
      </c>
      <c r="K28" s="9">
        <f t="shared" si="2"/>
        <v>0</v>
      </c>
      <c r="L28" s="9">
        <f t="shared" si="2"/>
        <v>0</v>
      </c>
      <c r="M28" s="9">
        <f t="shared" si="2"/>
        <v>0</v>
      </c>
      <c r="N28" s="9">
        <f t="shared" si="2"/>
        <v>2043506.4000000001</v>
      </c>
    </row>
    <row r="29" spans="1:14" ht="12.75">
      <c r="A29" s="6" t="s">
        <v>34</v>
      </c>
      <c r="B29" s="6">
        <v>353.3</v>
      </c>
      <c r="C29" s="6">
        <v>606</v>
      </c>
      <c r="D29" s="6">
        <v>97.2</v>
      </c>
      <c r="E29" s="6">
        <v>466</v>
      </c>
      <c r="F29" s="6">
        <v>602.1</v>
      </c>
      <c r="G29" s="6">
        <v>2103</v>
      </c>
      <c r="H29" s="6">
        <v>2174</v>
      </c>
      <c r="I29" s="6"/>
      <c r="J29" s="6"/>
      <c r="K29" s="6"/>
      <c r="L29" s="6"/>
      <c r="M29" s="6"/>
      <c r="N29" s="7">
        <f aca="true" t="shared" si="3" ref="N29:N61">SUM(B29:M29)</f>
        <v>6401.6</v>
      </c>
    </row>
    <row r="30" spans="1:14" ht="12.75">
      <c r="A30" s="6" t="s">
        <v>71</v>
      </c>
      <c r="B30" s="6"/>
      <c r="C30" s="6"/>
      <c r="D30" s="6">
        <v>0.3</v>
      </c>
      <c r="E30" s="6">
        <v>5129.5</v>
      </c>
      <c r="F30" s="6">
        <v>3800</v>
      </c>
      <c r="G30" s="6">
        <v>10499</v>
      </c>
      <c r="H30" s="6">
        <v>45283</v>
      </c>
      <c r="I30" s="6"/>
      <c r="J30" s="6"/>
      <c r="K30" s="6"/>
      <c r="L30" s="6"/>
      <c r="M30" s="6"/>
      <c r="N30" s="7">
        <f t="shared" si="3"/>
        <v>64711.8</v>
      </c>
    </row>
    <row r="31" spans="1:14" ht="12.75">
      <c r="A31" s="6" t="s">
        <v>35</v>
      </c>
      <c r="B31" s="6"/>
      <c r="C31" s="6">
        <v>0.1</v>
      </c>
      <c r="D31" s="6"/>
      <c r="E31" s="6"/>
      <c r="F31" s="6"/>
      <c r="G31" s="6"/>
      <c r="H31" s="6">
        <v>0</v>
      </c>
      <c r="I31" s="6"/>
      <c r="J31" s="6"/>
      <c r="K31" s="6"/>
      <c r="L31" s="6"/>
      <c r="M31" s="6"/>
      <c r="N31" s="7">
        <f t="shared" si="3"/>
        <v>0.1</v>
      </c>
    </row>
    <row r="32" spans="1:14" ht="12.75">
      <c r="A32" s="6" t="s">
        <v>85</v>
      </c>
      <c r="B32" s="6"/>
      <c r="C32" s="6"/>
      <c r="D32" s="6">
        <v>11.1</v>
      </c>
      <c r="E32" s="6"/>
      <c r="F32" s="6"/>
      <c r="G32" s="6"/>
      <c r="H32" s="6"/>
      <c r="I32" s="6"/>
      <c r="J32" s="6"/>
      <c r="K32" s="6"/>
      <c r="L32" s="6"/>
      <c r="M32" s="6"/>
      <c r="N32" s="7">
        <f t="shared" si="3"/>
        <v>11.1</v>
      </c>
    </row>
    <row r="33" spans="1:14" ht="12.75">
      <c r="A33" s="6" t="s">
        <v>86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7">
        <f t="shared" si="3"/>
        <v>0</v>
      </c>
    </row>
    <row r="34" spans="1:14" ht="12.75">
      <c r="A34" s="6" t="s">
        <v>36</v>
      </c>
      <c r="B34" s="6">
        <v>3300</v>
      </c>
      <c r="C34" s="6">
        <v>6040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7">
        <f t="shared" si="3"/>
        <v>9340</v>
      </c>
    </row>
    <row r="35" spans="1:14" ht="12.75">
      <c r="A35" s="6" t="s">
        <v>88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>
        <f t="shared" si="3"/>
        <v>0</v>
      </c>
    </row>
    <row r="36" spans="1:14" ht="12.75">
      <c r="A36" s="6" t="s">
        <v>63</v>
      </c>
      <c r="B36" s="6"/>
      <c r="C36" s="6"/>
      <c r="D36" s="6">
        <v>3000</v>
      </c>
      <c r="E36" s="6"/>
      <c r="F36" s="6"/>
      <c r="G36" s="6"/>
      <c r="H36" s="6"/>
      <c r="I36" s="6"/>
      <c r="J36" s="6"/>
      <c r="K36" s="6"/>
      <c r="L36" s="6"/>
      <c r="M36" s="6"/>
      <c r="N36" s="7">
        <f t="shared" si="3"/>
        <v>3000</v>
      </c>
    </row>
    <row r="37" spans="1:14" ht="12.75">
      <c r="A37" s="6" t="s">
        <v>89</v>
      </c>
      <c r="B37" s="6"/>
      <c r="C37" s="6"/>
      <c r="D37" s="6">
        <v>1700.3</v>
      </c>
      <c r="E37" s="6">
        <v>3199.7</v>
      </c>
      <c r="F37" s="6">
        <v>5499.9</v>
      </c>
      <c r="G37" s="6"/>
      <c r="H37" s="6">
        <v>944</v>
      </c>
      <c r="I37" s="6"/>
      <c r="J37" s="6"/>
      <c r="K37" s="6"/>
      <c r="L37" s="6"/>
      <c r="M37" s="6"/>
      <c r="N37" s="7">
        <f t="shared" si="3"/>
        <v>11343.9</v>
      </c>
    </row>
    <row r="38" spans="1:14" ht="12.75">
      <c r="A38" s="6" t="s">
        <v>37</v>
      </c>
      <c r="B38" s="6">
        <v>23169.9</v>
      </c>
      <c r="C38" s="6">
        <v>28122.2</v>
      </c>
      <c r="D38" s="6">
        <v>8219.4</v>
      </c>
      <c r="E38" s="6">
        <v>5534.4</v>
      </c>
      <c r="F38" s="6"/>
      <c r="G38" s="6">
        <v>3622</v>
      </c>
      <c r="H38" s="6">
        <v>20</v>
      </c>
      <c r="I38" s="6"/>
      <c r="J38" s="6"/>
      <c r="K38" s="6"/>
      <c r="L38" s="6"/>
      <c r="M38" s="6"/>
      <c r="N38" s="7">
        <f t="shared" si="3"/>
        <v>68687.90000000001</v>
      </c>
    </row>
    <row r="39" spans="1:14" ht="12.75">
      <c r="A39" s="6" t="s">
        <v>68</v>
      </c>
      <c r="B39" s="6"/>
      <c r="C39" s="6"/>
      <c r="D39" s="6">
        <v>1499.9</v>
      </c>
      <c r="E39" s="6"/>
      <c r="F39" s="6"/>
      <c r="G39" s="6">
        <v>53500</v>
      </c>
      <c r="H39" s="6">
        <v>21000</v>
      </c>
      <c r="I39" s="6"/>
      <c r="J39" s="6"/>
      <c r="K39" s="6"/>
      <c r="L39" s="6"/>
      <c r="M39" s="6"/>
      <c r="N39" s="7">
        <f t="shared" si="3"/>
        <v>75999.9</v>
      </c>
    </row>
    <row r="40" spans="1:14" ht="12.75">
      <c r="A40" s="6" t="s">
        <v>53</v>
      </c>
      <c r="B40" s="6"/>
      <c r="C40" s="6">
        <v>25550.6</v>
      </c>
      <c r="D40" s="6"/>
      <c r="E40" s="6"/>
      <c r="F40" s="6">
        <v>47912.4</v>
      </c>
      <c r="G40" s="6"/>
      <c r="H40" s="6">
        <v>23750</v>
      </c>
      <c r="I40" s="6"/>
      <c r="J40" s="6"/>
      <c r="K40" s="6"/>
      <c r="L40" s="6"/>
      <c r="M40" s="6"/>
      <c r="N40" s="7">
        <f t="shared" si="3"/>
        <v>97213</v>
      </c>
    </row>
    <row r="41" spans="1:14" ht="12.75">
      <c r="A41" s="6" t="s">
        <v>54</v>
      </c>
      <c r="B41" s="6"/>
      <c r="C41" s="6"/>
      <c r="D41" s="6"/>
      <c r="E41" s="6">
        <v>5.1</v>
      </c>
      <c r="F41" s="6"/>
      <c r="G41" s="6"/>
      <c r="H41" s="6">
        <v>5388</v>
      </c>
      <c r="I41" s="6"/>
      <c r="J41" s="6"/>
      <c r="K41" s="6"/>
      <c r="L41" s="6"/>
      <c r="M41" s="6"/>
      <c r="N41" s="7">
        <f t="shared" si="3"/>
        <v>5393.1</v>
      </c>
    </row>
    <row r="42" spans="1:14" ht="12.75">
      <c r="A42" s="6" t="s">
        <v>62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7">
        <f t="shared" si="3"/>
        <v>0</v>
      </c>
    </row>
    <row r="43" spans="1:14" ht="12.75">
      <c r="A43" s="6" t="s">
        <v>96</v>
      </c>
      <c r="B43" s="6">
        <v>176.6</v>
      </c>
      <c r="C43" s="6"/>
      <c r="D43" s="6">
        <v>198.3</v>
      </c>
      <c r="E43" s="6">
        <v>198.2</v>
      </c>
      <c r="F43" s="6">
        <v>198</v>
      </c>
      <c r="G43" s="6"/>
      <c r="H43" s="6"/>
      <c r="I43" s="6"/>
      <c r="J43" s="6"/>
      <c r="K43" s="6"/>
      <c r="L43" s="6"/>
      <c r="M43" s="6"/>
      <c r="N43" s="7">
        <f t="shared" si="3"/>
        <v>771.0999999999999</v>
      </c>
    </row>
    <row r="44" spans="1:14" ht="12.75">
      <c r="A44" s="6" t="s">
        <v>58</v>
      </c>
      <c r="B44" s="6"/>
      <c r="C44" s="6">
        <v>306.3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7">
        <f t="shared" si="3"/>
        <v>306.3</v>
      </c>
    </row>
    <row r="45" spans="1:14" ht="12.75">
      <c r="A45" s="6" t="s">
        <v>98</v>
      </c>
      <c r="B45" s="6">
        <v>2111.7</v>
      </c>
      <c r="C45" s="6">
        <v>535.9</v>
      </c>
      <c r="D45" s="6">
        <v>1080</v>
      </c>
      <c r="E45" s="6">
        <v>535.8</v>
      </c>
      <c r="F45" s="6"/>
      <c r="G45" s="6"/>
      <c r="H45" s="6"/>
      <c r="I45" s="6"/>
      <c r="J45" s="6"/>
      <c r="K45" s="6"/>
      <c r="L45" s="6"/>
      <c r="M45" s="6"/>
      <c r="N45" s="7">
        <f t="shared" si="3"/>
        <v>4263.4</v>
      </c>
    </row>
    <row r="46" spans="1:14" ht="12.75">
      <c r="A46" s="6" t="s">
        <v>124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7">
        <f t="shared" si="3"/>
        <v>0</v>
      </c>
    </row>
    <row r="47" spans="1:14" ht="12.75">
      <c r="A47" s="6" t="s">
        <v>46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7">
        <f t="shared" si="3"/>
        <v>0</v>
      </c>
    </row>
    <row r="48" spans="1:14" ht="12.75">
      <c r="A48" s="6" t="s">
        <v>141</v>
      </c>
      <c r="B48" s="6"/>
      <c r="C48" s="6">
        <v>22</v>
      </c>
      <c r="D48" s="6">
        <v>22</v>
      </c>
      <c r="E48" s="6">
        <v>22</v>
      </c>
      <c r="F48" s="6"/>
      <c r="G48" s="6">
        <v>44</v>
      </c>
      <c r="H48" s="6"/>
      <c r="I48" s="6"/>
      <c r="J48" s="6"/>
      <c r="K48" s="6"/>
      <c r="L48" s="6"/>
      <c r="M48" s="6"/>
      <c r="N48" s="7">
        <f t="shared" si="3"/>
        <v>110</v>
      </c>
    </row>
    <row r="49" spans="1:14" ht="12.75">
      <c r="A49" s="6" t="s">
        <v>106</v>
      </c>
      <c r="B49" s="6"/>
      <c r="C49" s="6"/>
      <c r="D49" s="6"/>
      <c r="E49" s="6">
        <v>7</v>
      </c>
      <c r="F49" s="6"/>
      <c r="G49" s="6"/>
      <c r="H49" s="6">
        <v>2050</v>
      </c>
      <c r="I49" s="6"/>
      <c r="J49" s="6"/>
      <c r="K49" s="6"/>
      <c r="L49" s="6"/>
      <c r="M49" s="6"/>
      <c r="N49" s="7">
        <f t="shared" si="3"/>
        <v>2057</v>
      </c>
    </row>
    <row r="50" spans="1:14" ht="12.75">
      <c r="A50" s="6" t="s">
        <v>157</v>
      </c>
      <c r="B50" s="6"/>
      <c r="C50" s="6"/>
      <c r="D50" s="6">
        <v>4500</v>
      </c>
      <c r="E50" s="6"/>
      <c r="F50" s="6"/>
      <c r="G50" s="6"/>
      <c r="H50" s="6">
        <v>4500</v>
      </c>
      <c r="I50" s="6"/>
      <c r="J50" s="6"/>
      <c r="K50" s="6"/>
      <c r="L50" s="6"/>
      <c r="M50" s="6"/>
      <c r="N50" s="7">
        <f t="shared" si="3"/>
        <v>9000</v>
      </c>
    </row>
    <row r="51" spans="1:14" ht="12.75">
      <c r="A51" s="6" t="s">
        <v>48</v>
      </c>
      <c r="B51" s="6">
        <v>2.1</v>
      </c>
      <c r="C51" s="6">
        <v>8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7">
        <f t="shared" si="3"/>
        <v>10.1</v>
      </c>
    </row>
    <row r="52" spans="1:14" ht="12.75">
      <c r="A52" s="6" t="s">
        <v>40</v>
      </c>
      <c r="B52" s="6">
        <v>5.4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7">
        <f t="shared" si="3"/>
        <v>5.4</v>
      </c>
    </row>
    <row r="53" spans="1:14" ht="12.75">
      <c r="A53" s="6" t="s">
        <v>108</v>
      </c>
      <c r="B53" s="6"/>
      <c r="C53" s="6"/>
      <c r="D53" s="6">
        <v>0.2</v>
      </c>
      <c r="E53" s="6"/>
      <c r="F53" s="6"/>
      <c r="G53" s="6"/>
      <c r="H53" s="6"/>
      <c r="I53" s="6"/>
      <c r="J53" s="6"/>
      <c r="K53" s="6"/>
      <c r="L53" s="6"/>
      <c r="M53" s="6"/>
      <c r="N53" s="7">
        <f t="shared" si="3"/>
        <v>0.2</v>
      </c>
    </row>
    <row r="54" spans="1:14" ht="12.75">
      <c r="A54" s="6" t="s">
        <v>109</v>
      </c>
      <c r="B54" s="6"/>
      <c r="C54" s="6"/>
      <c r="D54" s="6"/>
      <c r="E54" s="6"/>
      <c r="F54" s="6"/>
      <c r="G54" s="6"/>
      <c r="H54" s="6">
        <v>55000</v>
      </c>
      <c r="I54" s="6"/>
      <c r="J54" s="6"/>
      <c r="K54" s="6"/>
      <c r="L54" s="6"/>
      <c r="M54" s="6"/>
      <c r="N54" s="7">
        <f t="shared" si="3"/>
        <v>55000</v>
      </c>
    </row>
    <row r="55" spans="1:14" ht="12.75">
      <c r="A55" s="6" t="s">
        <v>125</v>
      </c>
      <c r="B55" s="6"/>
      <c r="C55" s="6"/>
      <c r="D55" s="6">
        <v>87392</v>
      </c>
      <c r="E55" s="6"/>
      <c r="F55" s="6"/>
      <c r="G55" s="6"/>
      <c r="H55" s="6"/>
      <c r="I55" s="6"/>
      <c r="J55" s="6"/>
      <c r="K55" s="6"/>
      <c r="L55" s="6"/>
      <c r="M55" s="6"/>
      <c r="N55" s="7">
        <f t="shared" si="3"/>
        <v>87392</v>
      </c>
    </row>
    <row r="56" spans="1:14" ht="12.75">
      <c r="A56" s="6" t="s">
        <v>110</v>
      </c>
      <c r="B56" s="6">
        <v>75000</v>
      </c>
      <c r="C56" s="6">
        <v>276122.4</v>
      </c>
      <c r="D56" s="6">
        <v>54000</v>
      </c>
      <c r="E56" s="6">
        <v>104400</v>
      </c>
      <c r="F56" s="6"/>
      <c r="G56" s="6"/>
      <c r="H56" s="6"/>
      <c r="I56" s="6"/>
      <c r="J56" s="6"/>
      <c r="K56" s="6"/>
      <c r="L56" s="6"/>
      <c r="M56" s="6"/>
      <c r="N56" s="7">
        <f t="shared" si="3"/>
        <v>509522.4</v>
      </c>
    </row>
    <row r="57" spans="1:14" ht="12.75">
      <c r="A57" s="6" t="s">
        <v>56</v>
      </c>
      <c r="B57" s="6">
        <v>508.2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7">
        <f t="shared" si="3"/>
        <v>508.2</v>
      </c>
    </row>
    <row r="58" spans="1:14" ht="12.75">
      <c r="A58" s="6" t="s">
        <v>66</v>
      </c>
      <c r="B58" s="6"/>
      <c r="C58" s="6"/>
      <c r="D58" s="6"/>
      <c r="E58" s="6"/>
      <c r="F58" s="6"/>
      <c r="G58" s="6">
        <v>1750</v>
      </c>
      <c r="H58" s="6">
        <v>2207</v>
      </c>
      <c r="I58" s="6"/>
      <c r="J58" s="6"/>
      <c r="K58" s="6"/>
      <c r="L58" s="6"/>
      <c r="M58" s="6"/>
      <c r="N58" s="7">
        <f t="shared" si="3"/>
        <v>3957</v>
      </c>
    </row>
    <row r="59" spans="1:14" ht="12.75">
      <c r="A59" s="6" t="s">
        <v>61</v>
      </c>
      <c r="B59" s="6"/>
      <c r="C59" s="6">
        <v>544.6</v>
      </c>
      <c r="D59" s="6">
        <v>2193.4</v>
      </c>
      <c r="E59" s="6"/>
      <c r="F59" s="6"/>
      <c r="G59" s="6"/>
      <c r="H59" s="6">
        <v>0</v>
      </c>
      <c r="I59" s="6"/>
      <c r="J59" s="6"/>
      <c r="K59" s="6"/>
      <c r="L59" s="6"/>
      <c r="M59" s="6"/>
      <c r="N59" s="7">
        <f t="shared" si="3"/>
        <v>2738</v>
      </c>
    </row>
    <row r="60" spans="1:14" ht="12.75">
      <c r="A60" s="6" t="s">
        <v>142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7">
        <f t="shared" si="3"/>
        <v>0</v>
      </c>
    </row>
    <row r="61" spans="1:14" ht="12.75">
      <c r="A61" s="6" t="s">
        <v>122</v>
      </c>
      <c r="B61" s="6"/>
      <c r="C61" s="6"/>
      <c r="D61" s="6">
        <v>0.2</v>
      </c>
      <c r="E61" s="6"/>
      <c r="F61" s="6"/>
      <c r="G61" s="6"/>
      <c r="H61" s="6"/>
      <c r="I61" s="6"/>
      <c r="J61" s="6"/>
      <c r="K61" s="6"/>
      <c r="L61" s="6"/>
      <c r="M61" s="6"/>
      <c r="N61" s="7">
        <f t="shared" si="3"/>
        <v>0.2</v>
      </c>
    </row>
    <row r="62" spans="1:14" ht="12.75">
      <c r="A62" s="8" t="s">
        <v>41</v>
      </c>
      <c r="B62" s="8">
        <f aca="true" t="shared" si="4" ref="B62:N62">SUM(B29:B61)</f>
        <v>104627.2</v>
      </c>
      <c r="C62" s="8">
        <f t="shared" si="4"/>
        <v>337858.1</v>
      </c>
      <c r="D62" s="8">
        <f t="shared" si="4"/>
        <v>163914.30000000002</v>
      </c>
      <c r="E62" s="8">
        <f t="shared" si="4"/>
        <v>119497.7</v>
      </c>
      <c r="F62" s="8">
        <f t="shared" si="4"/>
        <v>58012.4</v>
      </c>
      <c r="G62" s="8">
        <f t="shared" si="4"/>
        <v>71518</v>
      </c>
      <c r="H62" s="8">
        <f t="shared" si="4"/>
        <v>162316</v>
      </c>
      <c r="I62" s="8">
        <f t="shared" si="4"/>
        <v>0</v>
      </c>
      <c r="J62" s="8">
        <f t="shared" si="4"/>
        <v>0</v>
      </c>
      <c r="K62" s="8">
        <f t="shared" si="4"/>
        <v>0</v>
      </c>
      <c r="L62" s="8">
        <f t="shared" si="4"/>
        <v>0</v>
      </c>
      <c r="M62" s="8">
        <f t="shared" si="4"/>
        <v>0</v>
      </c>
      <c r="N62" s="8">
        <f t="shared" si="4"/>
        <v>1017743.7</v>
      </c>
    </row>
    <row r="63" spans="1:14" ht="12.75">
      <c r="A63" s="9" t="s">
        <v>42</v>
      </c>
      <c r="B63" s="9">
        <f aca="true" t="shared" si="5" ref="B63:N63">SUM(B29:B62)/2</f>
        <v>104627.2</v>
      </c>
      <c r="C63" s="9">
        <f t="shared" si="5"/>
        <v>337858.1</v>
      </c>
      <c r="D63" s="9">
        <f t="shared" si="5"/>
        <v>163914.30000000002</v>
      </c>
      <c r="E63" s="9">
        <f t="shared" si="5"/>
        <v>119497.7</v>
      </c>
      <c r="F63" s="9">
        <f t="shared" si="5"/>
        <v>58012.4</v>
      </c>
      <c r="G63" s="9">
        <f t="shared" si="5"/>
        <v>71518</v>
      </c>
      <c r="H63" s="9">
        <f t="shared" si="5"/>
        <v>162316</v>
      </c>
      <c r="I63" s="9">
        <f t="shared" si="5"/>
        <v>0</v>
      </c>
      <c r="J63" s="9">
        <f t="shared" si="5"/>
        <v>0</v>
      </c>
      <c r="K63" s="9">
        <f t="shared" si="5"/>
        <v>0</v>
      </c>
      <c r="L63" s="9">
        <f t="shared" si="5"/>
        <v>0</v>
      </c>
      <c r="M63" s="9">
        <f t="shared" si="5"/>
        <v>0</v>
      </c>
      <c r="N63" s="9">
        <f t="shared" si="5"/>
        <v>1017743.7</v>
      </c>
    </row>
    <row r="64" spans="1:14" ht="12.75">
      <c r="A64" s="10" t="s">
        <v>43</v>
      </c>
      <c r="B64" s="10">
        <f aca="true" t="shared" si="6" ref="B64:N64">SUM(B5:B63)/3</f>
        <v>410480.19999999995</v>
      </c>
      <c r="C64" s="10">
        <f t="shared" si="6"/>
        <v>548046.8999999999</v>
      </c>
      <c r="D64" s="10">
        <f t="shared" si="6"/>
        <v>446064.5</v>
      </c>
      <c r="E64" s="10">
        <f t="shared" si="6"/>
        <v>412420.6999999999</v>
      </c>
      <c r="F64" s="10">
        <f t="shared" si="6"/>
        <v>345718.80000000005</v>
      </c>
      <c r="G64" s="10">
        <f t="shared" si="6"/>
        <v>332566</v>
      </c>
      <c r="H64" s="10">
        <f t="shared" si="6"/>
        <v>565953</v>
      </c>
      <c r="I64" s="10">
        <f t="shared" si="6"/>
        <v>0</v>
      </c>
      <c r="J64" s="10">
        <f t="shared" si="6"/>
        <v>0</v>
      </c>
      <c r="K64" s="10">
        <f t="shared" si="6"/>
        <v>0</v>
      </c>
      <c r="L64" s="10">
        <f t="shared" si="6"/>
        <v>0</v>
      </c>
      <c r="M64" s="10">
        <f t="shared" si="6"/>
        <v>0</v>
      </c>
      <c r="N64" s="10">
        <f t="shared" si="6"/>
        <v>3061250.1</v>
      </c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3" t="s">
        <v>156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>
      <c r="A67" s="3" t="s">
        <v>143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>
      <c r="A68" s="4"/>
      <c r="B68" s="5" t="s">
        <v>2</v>
      </c>
      <c r="C68" s="5" t="s">
        <v>3</v>
      </c>
      <c r="D68" s="5" t="s">
        <v>4</v>
      </c>
      <c r="E68" s="5" t="s">
        <v>5</v>
      </c>
      <c r="F68" s="5" t="s">
        <v>6</v>
      </c>
      <c r="G68" s="5" t="s">
        <v>7</v>
      </c>
      <c r="H68" s="5" t="s">
        <v>8</v>
      </c>
      <c r="I68" s="5" t="s">
        <v>9</v>
      </c>
      <c r="J68" s="5" t="s">
        <v>10</v>
      </c>
      <c r="K68" s="5" t="s">
        <v>11</v>
      </c>
      <c r="L68" s="5" t="s">
        <v>12</v>
      </c>
      <c r="M68" s="5" t="s">
        <v>13</v>
      </c>
      <c r="N68" s="5" t="s">
        <v>14</v>
      </c>
    </row>
    <row r="69" spans="1:14" ht="12.75">
      <c r="A69" s="6" t="s">
        <v>45</v>
      </c>
      <c r="B69" s="6">
        <v>5621.3</v>
      </c>
      <c r="C69" s="6">
        <v>502.1</v>
      </c>
      <c r="D69" s="6">
        <v>3.8</v>
      </c>
      <c r="E69" s="6">
        <v>4.3</v>
      </c>
      <c r="F69" s="6">
        <v>80.2</v>
      </c>
      <c r="G69" s="6"/>
      <c r="H69" s="6"/>
      <c r="I69" s="6"/>
      <c r="J69" s="6"/>
      <c r="K69" s="6"/>
      <c r="L69" s="6"/>
      <c r="M69" s="6"/>
      <c r="N69" s="7">
        <f aca="true" t="shared" si="7" ref="N69:N82">SUM(B69:M69)</f>
        <v>6211.700000000001</v>
      </c>
    </row>
    <row r="70" spans="1:14" ht="12.75">
      <c r="A70" s="6" t="s">
        <v>15</v>
      </c>
      <c r="B70" s="6"/>
      <c r="C70" s="6"/>
      <c r="D70" s="6">
        <v>0.9</v>
      </c>
      <c r="E70" s="6"/>
      <c r="F70" s="6"/>
      <c r="G70" s="6"/>
      <c r="H70" s="6">
        <v>0.255</v>
      </c>
      <c r="I70" s="6"/>
      <c r="J70" s="6"/>
      <c r="K70" s="6"/>
      <c r="L70" s="6"/>
      <c r="M70" s="6"/>
      <c r="N70" s="7">
        <f t="shared" si="7"/>
        <v>1.155</v>
      </c>
    </row>
    <row r="71" spans="1:14" ht="12.75">
      <c r="A71" s="6" t="s">
        <v>16</v>
      </c>
      <c r="B71" s="6">
        <v>1.3</v>
      </c>
      <c r="C71" s="6">
        <v>1793.5</v>
      </c>
      <c r="D71" s="6">
        <v>629.6</v>
      </c>
      <c r="E71" s="6">
        <v>169.9</v>
      </c>
      <c r="F71" s="6">
        <v>25.8</v>
      </c>
      <c r="G71" s="6">
        <v>2001</v>
      </c>
      <c r="H71" s="6">
        <v>2000.543</v>
      </c>
      <c r="I71" s="6"/>
      <c r="J71" s="6"/>
      <c r="K71" s="6"/>
      <c r="L71" s="6"/>
      <c r="M71" s="6"/>
      <c r="N71" s="7">
        <f t="shared" si="7"/>
        <v>6621.643</v>
      </c>
    </row>
    <row r="72" spans="1:14" ht="12.75">
      <c r="A72" s="6" t="s">
        <v>17</v>
      </c>
      <c r="B72" s="6">
        <v>298.8</v>
      </c>
      <c r="C72" s="6">
        <v>53.6</v>
      </c>
      <c r="D72" s="6"/>
      <c r="E72" s="6">
        <v>0.7</v>
      </c>
      <c r="F72" s="6">
        <v>0.1</v>
      </c>
      <c r="G72" s="6"/>
      <c r="H72" s="6"/>
      <c r="I72" s="6"/>
      <c r="J72" s="6"/>
      <c r="K72" s="6"/>
      <c r="L72" s="6"/>
      <c r="M72" s="6"/>
      <c r="N72" s="7">
        <f t="shared" si="7"/>
        <v>353.20000000000005</v>
      </c>
    </row>
    <row r="73" spans="1:14" ht="12.75">
      <c r="A73" s="6" t="s">
        <v>18</v>
      </c>
      <c r="B73" s="6"/>
      <c r="C73" s="6"/>
      <c r="D73" s="6">
        <v>2686.6</v>
      </c>
      <c r="E73" s="6">
        <v>50.8</v>
      </c>
      <c r="F73" s="6">
        <v>2985.7</v>
      </c>
      <c r="G73" s="6"/>
      <c r="H73" s="6">
        <v>22.84</v>
      </c>
      <c r="I73" s="6"/>
      <c r="J73" s="6"/>
      <c r="K73" s="6"/>
      <c r="L73" s="6"/>
      <c r="M73" s="6"/>
      <c r="N73" s="7">
        <f t="shared" si="7"/>
        <v>5745.9400000000005</v>
      </c>
    </row>
    <row r="74" spans="1:14" ht="12.75">
      <c r="A74" s="6" t="s">
        <v>67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7">
        <f t="shared" si="7"/>
        <v>0</v>
      </c>
    </row>
    <row r="75" spans="1:14" ht="12.75">
      <c r="A75" s="6" t="s">
        <v>52</v>
      </c>
      <c r="B75" s="6"/>
      <c r="C75" s="6">
        <v>50.7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7">
        <f t="shared" si="7"/>
        <v>50.7</v>
      </c>
    </row>
    <row r="76" spans="1:14" ht="12.75">
      <c r="A76" s="6" t="s">
        <v>21</v>
      </c>
      <c r="B76" s="6"/>
      <c r="C76" s="6">
        <v>61.7</v>
      </c>
      <c r="D76" s="6">
        <v>0.4</v>
      </c>
      <c r="E76" s="6">
        <v>668.9</v>
      </c>
      <c r="F76" s="6">
        <v>1785.5</v>
      </c>
      <c r="G76" s="6">
        <v>420</v>
      </c>
      <c r="H76" s="6">
        <v>1182.79</v>
      </c>
      <c r="I76" s="6"/>
      <c r="J76" s="6"/>
      <c r="K76" s="6"/>
      <c r="L76" s="6"/>
      <c r="M76" s="6"/>
      <c r="N76" s="7">
        <f t="shared" si="7"/>
        <v>4119.29</v>
      </c>
    </row>
    <row r="77" spans="1:14" ht="12.75">
      <c r="A77" s="6" t="s">
        <v>22</v>
      </c>
      <c r="B77" s="6">
        <v>220</v>
      </c>
      <c r="C77" s="6">
        <v>513.6</v>
      </c>
      <c r="D77" s="6">
        <v>612.5</v>
      </c>
      <c r="E77" s="6">
        <v>164.9</v>
      </c>
      <c r="F77" s="6">
        <v>338.9</v>
      </c>
      <c r="G77" s="6">
        <v>204</v>
      </c>
      <c r="H77" s="6">
        <v>233.205</v>
      </c>
      <c r="I77" s="6"/>
      <c r="J77" s="6"/>
      <c r="K77" s="6"/>
      <c r="L77" s="6"/>
      <c r="M77" s="6"/>
      <c r="N77" s="7">
        <f t="shared" si="7"/>
        <v>2287.105</v>
      </c>
    </row>
    <row r="78" spans="1:14" ht="12.75">
      <c r="A78" s="6" t="s">
        <v>23</v>
      </c>
      <c r="B78" s="6">
        <v>1262.3</v>
      </c>
      <c r="C78" s="6">
        <v>1130</v>
      </c>
      <c r="D78" s="6">
        <v>32.2</v>
      </c>
      <c r="E78" s="6">
        <v>666.6</v>
      </c>
      <c r="F78" s="6"/>
      <c r="G78" s="6">
        <v>1244</v>
      </c>
      <c r="H78" s="6">
        <v>1029.852</v>
      </c>
      <c r="I78" s="6"/>
      <c r="J78" s="6"/>
      <c r="K78" s="6"/>
      <c r="L78" s="6"/>
      <c r="M78" s="6"/>
      <c r="N78" s="7">
        <f t="shared" si="7"/>
        <v>5364.952</v>
      </c>
    </row>
    <row r="79" spans="1:14" ht="12.75">
      <c r="A79" s="6" t="s">
        <v>24</v>
      </c>
      <c r="B79" s="6"/>
      <c r="C79" s="6">
        <v>0.1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7">
        <f t="shared" si="7"/>
        <v>0.1</v>
      </c>
    </row>
    <row r="80" spans="1:14" ht="12.75">
      <c r="A80" s="6" t="s">
        <v>25</v>
      </c>
      <c r="B80" s="6"/>
      <c r="C80" s="6"/>
      <c r="D80" s="6">
        <v>4213.1</v>
      </c>
      <c r="E80" s="6">
        <v>4065.1</v>
      </c>
      <c r="F80" s="6"/>
      <c r="G80" s="6"/>
      <c r="H80" s="6"/>
      <c r="I80" s="6"/>
      <c r="J80" s="6"/>
      <c r="K80" s="6"/>
      <c r="L80" s="6"/>
      <c r="M80" s="6"/>
      <c r="N80" s="7">
        <f t="shared" si="7"/>
        <v>8278.2</v>
      </c>
    </row>
    <row r="81" spans="1:14" ht="12.75">
      <c r="A81" s="6" t="s">
        <v>28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7">
        <f t="shared" si="7"/>
        <v>0</v>
      </c>
    </row>
    <row r="82" spans="1:14" ht="12.75">
      <c r="A82" s="6" t="s">
        <v>29</v>
      </c>
      <c r="B82" s="6"/>
      <c r="C82" s="6"/>
      <c r="D82" s="6">
        <v>22</v>
      </c>
      <c r="E82" s="6"/>
      <c r="F82" s="6"/>
      <c r="G82" s="6"/>
      <c r="H82" s="6"/>
      <c r="I82" s="6"/>
      <c r="J82" s="6"/>
      <c r="K82" s="6"/>
      <c r="L82" s="6"/>
      <c r="M82" s="6"/>
      <c r="N82" s="7">
        <f t="shared" si="7"/>
        <v>22</v>
      </c>
    </row>
    <row r="83" spans="1:14" ht="12.75">
      <c r="A83" s="8" t="s">
        <v>32</v>
      </c>
      <c r="B83" s="8">
        <f aca="true" t="shared" si="8" ref="B83:N83">SUM(B69:B82)</f>
        <v>7403.700000000001</v>
      </c>
      <c r="C83" s="8">
        <f t="shared" si="8"/>
        <v>4105.299999999999</v>
      </c>
      <c r="D83" s="8">
        <f t="shared" si="8"/>
        <v>8201.1</v>
      </c>
      <c r="E83" s="8">
        <f t="shared" si="8"/>
        <v>5791.2</v>
      </c>
      <c r="F83" s="8">
        <f t="shared" si="8"/>
        <v>5216.199999999999</v>
      </c>
      <c r="G83" s="8">
        <f t="shared" si="8"/>
        <v>3869</v>
      </c>
      <c r="H83" s="8">
        <f t="shared" si="8"/>
        <v>4469.485</v>
      </c>
      <c r="I83" s="8">
        <f t="shared" si="8"/>
        <v>0</v>
      </c>
      <c r="J83" s="8">
        <f t="shared" si="8"/>
        <v>0</v>
      </c>
      <c r="K83" s="8">
        <f t="shared" si="8"/>
        <v>0</v>
      </c>
      <c r="L83" s="8">
        <f t="shared" si="8"/>
        <v>0</v>
      </c>
      <c r="M83" s="8">
        <f t="shared" si="8"/>
        <v>0</v>
      </c>
      <c r="N83" s="8">
        <f t="shared" si="8"/>
        <v>39055.985</v>
      </c>
    </row>
    <row r="84" spans="1:14" ht="12.75">
      <c r="A84" s="9" t="s">
        <v>33</v>
      </c>
      <c r="B84" s="9">
        <f aca="true" t="shared" si="9" ref="B84:N84">SUM(B69:B83)/2</f>
        <v>7403.700000000001</v>
      </c>
      <c r="C84" s="9">
        <f t="shared" si="9"/>
        <v>4105.299999999999</v>
      </c>
      <c r="D84" s="9">
        <f t="shared" si="9"/>
        <v>8201.1</v>
      </c>
      <c r="E84" s="9">
        <f t="shared" si="9"/>
        <v>5791.2</v>
      </c>
      <c r="F84" s="9">
        <f t="shared" si="9"/>
        <v>5216.199999999999</v>
      </c>
      <c r="G84" s="9">
        <f t="shared" si="9"/>
        <v>3869</v>
      </c>
      <c r="H84" s="9">
        <f t="shared" si="9"/>
        <v>4469.485</v>
      </c>
      <c r="I84" s="9">
        <f t="shared" si="9"/>
        <v>0</v>
      </c>
      <c r="J84" s="9">
        <f t="shared" si="9"/>
        <v>0</v>
      </c>
      <c r="K84" s="9">
        <f t="shared" si="9"/>
        <v>0</v>
      </c>
      <c r="L84" s="9">
        <f t="shared" si="9"/>
        <v>0</v>
      </c>
      <c r="M84" s="9">
        <f t="shared" si="9"/>
        <v>0</v>
      </c>
      <c r="N84" s="9">
        <f t="shared" si="9"/>
        <v>39055.985</v>
      </c>
    </row>
    <row r="85" spans="1:14" ht="12.75">
      <c r="A85" s="6" t="s">
        <v>34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7">
        <f aca="true" t="shared" si="10" ref="N85:N93">SUM(B85:M85)</f>
        <v>0</v>
      </c>
    </row>
    <row r="86" spans="1:14" ht="12.75">
      <c r="A86" s="6" t="s">
        <v>53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7">
        <f t="shared" si="10"/>
        <v>0</v>
      </c>
    </row>
    <row r="87" spans="1:14" ht="12.75">
      <c r="A87" s="6" t="s">
        <v>59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7">
        <f t="shared" si="10"/>
        <v>0</v>
      </c>
    </row>
    <row r="88" spans="1:14" ht="12.75">
      <c r="A88" s="6" t="s">
        <v>130</v>
      </c>
      <c r="B88" s="6"/>
      <c r="C88" s="6"/>
      <c r="D88" s="6"/>
      <c r="E88" s="6"/>
      <c r="F88" s="6">
        <v>0.4</v>
      </c>
      <c r="G88" s="6"/>
      <c r="H88" s="6"/>
      <c r="I88" s="6"/>
      <c r="J88" s="6"/>
      <c r="K88" s="6"/>
      <c r="L88" s="6"/>
      <c r="M88" s="6"/>
      <c r="N88" s="7">
        <f t="shared" si="10"/>
        <v>0.4</v>
      </c>
    </row>
    <row r="89" spans="1:14" ht="12.75">
      <c r="A89" s="6" t="s">
        <v>48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7">
        <f t="shared" si="10"/>
        <v>0</v>
      </c>
    </row>
    <row r="90" spans="1:14" ht="12.75">
      <c r="A90" s="6" t="s">
        <v>40</v>
      </c>
      <c r="B90" s="6">
        <v>7900.4</v>
      </c>
      <c r="C90" s="6">
        <v>8378.8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7">
        <f t="shared" si="10"/>
        <v>16279.199999999999</v>
      </c>
    </row>
    <row r="91" spans="1:14" ht="12.75">
      <c r="A91" s="6" t="s">
        <v>61</v>
      </c>
      <c r="B91" s="6"/>
      <c r="C91" s="6"/>
      <c r="D91" s="6">
        <v>0.1</v>
      </c>
      <c r="E91" s="6"/>
      <c r="F91" s="6"/>
      <c r="G91" s="6"/>
      <c r="H91" s="6"/>
      <c r="I91" s="6"/>
      <c r="J91" s="6"/>
      <c r="K91" s="6"/>
      <c r="L91" s="6"/>
      <c r="M91" s="6"/>
      <c r="N91" s="7">
        <f t="shared" si="10"/>
        <v>0.1</v>
      </c>
    </row>
    <row r="92" spans="1:14" ht="12.75">
      <c r="A92" s="6" t="s">
        <v>127</v>
      </c>
      <c r="B92" s="6">
        <v>4.1</v>
      </c>
      <c r="C92" s="6">
        <v>1.7</v>
      </c>
      <c r="D92" s="6">
        <v>2.1</v>
      </c>
      <c r="E92" s="6"/>
      <c r="F92" s="6">
        <v>0.3</v>
      </c>
      <c r="G92" s="6">
        <v>2</v>
      </c>
      <c r="H92" s="6">
        <v>0.19</v>
      </c>
      <c r="I92" s="6"/>
      <c r="J92" s="6"/>
      <c r="K92" s="6"/>
      <c r="L92" s="6"/>
      <c r="M92" s="6"/>
      <c r="N92" s="7">
        <f t="shared" si="10"/>
        <v>10.39</v>
      </c>
    </row>
    <row r="93" spans="1:14" ht="12.75">
      <c r="A93" s="6" t="s">
        <v>122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7">
        <f t="shared" si="10"/>
        <v>0</v>
      </c>
    </row>
    <row r="94" spans="1:14" ht="12.75">
      <c r="A94" s="8" t="s">
        <v>41</v>
      </c>
      <c r="B94" s="8">
        <f aca="true" t="shared" si="11" ref="B94:N94">SUM(B85:B93)</f>
        <v>7904.5</v>
      </c>
      <c r="C94" s="8">
        <f t="shared" si="11"/>
        <v>8380.5</v>
      </c>
      <c r="D94" s="8">
        <f t="shared" si="11"/>
        <v>2.2</v>
      </c>
      <c r="E94" s="8">
        <f t="shared" si="11"/>
        <v>0</v>
      </c>
      <c r="F94" s="8">
        <f t="shared" si="11"/>
        <v>0.7</v>
      </c>
      <c r="G94" s="8">
        <f t="shared" si="11"/>
        <v>2</v>
      </c>
      <c r="H94" s="8">
        <f t="shared" si="11"/>
        <v>0.19</v>
      </c>
      <c r="I94" s="8">
        <f t="shared" si="11"/>
        <v>0</v>
      </c>
      <c r="J94" s="8">
        <f t="shared" si="11"/>
        <v>0</v>
      </c>
      <c r="K94" s="8">
        <f t="shared" si="11"/>
        <v>0</v>
      </c>
      <c r="L94" s="8">
        <f t="shared" si="11"/>
        <v>0</v>
      </c>
      <c r="M94" s="8">
        <f t="shared" si="11"/>
        <v>0</v>
      </c>
      <c r="N94" s="8">
        <f t="shared" si="11"/>
        <v>16290.089999999998</v>
      </c>
    </row>
    <row r="95" spans="1:14" ht="12.75">
      <c r="A95" s="9" t="s">
        <v>42</v>
      </c>
      <c r="B95" s="9">
        <f aca="true" t="shared" si="12" ref="B95:N95">SUM(B85:B94)/2</f>
        <v>7904.5</v>
      </c>
      <c r="C95" s="9">
        <f t="shared" si="12"/>
        <v>8380.5</v>
      </c>
      <c r="D95" s="9">
        <f t="shared" si="12"/>
        <v>2.2</v>
      </c>
      <c r="E95" s="9">
        <f t="shared" si="12"/>
        <v>0</v>
      </c>
      <c r="F95" s="9">
        <f t="shared" si="12"/>
        <v>0.7</v>
      </c>
      <c r="G95" s="9">
        <f t="shared" si="12"/>
        <v>2</v>
      </c>
      <c r="H95" s="9">
        <f t="shared" si="12"/>
        <v>0.19</v>
      </c>
      <c r="I95" s="9">
        <f t="shared" si="12"/>
        <v>0</v>
      </c>
      <c r="J95" s="9">
        <f t="shared" si="12"/>
        <v>0</v>
      </c>
      <c r="K95" s="9">
        <f t="shared" si="12"/>
        <v>0</v>
      </c>
      <c r="L95" s="9">
        <f t="shared" si="12"/>
        <v>0</v>
      </c>
      <c r="M95" s="9">
        <f t="shared" si="12"/>
        <v>0</v>
      </c>
      <c r="N95" s="9">
        <f t="shared" si="12"/>
        <v>16290.089999999998</v>
      </c>
    </row>
    <row r="96" spans="1:14" ht="12.75">
      <c r="A96" s="10" t="s">
        <v>43</v>
      </c>
      <c r="B96" s="10">
        <f aca="true" t="shared" si="13" ref="B96:N96">SUM(B69:B95)/3</f>
        <v>15308.199999999999</v>
      </c>
      <c r="C96" s="10">
        <f t="shared" si="13"/>
        <v>12485.799999999997</v>
      </c>
      <c r="D96" s="10">
        <f t="shared" si="13"/>
        <v>8203.300000000001</v>
      </c>
      <c r="E96" s="10">
        <f t="shared" si="13"/>
        <v>5791.2</v>
      </c>
      <c r="F96" s="10">
        <f t="shared" si="13"/>
        <v>5216.899999999999</v>
      </c>
      <c r="G96" s="10">
        <f t="shared" si="13"/>
        <v>3871</v>
      </c>
      <c r="H96" s="10">
        <f t="shared" si="13"/>
        <v>4469.675</v>
      </c>
      <c r="I96" s="10">
        <f t="shared" si="13"/>
        <v>0</v>
      </c>
      <c r="J96" s="10">
        <f t="shared" si="13"/>
        <v>0</v>
      </c>
      <c r="K96" s="10">
        <f t="shared" si="13"/>
        <v>0</v>
      </c>
      <c r="L96" s="10">
        <f t="shared" si="13"/>
        <v>0</v>
      </c>
      <c r="M96" s="10">
        <f t="shared" si="13"/>
        <v>0</v>
      </c>
      <c r="N96" s="10">
        <f t="shared" si="13"/>
        <v>55346.075000000004</v>
      </c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3" t="s">
        <v>0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>
      <c r="A99" s="3" t="s">
        <v>140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>
      <c r="A100" s="4"/>
      <c r="B100" s="5" t="s">
        <v>2</v>
      </c>
      <c r="C100" s="5" t="s">
        <v>3</v>
      </c>
      <c r="D100" s="5" t="s">
        <v>4</v>
      </c>
      <c r="E100" s="5" t="s">
        <v>5</v>
      </c>
      <c r="F100" s="5" t="s">
        <v>6</v>
      </c>
      <c r="G100" s="5" t="s">
        <v>7</v>
      </c>
      <c r="H100" s="5" t="s">
        <v>8</v>
      </c>
      <c r="I100" s="5" t="s">
        <v>9</v>
      </c>
      <c r="J100" s="5" t="s">
        <v>10</v>
      </c>
      <c r="K100" s="5" t="s">
        <v>11</v>
      </c>
      <c r="L100" s="5" t="s">
        <v>12</v>
      </c>
      <c r="M100" s="5" t="s">
        <v>13</v>
      </c>
      <c r="N100" s="5" t="s">
        <v>14</v>
      </c>
    </row>
    <row r="101" spans="1:14" ht="12.75">
      <c r="A101" s="6" t="s">
        <v>15</v>
      </c>
      <c r="B101" s="6">
        <v>95934.1</v>
      </c>
      <c r="C101" s="6">
        <v>79160</v>
      </c>
      <c r="D101" s="6">
        <v>100954.6</v>
      </c>
      <c r="E101" s="6">
        <v>97281.5</v>
      </c>
      <c r="F101" s="6">
        <v>71031.4</v>
      </c>
      <c r="G101" s="6">
        <v>58955.8</v>
      </c>
      <c r="H101" s="6">
        <v>67914.5</v>
      </c>
      <c r="I101" s="6">
        <v>71732.1</v>
      </c>
      <c r="J101" s="6">
        <v>82560.8</v>
      </c>
      <c r="K101" s="6">
        <v>94317.5</v>
      </c>
      <c r="L101" s="6">
        <v>103631.9</v>
      </c>
      <c r="M101" s="6">
        <v>122837.4</v>
      </c>
      <c r="N101" s="7">
        <f aca="true" t="shared" si="14" ref="N101:N122">SUM(B101:M101)</f>
        <v>1046311.6</v>
      </c>
    </row>
    <row r="102" spans="1:14" ht="12.75">
      <c r="A102" s="6" t="s">
        <v>16</v>
      </c>
      <c r="B102" s="6">
        <v>46594.8</v>
      </c>
      <c r="C102" s="6">
        <v>35731.3</v>
      </c>
      <c r="D102" s="6">
        <v>56717.6</v>
      </c>
      <c r="E102" s="6">
        <v>24755.4</v>
      </c>
      <c r="F102" s="6">
        <v>43798.2</v>
      </c>
      <c r="G102" s="6">
        <v>37391.8</v>
      </c>
      <c r="H102" s="6">
        <v>65928.5</v>
      </c>
      <c r="I102" s="6">
        <v>31237.1</v>
      </c>
      <c r="J102" s="6">
        <v>81492.2</v>
      </c>
      <c r="K102" s="6">
        <v>64187.9</v>
      </c>
      <c r="L102" s="6">
        <v>62929.2</v>
      </c>
      <c r="M102" s="6">
        <v>64152.5</v>
      </c>
      <c r="N102" s="7">
        <f t="shared" si="14"/>
        <v>614916.5</v>
      </c>
    </row>
    <row r="103" spans="1:14" ht="12.75">
      <c r="A103" s="6" t="s">
        <v>17</v>
      </c>
      <c r="B103" s="6">
        <v>26359.2</v>
      </c>
      <c r="C103" s="6">
        <v>27546.6</v>
      </c>
      <c r="D103" s="6">
        <v>24005.9</v>
      </c>
      <c r="E103" s="6">
        <v>14959.3</v>
      </c>
      <c r="F103" s="6">
        <v>29262.7</v>
      </c>
      <c r="G103" s="6">
        <v>29434.5</v>
      </c>
      <c r="H103" s="6">
        <v>23540.8</v>
      </c>
      <c r="I103" s="6">
        <v>26833.1</v>
      </c>
      <c r="J103" s="6">
        <v>33557.3</v>
      </c>
      <c r="K103" s="6">
        <v>26473.8</v>
      </c>
      <c r="L103" s="6">
        <v>27003.5</v>
      </c>
      <c r="M103" s="6">
        <v>10023.2</v>
      </c>
      <c r="N103" s="7">
        <f t="shared" si="14"/>
        <v>298999.9</v>
      </c>
    </row>
    <row r="104" spans="1:14" ht="12.75">
      <c r="A104" s="6" t="s">
        <v>18</v>
      </c>
      <c r="B104" s="6"/>
      <c r="C104" s="6"/>
      <c r="D104" s="6">
        <v>2282.2</v>
      </c>
      <c r="E104" s="6">
        <v>2100</v>
      </c>
      <c r="F104" s="6"/>
      <c r="G104" s="6">
        <v>2354.5</v>
      </c>
      <c r="H104" s="6">
        <v>483.2</v>
      </c>
      <c r="I104" s="6">
        <v>4936</v>
      </c>
      <c r="J104" s="6">
        <v>2.1</v>
      </c>
      <c r="K104" s="6">
        <v>0.5</v>
      </c>
      <c r="L104" s="6"/>
      <c r="M104" s="6">
        <v>3352</v>
      </c>
      <c r="N104" s="7">
        <f t="shared" si="14"/>
        <v>15510.5</v>
      </c>
    </row>
    <row r="105" spans="1:14" ht="12.75">
      <c r="A105" s="6" t="s">
        <v>67</v>
      </c>
      <c r="B105" s="6">
        <v>4199.9</v>
      </c>
      <c r="C105" s="6"/>
      <c r="D105" s="6"/>
      <c r="E105" s="6">
        <v>12.2</v>
      </c>
      <c r="F105" s="6"/>
      <c r="G105" s="6"/>
      <c r="H105" s="6"/>
      <c r="I105" s="6"/>
      <c r="J105" s="6"/>
      <c r="K105" s="6"/>
      <c r="L105" s="6">
        <v>17637.8</v>
      </c>
      <c r="M105" s="6">
        <v>12943.6</v>
      </c>
      <c r="N105" s="7">
        <f t="shared" si="14"/>
        <v>34793.5</v>
      </c>
    </row>
    <row r="106" spans="1:14" ht="12.75">
      <c r="A106" s="6" t="s">
        <v>52</v>
      </c>
      <c r="B106" s="6"/>
      <c r="C106" s="6"/>
      <c r="D106" s="6"/>
      <c r="E106" s="6"/>
      <c r="F106" s="6"/>
      <c r="G106" s="6">
        <v>0.1</v>
      </c>
      <c r="H106" s="6">
        <v>0.1</v>
      </c>
      <c r="I106" s="6">
        <v>0.1</v>
      </c>
      <c r="J106" s="6">
        <v>21</v>
      </c>
      <c r="K106" s="6"/>
      <c r="L106" s="6">
        <v>0.1</v>
      </c>
      <c r="M106" s="6"/>
      <c r="N106" s="7">
        <f t="shared" si="14"/>
        <v>21.400000000000002</v>
      </c>
    </row>
    <row r="107" spans="1:14" ht="12.75">
      <c r="A107" s="6" t="s">
        <v>19</v>
      </c>
      <c r="B107" s="6">
        <v>2839.4</v>
      </c>
      <c r="C107" s="6">
        <v>9130.7</v>
      </c>
      <c r="D107" s="6">
        <v>3.8</v>
      </c>
      <c r="E107" s="6">
        <v>45.2</v>
      </c>
      <c r="F107" s="6"/>
      <c r="G107" s="6"/>
      <c r="H107" s="6">
        <v>7349.4</v>
      </c>
      <c r="I107" s="6"/>
      <c r="J107" s="6">
        <v>2990</v>
      </c>
      <c r="K107" s="6">
        <v>5993.3</v>
      </c>
      <c r="L107" s="6"/>
      <c r="M107" s="6">
        <v>2995.6</v>
      </c>
      <c r="N107" s="7">
        <f t="shared" si="14"/>
        <v>31347.399999999998</v>
      </c>
    </row>
    <row r="108" spans="1:14" ht="12.75">
      <c r="A108" s="6" t="s">
        <v>20</v>
      </c>
      <c r="B108" s="6"/>
      <c r="C108" s="6">
        <v>6016.1</v>
      </c>
      <c r="D108" s="6"/>
      <c r="E108" s="6">
        <v>4005.9</v>
      </c>
      <c r="F108" s="6"/>
      <c r="G108" s="6">
        <v>3000</v>
      </c>
      <c r="H108" s="6">
        <v>3000</v>
      </c>
      <c r="I108" s="6"/>
      <c r="J108" s="6">
        <v>10544.2</v>
      </c>
      <c r="K108" s="6">
        <v>9584.1</v>
      </c>
      <c r="L108" s="6">
        <v>8643.5</v>
      </c>
      <c r="M108" s="6">
        <v>3155.7</v>
      </c>
      <c r="N108" s="7">
        <f t="shared" si="14"/>
        <v>47949.5</v>
      </c>
    </row>
    <row r="109" spans="1:14" ht="12.75">
      <c r="A109" s="6" t="s">
        <v>21</v>
      </c>
      <c r="B109" s="6">
        <v>10619.7</v>
      </c>
      <c r="C109" s="6">
        <v>18134.6</v>
      </c>
      <c r="D109" s="6">
        <v>9126.9</v>
      </c>
      <c r="E109" s="6">
        <v>3531.8</v>
      </c>
      <c r="F109" s="6">
        <v>10097.8</v>
      </c>
      <c r="G109" s="6">
        <v>16639.2</v>
      </c>
      <c r="H109" s="6">
        <v>7683.3</v>
      </c>
      <c r="I109" s="6">
        <v>5365.7</v>
      </c>
      <c r="J109" s="6">
        <v>2209.5</v>
      </c>
      <c r="K109" s="6">
        <v>13109.6</v>
      </c>
      <c r="L109" s="6">
        <v>3324.5</v>
      </c>
      <c r="M109" s="6">
        <v>13190.4</v>
      </c>
      <c r="N109" s="7">
        <f t="shared" si="14"/>
        <v>113033</v>
      </c>
    </row>
    <row r="110" spans="1:14" ht="12.75">
      <c r="A110" s="6" t="s">
        <v>22</v>
      </c>
      <c r="B110" s="6">
        <v>112341.4</v>
      </c>
      <c r="C110" s="6">
        <v>92931.3</v>
      </c>
      <c r="D110" s="6">
        <v>109235.4</v>
      </c>
      <c r="E110" s="6">
        <v>103537.8</v>
      </c>
      <c r="F110" s="6">
        <v>92693.3</v>
      </c>
      <c r="G110" s="6">
        <v>77031.5</v>
      </c>
      <c r="H110" s="6">
        <v>81360.8</v>
      </c>
      <c r="I110" s="6">
        <v>73141.3</v>
      </c>
      <c r="J110" s="6">
        <v>112641.5</v>
      </c>
      <c r="K110" s="6">
        <v>86158.8</v>
      </c>
      <c r="L110" s="6">
        <v>109799.5</v>
      </c>
      <c r="M110" s="6">
        <v>136668.1</v>
      </c>
      <c r="N110" s="7">
        <f t="shared" si="14"/>
        <v>1187540.7000000002</v>
      </c>
    </row>
    <row r="111" spans="1:14" ht="12.75">
      <c r="A111" s="6" t="s">
        <v>23</v>
      </c>
      <c r="B111" s="6">
        <v>769.6</v>
      </c>
      <c r="C111" s="6">
        <v>86.3</v>
      </c>
      <c r="D111" s="6">
        <v>67.7</v>
      </c>
      <c r="E111" s="6">
        <v>156.3</v>
      </c>
      <c r="F111" s="6"/>
      <c r="G111" s="6"/>
      <c r="H111" s="6">
        <v>384.6</v>
      </c>
      <c r="I111" s="6">
        <v>177.5</v>
      </c>
      <c r="J111" s="6">
        <v>0.1</v>
      </c>
      <c r="K111" s="6">
        <v>1489.8</v>
      </c>
      <c r="L111" s="6">
        <v>0.1</v>
      </c>
      <c r="M111" s="6">
        <v>419</v>
      </c>
      <c r="N111" s="7">
        <f t="shared" si="14"/>
        <v>3550.9999999999995</v>
      </c>
    </row>
    <row r="112" spans="1:14" ht="12.75">
      <c r="A112" s="6" t="s">
        <v>74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7">
        <f t="shared" si="14"/>
        <v>0</v>
      </c>
    </row>
    <row r="113" spans="1:14" ht="12.75">
      <c r="A113" s="6" t="s">
        <v>24</v>
      </c>
      <c r="B113" s="6"/>
      <c r="C113" s="6"/>
      <c r="D113" s="6">
        <v>22.6</v>
      </c>
      <c r="E113" s="6"/>
      <c r="F113" s="6"/>
      <c r="G113" s="6"/>
      <c r="H113" s="6"/>
      <c r="I113" s="6">
        <v>3.4</v>
      </c>
      <c r="J113" s="6"/>
      <c r="K113" s="6"/>
      <c r="L113" s="6">
        <v>75.8</v>
      </c>
      <c r="M113" s="6"/>
      <c r="N113" s="7">
        <f t="shared" si="14"/>
        <v>101.8</v>
      </c>
    </row>
    <row r="114" spans="1:14" ht="12.75">
      <c r="A114" s="6" t="s">
        <v>76</v>
      </c>
      <c r="B114" s="6"/>
      <c r="C114" s="6">
        <v>707</v>
      </c>
      <c r="D114" s="6">
        <v>3150</v>
      </c>
      <c r="E114" s="6">
        <v>665</v>
      </c>
      <c r="F114" s="6">
        <v>3000</v>
      </c>
      <c r="G114" s="6">
        <v>2853.6</v>
      </c>
      <c r="H114" s="6">
        <v>3790</v>
      </c>
      <c r="I114" s="6"/>
      <c r="J114" s="6"/>
      <c r="K114" s="6"/>
      <c r="L114" s="6">
        <v>660</v>
      </c>
      <c r="M114" s="6">
        <v>1200</v>
      </c>
      <c r="N114" s="7">
        <f t="shared" si="14"/>
        <v>16025.6</v>
      </c>
    </row>
    <row r="115" spans="1:14" ht="12.75">
      <c r="A115" s="6" t="s">
        <v>25</v>
      </c>
      <c r="B115" s="6"/>
      <c r="C115" s="6"/>
      <c r="D115" s="6">
        <v>2092.8</v>
      </c>
      <c r="E115" s="6"/>
      <c r="F115" s="6"/>
      <c r="G115" s="6"/>
      <c r="H115" s="6"/>
      <c r="I115" s="6"/>
      <c r="J115" s="6">
        <v>36.5</v>
      </c>
      <c r="K115" s="6"/>
      <c r="L115" s="6"/>
      <c r="M115" s="6">
        <v>2444.9</v>
      </c>
      <c r="N115" s="7">
        <f t="shared" si="14"/>
        <v>4574.200000000001</v>
      </c>
    </row>
    <row r="116" spans="1:14" ht="12.75">
      <c r="A116" s="6" t="s">
        <v>26</v>
      </c>
      <c r="B116" s="6"/>
      <c r="C116" s="6"/>
      <c r="D116" s="6"/>
      <c r="E116" s="6"/>
      <c r="F116" s="6"/>
      <c r="G116" s="6"/>
      <c r="H116" s="6"/>
      <c r="I116" s="6">
        <v>6</v>
      </c>
      <c r="J116" s="6"/>
      <c r="K116" s="6">
        <v>0.3</v>
      </c>
      <c r="L116" s="6"/>
      <c r="M116" s="6"/>
      <c r="N116" s="7">
        <f t="shared" si="14"/>
        <v>6.3</v>
      </c>
    </row>
    <row r="117" spans="1:14" ht="12.75">
      <c r="A117" s="6" t="s">
        <v>27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7">
        <f t="shared" si="14"/>
        <v>0</v>
      </c>
    </row>
    <row r="118" spans="1:14" ht="12.75">
      <c r="A118" s="6" t="s">
        <v>28</v>
      </c>
      <c r="B118" s="6"/>
      <c r="C118" s="6"/>
      <c r="D118" s="6">
        <v>18.8</v>
      </c>
      <c r="E118" s="6">
        <v>5.9</v>
      </c>
      <c r="F118" s="6"/>
      <c r="G118" s="6"/>
      <c r="H118" s="6"/>
      <c r="I118" s="6"/>
      <c r="J118" s="6"/>
      <c r="K118" s="6"/>
      <c r="L118" s="6"/>
      <c r="M118" s="6"/>
      <c r="N118" s="7">
        <f t="shared" si="14"/>
        <v>24.700000000000003</v>
      </c>
    </row>
    <row r="119" spans="1:14" ht="12.75">
      <c r="A119" s="6" t="s">
        <v>29</v>
      </c>
      <c r="B119" s="6"/>
      <c r="C119" s="6"/>
      <c r="D119" s="6">
        <v>79.4</v>
      </c>
      <c r="E119" s="6">
        <v>41</v>
      </c>
      <c r="F119" s="6"/>
      <c r="G119" s="6"/>
      <c r="H119" s="6">
        <v>45</v>
      </c>
      <c r="I119" s="6">
        <v>6422.3</v>
      </c>
      <c r="J119" s="6"/>
      <c r="K119" s="6"/>
      <c r="L119" s="6"/>
      <c r="M119" s="6"/>
      <c r="N119" s="7">
        <f t="shared" si="14"/>
        <v>6587.7</v>
      </c>
    </row>
    <row r="120" spans="1:14" ht="12.75">
      <c r="A120" s="6" t="s">
        <v>30</v>
      </c>
      <c r="B120" s="6"/>
      <c r="C120" s="6"/>
      <c r="D120" s="6"/>
      <c r="E120" s="6">
        <v>30</v>
      </c>
      <c r="F120" s="6"/>
      <c r="G120" s="6"/>
      <c r="H120" s="6">
        <v>20.4</v>
      </c>
      <c r="I120" s="6"/>
      <c r="J120" s="6"/>
      <c r="K120" s="6"/>
      <c r="L120" s="6"/>
      <c r="M120" s="6"/>
      <c r="N120" s="7">
        <f t="shared" si="14"/>
        <v>50.4</v>
      </c>
    </row>
    <row r="121" spans="1:14" ht="12.75">
      <c r="A121" s="6" t="s">
        <v>31</v>
      </c>
      <c r="B121" s="6"/>
      <c r="C121" s="6"/>
      <c r="D121" s="6"/>
      <c r="E121" s="6">
        <v>2.4</v>
      </c>
      <c r="F121" s="6"/>
      <c r="G121" s="6"/>
      <c r="H121" s="6">
        <v>4.5</v>
      </c>
      <c r="I121" s="6"/>
      <c r="J121" s="6"/>
      <c r="K121" s="6"/>
      <c r="L121" s="6"/>
      <c r="M121" s="6"/>
      <c r="N121" s="7">
        <f t="shared" si="14"/>
        <v>6.9</v>
      </c>
    </row>
    <row r="122" spans="1:14" ht="12.75">
      <c r="A122" s="6" t="s">
        <v>80</v>
      </c>
      <c r="B122" s="6">
        <v>6100</v>
      </c>
      <c r="C122" s="6">
        <v>7700</v>
      </c>
      <c r="D122" s="6">
        <v>10420.4</v>
      </c>
      <c r="E122" s="6"/>
      <c r="F122" s="6"/>
      <c r="G122" s="6"/>
      <c r="H122" s="6">
        <v>27115.1</v>
      </c>
      <c r="I122" s="6"/>
      <c r="J122" s="6">
        <v>10500</v>
      </c>
      <c r="K122" s="6">
        <v>12490.5</v>
      </c>
      <c r="L122" s="6"/>
      <c r="M122" s="6"/>
      <c r="N122" s="7">
        <f t="shared" si="14"/>
        <v>74326</v>
      </c>
    </row>
    <row r="123" spans="1:14" ht="12.75">
      <c r="A123" s="8" t="s">
        <v>32</v>
      </c>
      <c r="B123" s="8">
        <f aca="true" t="shared" si="15" ref="B123:N123">SUM(B101:B122)</f>
        <v>305758.1</v>
      </c>
      <c r="C123" s="8">
        <f t="shared" si="15"/>
        <v>277143.9</v>
      </c>
      <c r="D123" s="8">
        <f t="shared" si="15"/>
        <v>318178.10000000003</v>
      </c>
      <c r="E123" s="8">
        <f t="shared" si="15"/>
        <v>251129.69999999995</v>
      </c>
      <c r="F123" s="8">
        <f t="shared" si="15"/>
        <v>249883.39999999997</v>
      </c>
      <c r="G123" s="8">
        <f t="shared" si="15"/>
        <v>227661.00000000003</v>
      </c>
      <c r="H123" s="8">
        <f t="shared" si="15"/>
        <v>288620.19999999995</v>
      </c>
      <c r="I123" s="8">
        <f t="shared" si="15"/>
        <v>219854.6</v>
      </c>
      <c r="J123" s="8">
        <f t="shared" si="15"/>
        <v>336555.19999999995</v>
      </c>
      <c r="K123" s="8">
        <f t="shared" si="15"/>
        <v>313806.1</v>
      </c>
      <c r="L123" s="8">
        <f t="shared" si="15"/>
        <v>333705.89999999997</v>
      </c>
      <c r="M123" s="8">
        <f t="shared" si="15"/>
        <v>373382.4</v>
      </c>
      <c r="N123" s="8">
        <f t="shared" si="15"/>
        <v>3495678.6</v>
      </c>
    </row>
    <row r="124" spans="1:14" ht="12.75">
      <c r="A124" s="9" t="s">
        <v>33</v>
      </c>
      <c r="B124" s="9">
        <f aca="true" t="shared" si="16" ref="B124:N124">SUM(B101:B123)/2</f>
        <v>305758.1</v>
      </c>
      <c r="C124" s="9">
        <f t="shared" si="16"/>
        <v>277143.9</v>
      </c>
      <c r="D124" s="9">
        <f t="shared" si="16"/>
        <v>318178.10000000003</v>
      </c>
      <c r="E124" s="9">
        <f t="shared" si="16"/>
        <v>251129.69999999995</v>
      </c>
      <c r="F124" s="9">
        <f t="shared" si="16"/>
        <v>249883.39999999997</v>
      </c>
      <c r="G124" s="9">
        <f t="shared" si="16"/>
        <v>227661.00000000003</v>
      </c>
      <c r="H124" s="9">
        <f t="shared" si="16"/>
        <v>288620.19999999995</v>
      </c>
      <c r="I124" s="9">
        <f t="shared" si="16"/>
        <v>219854.6</v>
      </c>
      <c r="J124" s="9">
        <f t="shared" si="16"/>
        <v>336555.19999999995</v>
      </c>
      <c r="K124" s="9">
        <f t="shared" si="16"/>
        <v>313806.1</v>
      </c>
      <c r="L124" s="9">
        <f t="shared" si="16"/>
        <v>333705.89999999997</v>
      </c>
      <c r="M124" s="9">
        <f t="shared" si="16"/>
        <v>373382.4</v>
      </c>
      <c r="N124" s="9">
        <f t="shared" si="16"/>
        <v>3495678.6</v>
      </c>
    </row>
    <row r="125" spans="1:14" ht="12.75">
      <c r="A125" s="6" t="s">
        <v>34</v>
      </c>
      <c r="B125" s="6">
        <v>898.8</v>
      </c>
      <c r="C125" s="6">
        <v>650.1</v>
      </c>
      <c r="D125" s="6">
        <v>863.4</v>
      </c>
      <c r="E125" s="6">
        <v>1078.3</v>
      </c>
      <c r="F125" s="6">
        <v>1574</v>
      </c>
      <c r="G125" s="6">
        <v>4168.8</v>
      </c>
      <c r="H125" s="6">
        <v>1876.2</v>
      </c>
      <c r="I125" s="6">
        <v>2201.4</v>
      </c>
      <c r="J125" s="6">
        <v>1727.5</v>
      </c>
      <c r="K125" s="6">
        <v>6458.9</v>
      </c>
      <c r="L125" s="6">
        <v>6092.1</v>
      </c>
      <c r="M125" s="6">
        <v>622.6</v>
      </c>
      <c r="N125" s="7">
        <f aca="true" t="shared" si="17" ref="N125:N159">SUM(B125:M125)</f>
        <v>28212.1</v>
      </c>
    </row>
    <row r="126" spans="1:14" ht="12.75">
      <c r="A126" s="6" t="s">
        <v>71</v>
      </c>
      <c r="B126" s="6"/>
      <c r="C126" s="6"/>
      <c r="D126" s="6">
        <v>55.5</v>
      </c>
      <c r="E126" s="6"/>
      <c r="F126" s="6"/>
      <c r="G126" s="6"/>
      <c r="H126" s="6">
        <v>3149.8</v>
      </c>
      <c r="I126" s="6"/>
      <c r="J126" s="6"/>
      <c r="K126" s="6"/>
      <c r="L126" s="6">
        <v>5249.8</v>
      </c>
      <c r="M126" s="6"/>
      <c r="N126" s="7">
        <f t="shared" si="17"/>
        <v>8455.1</v>
      </c>
    </row>
    <row r="127" spans="1:14" ht="12.75">
      <c r="A127" s="6" t="s">
        <v>35</v>
      </c>
      <c r="B127" s="6"/>
      <c r="C127" s="6"/>
      <c r="D127" s="6">
        <v>140</v>
      </c>
      <c r="E127" s="6"/>
      <c r="F127" s="6"/>
      <c r="G127" s="6">
        <v>3150</v>
      </c>
      <c r="H127" s="6"/>
      <c r="I127" s="6">
        <v>5</v>
      </c>
      <c r="J127" s="6">
        <v>25</v>
      </c>
      <c r="K127" s="6"/>
      <c r="L127" s="6"/>
      <c r="M127" s="6"/>
      <c r="N127" s="7">
        <f t="shared" si="17"/>
        <v>3320</v>
      </c>
    </row>
    <row r="128" spans="1:14" ht="12.75">
      <c r="A128" s="6" t="s">
        <v>85</v>
      </c>
      <c r="B128" s="6"/>
      <c r="C128" s="6"/>
      <c r="D128" s="6"/>
      <c r="E128" s="6"/>
      <c r="F128" s="6"/>
      <c r="G128" s="6"/>
      <c r="H128" s="6">
        <v>60</v>
      </c>
      <c r="I128" s="6">
        <v>100.4</v>
      </c>
      <c r="J128" s="6">
        <v>60.1</v>
      </c>
      <c r="K128" s="6">
        <v>40</v>
      </c>
      <c r="L128" s="6"/>
      <c r="M128" s="6"/>
      <c r="N128" s="7">
        <f t="shared" si="17"/>
        <v>260.5</v>
      </c>
    </row>
    <row r="129" spans="1:14" ht="12.75">
      <c r="A129" s="6" t="s">
        <v>86</v>
      </c>
      <c r="B129" s="6"/>
      <c r="C129" s="6"/>
      <c r="D129" s="6">
        <v>0.5</v>
      </c>
      <c r="E129" s="6"/>
      <c r="F129" s="6"/>
      <c r="G129" s="6"/>
      <c r="H129" s="6"/>
      <c r="I129" s="6"/>
      <c r="J129" s="6"/>
      <c r="K129" s="6"/>
      <c r="L129" s="6"/>
      <c r="M129" s="6"/>
      <c r="N129" s="7">
        <f t="shared" si="17"/>
        <v>0.5</v>
      </c>
    </row>
    <row r="130" spans="1:14" ht="12.75">
      <c r="A130" s="6" t="s">
        <v>36</v>
      </c>
      <c r="B130" s="6"/>
      <c r="C130" s="6">
        <v>40</v>
      </c>
      <c r="D130" s="6">
        <v>20</v>
      </c>
      <c r="E130" s="6">
        <v>3300</v>
      </c>
      <c r="F130" s="6">
        <v>4200</v>
      </c>
      <c r="G130" s="6">
        <v>17675</v>
      </c>
      <c r="H130" s="6">
        <v>11219.4</v>
      </c>
      <c r="I130" s="6">
        <v>6513.7</v>
      </c>
      <c r="J130" s="6">
        <v>6936.6</v>
      </c>
      <c r="K130" s="6">
        <v>3359.4</v>
      </c>
      <c r="L130" s="6">
        <v>7700</v>
      </c>
      <c r="M130" s="6">
        <v>3300</v>
      </c>
      <c r="N130" s="7">
        <f t="shared" si="17"/>
        <v>64264.1</v>
      </c>
    </row>
    <row r="131" spans="1:14" ht="12.75">
      <c r="A131" s="6" t="s">
        <v>87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7">
        <f t="shared" si="17"/>
        <v>0</v>
      </c>
    </row>
    <row r="132" spans="1:14" ht="12.75">
      <c r="A132" s="6" t="s">
        <v>88</v>
      </c>
      <c r="B132" s="6"/>
      <c r="C132" s="6"/>
      <c r="D132" s="6"/>
      <c r="E132" s="6"/>
      <c r="F132" s="6"/>
      <c r="G132" s="6"/>
      <c r="H132" s="6"/>
      <c r="I132" s="6">
        <v>3300</v>
      </c>
      <c r="J132" s="6">
        <v>19.8</v>
      </c>
      <c r="K132" s="6"/>
      <c r="L132" s="6"/>
      <c r="M132" s="6"/>
      <c r="N132" s="7">
        <f t="shared" si="17"/>
        <v>3319.8</v>
      </c>
    </row>
    <row r="133" spans="1:14" ht="12.75">
      <c r="A133" s="6" t="s">
        <v>89</v>
      </c>
      <c r="B133" s="6">
        <v>2500</v>
      </c>
      <c r="C133" s="6"/>
      <c r="D133" s="6"/>
      <c r="E133" s="6"/>
      <c r="F133" s="6"/>
      <c r="G133" s="6">
        <v>2</v>
      </c>
      <c r="H133" s="6"/>
      <c r="I133" s="6"/>
      <c r="J133" s="6"/>
      <c r="K133" s="6"/>
      <c r="L133" s="6"/>
      <c r="M133" s="6"/>
      <c r="N133" s="7">
        <f t="shared" si="17"/>
        <v>2502</v>
      </c>
    </row>
    <row r="134" spans="1:14" ht="12.75">
      <c r="A134" s="6" t="s">
        <v>37</v>
      </c>
      <c r="B134" s="6">
        <v>24882.9</v>
      </c>
      <c r="C134" s="6">
        <v>23834.6</v>
      </c>
      <c r="D134" s="6">
        <v>8748</v>
      </c>
      <c r="E134" s="6">
        <v>41372.5</v>
      </c>
      <c r="F134" s="6">
        <v>3000</v>
      </c>
      <c r="G134" s="6">
        <v>5112</v>
      </c>
      <c r="H134" s="6">
        <v>22585.1</v>
      </c>
      <c r="I134" s="6">
        <v>31585</v>
      </c>
      <c r="J134" s="6">
        <v>64330.6</v>
      </c>
      <c r="K134" s="6">
        <v>11036</v>
      </c>
      <c r="L134" s="6">
        <v>218.4</v>
      </c>
      <c r="M134" s="6">
        <v>72</v>
      </c>
      <c r="N134" s="7">
        <f t="shared" si="17"/>
        <v>236777.1</v>
      </c>
    </row>
    <row r="135" spans="1:14" ht="12.75">
      <c r="A135" s="6" t="s">
        <v>68</v>
      </c>
      <c r="B135" s="6"/>
      <c r="C135" s="6">
        <v>85935.8</v>
      </c>
      <c r="D135" s="6"/>
      <c r="E135" s="6">
        <v>52500</v>
      </c>
      <c r="F135" s="6">
        <v>32200</v>
      </c>
      <c r="G135" s="6"/>
      <c r="H135" s="6">
        <v>26250</v>
      </c>
      <c r="I135" s="6">
        <v>23750</v>
      </c>
      <c r="J135" s="6"/>
      <c r="K135" s="6">
        <v>13500</v>
      </c>
      <c r="L135" s="6"/>
      <c r="M135" s="6"/>
      <c r="N135" s="7">
        <f t="shared" si="17"/>
        <v>234135.8</v>
      </c>
    </row>
    <row r="136" spans="1:14" ht="12.75">
      <c r="A136" s="6" t="s">
        <v>53</v>
      </c>
      <c r="B136" s="6"/>
      <c r="C136" s="6"/>
      <c r="D136" s="6"/>
      <c r="E136" s="6">
        <v>2100</v>
      </c>
      <c r="F136" s="6">
        <v>1</v>
      </c>
      <c r="G136" s="6"/>
      <c r="H136" s="6"/>
      <c r="I136" s="6"/>
      <c r="J136" s="6">
        <v>2200</v>
      </c>
      <c r="K136" s="6"/>
      <c r="L136" s="6"/>
      <c r="M136" s="6"/>
      <c r="N136" s="7">
        <f t="shared" si="17"/>
        <v>4301</v>
      </c>
    </row>
    <row r="137" spans="1:14" ht="12.75">
      <c r="A137" s="6" t="s">
        <v>54</v>
      </c>
      <c r="B137" s="6"/>
      <c r="C137" s="6"/>
      <c r="D137" s="6"/>
      <c r="E137" s="6">
        <v>26000</v>
      </c>
      <c r="F137" s="6"/>
      <c r="G137" s="6"/>
      <c r="H137" s="6"/>
      <c r="I137" s="6"/>
      <c r="J137" s="6"/>
      <c r="K137" s="6"/>
      <c r="L137" s="6"/>
      <c r="M137" s="6"/>
      <c r="N137" s="7">
        <f t="shared" si="17"/>
        <v>26000</v>
      </c>
    </row>
    <row r="138" spans="1:14" ht="12.75">
      <c r="A138" s="6" t="s">
        <v>62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>
        <v>1010.8</v>
      </c>
      <c r="M138" s="6">
        <v>2010.3</v>
      </c>
      <c r="N138" s="7">
        <f t="shared" si="17"/>
        <v>3021.1</v>
      </c>
    </row>
    <row r="139" spans="1:14" ht="12.75">
      <c r="A139" s="6" t="s">
        <v>96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>
        <v>110.6</v>
      </c>
      <c r="N139" s="7">
        <f t="shared" si="17"/>
        <v>110.6</v>
      </c>
    </row>
    <row r="140" spans="1:14" ht="12.75">
      <c r="A140" s="6" t="s">
        <v>98</v>
      </c>
      <c r="B140" s="6"/>
      <c r="C140" s="6"/>
      <c r="D140" s="6"/>
      <c r="E140" s="6"/>
      <c r="F140" s="6"/>
      <c r="G140" s="6"/>
      <c r="H140" s="6"/>
      <c r="I140" s="6"/>
      <c r="J140" s="6"/>
      <c r="K140" s="6">
        <v>966.2</v>
      </c>
      <c r="L140" s="6">
        <v>559.9</v>
      </c>
      <c r="M140" s="6">
        <v>557.3</v>
      </c>
      <c r="N140" s="7">
        <f t="shared" si="17"/>
        <v>2083.3999999999996</v>
      </c>
    </row>
    <row r="141" spans="1:14" ht="12.75">
      <c r="A141" s="6" t="s">
        <v>124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>
        <v>0.1</v>
      </c>
      <c r="M141" s="6">
        <v>0.1</v>
      </c>
      <c r="N141" s="7">
        <f t="shared" si="17"/>
        <v>0.2</v>
      </c>
    </row>
    <row r="142" spans="1:14" ht="12.75">
      <c r="A142" s="6" t="s">
        <v>46</v>
      </c>
      <c r="B142" s="6"/>
      <c r="C142" s="6"/>
      <c r="D142" s="6"/>
      <c r="E142" s="6"/>
      <c r="F142" s="6"/>
      <c r="G142" s="6"/>
      <c r="H142" s="6"/>
      <c r="I142" s="6"/>
      <c r="J142" s="6"/>
      <c r="K142" s="6">
        <v>8</v>
      </c>
      <c r="L142" s="6"/>
      <c r="M142" s="6"/>
      <c r="N142" s="7">
        <f t="shared" si="17"/>
        <v>8</v>
      </c>
    </row>
    <row r="143" spans="1:14" ht="12.75">
      <c r="A143" s="6" t="s">
        <v>141</v>
      </c>
      <c r="B143" s="6"/>
      <c r="C143" s="6"/>
      <c r="D143" s="6"/>
      <c r="E143" s="6"/>
      <c r="F143" s="6">
        <v>22</v>
      </c>
      <c r="G143" s="6"/>
      <c r="H143" s="6">
        <v>22</v>
      </c>
      <c r="I143" s="6">
        <v>22</v>
      </c>
      <c r="J143" s="6">
        <v>22</v>
      </c>
      <c r="K143" s="6">
        <v>22</v>
      </c>
      <c r="L143" s="6">
        <v>22</v>
      </c>
      <c r="M143" s="6">
        <v>22</v>
      </c>
      <c r="N143" s="7">
        <f t="shared" si="17"/>
        <v>154</v>
      </c>
    </row>
    <row r="144" spans="1:14" ht="12.75">
      <c r="A144" s="6" t="s">
        <v>105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7">
        <f t="shared" si="17"/>
        <v>0</v>
      </c>
    </row>
    <row r="145" spans="1:14" ht="12.75">
      <c r="A145" s="6" t="s">
        <v>131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7">
        <f t="shared" si="17"/>
        <v>0</v>
      </c>
    </row>
    <row r="146" spans="1:14" ht="12.75">
      <c r="A146" s="6" t="s">
        <v>106</v>
      </c>
      <c r="B146" s="6"/>
      <c r="C146" s="6"/>
      <c r="D146" s="6">
        <v>7</v>
      </c>
      <c r="E146" s="6"/>
      <c r="F146" s="6"/>
      <c r="G146" s="6"/>
      <c r="H146" s="6">
        <v>8</v>
      </c>
      <c r="I146" s="6"/>
      <c r="J146" s="6"/>
      <c r="K146" s="6"/>
      <c r="L146" s="6"/>
      <c r="M146" s="6">
        <v>2525.8</v>
      </c>
      <c r="N146" s="7">
        <f t="shared" si="17"/>
        <v>2540.8</v>
      </c>
    </row>
    <row r="147" spans="1:14" ht="12.75">
      <c r="A147" s="6" t="s">
        <v>60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7">
        <f t="shared" si="17"/>
        <v>0</v>
      </c>
    </row>
    <row r="148" spans="1:14" ht="12.75">
      <c r="A148" s="6" t="s">
        <v>49</v>
      </c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7">
        <f t="shared" si="17"/>
        <v>0</v>
      </c>
    </row>
    <row r="149" spans="1:14" ht="12.75">
      <c r="A149" s="6" t="s">
        <v>40</v>
      </c>
      <c r="B149" s="6">
        <v>0.4</v>
      </c>
      <c r="C149" s="6">
        <v>0.6</v>
      </c>
      <c r="D149" s="6"/>
      <c r="E149" s="6"/>
      <c r="F149" s="6"/>
      <c r="G149" s="6"/>
      <c r="H149" s="6"/>
      <c r="I149" s="6"/>
      <c r="J149" s="6">
        <v>0.2</v>
      </c>
      <c r="K149" s="6">
        <v>0.1</v>
      </c>
      <c r="L149" s="6">
        <v>0.4</v>
      </c>
      <c r="M149" s="6">
        <v>8</v>
      </c>
      <c r="N149" s="7">
        <f t="shared" si="17"/>
        <v>9.7</v>
      </c>
    </row>
    <row r="150" spans="1:14" ht="12.75">
      <c r="A150" s="6" t="s">
        <v>108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7">
        <f t="shared" si="17"/>
        <v>0</v>
      </c>
    </row>
    <row r="151" spans="1:14" ht="12.75">
      <c r="A151" s="6" t="s">
        <v>109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7">
        <f t="shared" si="17"/>
        <v>0</v>
      </c>
    </row>
    <row r="152" spans="1:14" ht="12.75">
      <c r="A152" s="6" t="s">
        <v>110</v>
      </c>
      <c r="B152" s="6"/>
      <c r="C152" s="6"/>
      <c r="D152" s="6"/>
      <c r="E152" s="6">
        <v>60500</v>
      </c>
      <c r="F152" s="6"/>
      <c r="G152" s="6"/>
      <c r="H152" s="6"/>
      <c r="I152" s="6"/>
      <c r="J152" s="6"/>
      <c r="K152" s="6"/>
      <c r="L152" s="6"/>
      <c r="M152" s="6"/>
      <c r="N152" s="7">
        <f t="shared" si="17"/>
        <v>60500</v>
      </c>
    </row>
    <row r="153" spans="1:14" ht="12.75">
      <c r="A153" s="6" t="s">
        <v>66</v>
      </c>
      <c r="B153" s="6">
        <v>5104.4</v>
      </c>
      <c r="C153" s="6">
        <v>2030.4</v>
      </c>
      <c r="D153" s="6">
        <v>4038.5</v>
      </c>
      <c r="E153" s="6">
        <v>1013.2</v>
      </c>
      <c r="F153" s="6">
        <v>1998.2</v>
      </c>
      <c r="G153" s="6">
        <v>1003.7</v>
      </c>
      <c r="H153" s="6">
        <v>1983</v>
      </c>
      <c r="I153" s="6">
        <v>1019.8</v>
      </c>
      <c r="J153" s="6"/>
      <c r="K153" s="6">
        <v>1030.6</v>
      </c>
      <c r="L153" s="6">
        <v>2425.1</v>
      </c>
      <c r="M153" s="6"/>
      <c r="N153" s="7">
        <f t="shared" si="17"/>
        <v>21646.899999999998</v>
      </c>
    </row>
    <row r="154" spans="1:14" ht="12.75">
      <c r="A154" s="6" t="s">
        <v>61</v>
      </c>
      <c r="B154" s="6">
        <v>6835.1</v>
      </c>
      <c r="C154" s="6">
        <v>5141</v>
      </c>
      <c r="D154" s="6">
        <v>43437.8</v>
      </c>
      <c r="E154" s="6">
        <v>11299.5</v>
      </c>
      <c r="F154" s="6">
        <v>4086.2</v>
      </c>
      <c r="G154" s="6"/>
      <c r="H154" s="6">
        <v>4278.2</v>
      </c>
      <c r="I154" s="6">
        <v>4769.3</v>
      </c>
      <c r="J154" s="6">
        <v>6146.5</v>
      </c>
      <c r="K154" s="6">
        <v>0.3</v>
      </c>
      <c r="L154" s="6"/>
      <c r="M154" s="6"/>
      <c r="N154" s="7">
        <f t="shared" si="17"/>
        <v>85993.9</v>
      </c>
    </row>
    <row r="155" spans="1:14" ht="12.75">
      <c r="A155" s="6" t="s">
        <v>113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7">
        <f t="shared" si="17"/>
        <v>0</v>
      </c>
    </row>
    <row r="156" spans="1:14" ht="12.75">
      <c r="A156" s="6" t="s">
        <v>142</v>
      </c>
      <c r="B156" s="6"/>
      <c r="C156" s="6"/>
      <c r="D156" s="6">
        <v>1021.6</v>
      </c>
      <c r="E156" s="6"/>
      <c r="F156" s="6"/>
      <c r="G156" s="6"/>
      <c r="H156" s="6"/>
      <c r="I156" s="6"/>
      <c r="J156" s="6"/>
      <c r="K156" s="6"/>
      <c r="L156" s="6"/>
      <c r="M156" s="6"/>
      <c r="N156" s="7">
        <f t="shared" si="17"/>
        <v>1021.6</v>
      </c>
    </row>
    <row r="157" spans="1:14" ht="12.75">
      <c r="A157" s="6" t="s">
        <v>51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7">
        <f t="shared" si="17"/>
        <v>0</v>
      </c>
    </row>
    <row r="158" spans="1:14" ht="12.75">
      <c r="A158" s="6" t="s">
        <v>122</v>
      </c>
      <c r="B158" s="6"/>
      <c r="C158" s="6">
        <v>0.1</v>
      </c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7">
        <f t="shared" si="17"/>
        <v>0.1</v>
      </c>
    </row>
    <row r="159" spans="1:14" ht="12.75">
      <c r="A159" s="6" t="s">
        <v>123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7">
        <f t="shared" si="17"/>
        <v>0</v>
      </c>
    </row>
    <row r="160" spans="1:14" ht="12.75">
      <c r="A160" s="8" t="s">
        <v>41</v>
      </c>
      <c r="B160" s="8">
        <f aca="true" t="shared" si="18" ref="B160:N160">SUM(B125:B159)</f>
        <v>40221.6</v>
      </c>
      <c r="C160" s="8">
        <f t="shared" si="18"/>
        <v>117632.6</v>
      </c>
      <c r="D160" s="8">
        <f t="shared" si="18"/>
        <v>58332.3</v>
      </c>
      <c r="E160" s="8">
        <f t="shared" si="18"/>
        <v>199163.5</v>
      </c>
      <c r="F160" s="8">
        <f t="shared" si="18"/>
        <v>47081.399999999994</v>
      </c>
      <c r="G160" s="8">
        <f t="shared" si="18"/>
        <v>31111.5</v>
      </c>
      <c r="H160" s="8">
        <f t="shared" si="18"/>
        <v>71431.7</v>
      </c>
      <c r="I160" s="8">
        <f t="shared" si="18"/>
        <v>73266.6</v>
      </c>
      <c r="J160" s="8">
        <f t="shared" si="18"/>
        <v>81468.3</v>
      </c>
      <c r="K160" s="8">
        <f t="shared" si="18"/>
        <v>36421.5</v>
      </c>
      <c r="L160" s="8">
        <f t="shared" si="18"/>
        <v>23278.600000000002</v>
      </c>
      <c r="M160" s="8">
        <f t="shared" si="18"/>
        <v>9228.7</v>
      </c>
      <c r="N160" s="8">
        <f t="shared" si="18"/>
        <v>788638.2999999999</v>
      </c>
    </row>
    <row r="161" spans="1:14" ht="12.75">
      <c r="A161" s="9" t="s">
        <v>42</v>
      </c>
      <c r="B161" s="9">
        <f aca="true" t="shared" si="19" ref="B161:N161">SUM(B125:B160)/2</f>
        <v>40221.6</v>
      </c>
      <c r="C161" s="9">
        <f t="shared" si="19"/>
        <v>117632.6</v>
      </c>
      <c r="D161" s="9">
        <f t="shared" si="19"/>
        <v>58332.3</v>
      </c>
      <c r="E161" s="9">
        <f t="shared" si="19"/>
        <v>199163.5</v>
      </c>
      <c r="F161" s="9">
        <f t="shared" si="19"/>
        <v>47081.399999999994</v>
      </c>
      <c r="G161" s="9">
        <f t="shared" si="19"/>
        <v>31111.5</v>
      </c>
      <c r="H161" s="9">
        <f t="shared" si="19"/>
        <v>71431.7</v>
      </c>
      <c r="I161" s="9">
        <f t="shared" si="19"/>
        <v>73266.6</v>
      </c>
      <c r="J161" s="9">
        <f t="shared" si="19"/>
        <v>81468.3</v>
      </c>
      <c r="K161" s="9">
        <f t="shared" si="19"/>
        <v>36421.5</v>
      </c>
      <c r="L161" s="9">
        <f t="shared" si="19"/>
        <v>23278.600000000002</v>
      </c>
      <c r="M161" s="9">
        <f t="shared" si="19"/>
        <v>9228.7</v>
      </c>
      <c r="N161" s="9">
        <f t="shared" si="19"/>
        <v>788638.2999999999</v>
      </c>
    </row>
    <row r="162" spans="1:14" ht="12.75">
      <c r="A162" s="10" t="s">
        <v>43</v>
      </c>
      <c r="B162" s="10">
        <f aca="true" t="shared" si="20" ref="B162:N162">SUM(B101:B161)/3</f>
        <v>345979.7</v>
      </c>
      <c r="C162" s="10">
        <f t="shared" si="20"/>
        <v>394776.50000000006</v>
      </c>
      <c r="D162" s="10">
        <f t="shared" si="20"/>
        <v>376510.4000000001</v>
      </c>
      <c r="E162" s="10">
        <f t="shared" si="20"/>
        <v>450293.19999999995</v>
      </c>
      <c r="F162" s="10">
        <f t="shared" si="20"/>
        <v>296964.8</v>
      </c>
      <c r="G162" s="10">
        <f t="shared" si="20"/>
        <v>258772.50000000003</v>
      </c>
      <c r="H162" s="10">
        <f t="shared" si="20"/>
        <v>360051.8999999999</v>
      </c>
      <c r="I162" s="10">
        <f t="shared" si="20"/>
        <v>293121.2</v>
      </c>
      <c r="J162" s="10">
        <f t="shared" si="20"/>
        <v>418023.5</v>
      </c>
      <c r="K162" s="10">
        <f t="shared" si="20"/>
        <v>350227.5999999999</v>
      </c>
      <c r="L162" s="10">
        <f t="shared" si="20"/>
        <v>356984.5</v>
      </c>
      <c r="M162" s="10">
        <f t="shared" si="20"/>
        <v>382611.10000000015</v>
      </c>
      <c r="N162" s="10">
        <f t="shared" si="20"/>
        <v>4284316.9</v>
      </c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3" t="s">
        <v>0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2.75">
      <c r="A165" s="3" t="s">
        <v>143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2.75">
      <c r="A166" s="4"/>
      <c r="B166" s="5" t="s">
        <v>2</v>
      </c>
      <c r="C166" s="5" t="s">
        <v>3</v>
      </c>
      <c r="D166" s="5" t="s">
        <v>4</v>
      </c>
      <c r="E166" s="5" t="s">
        <v>5</v>
      </c>
      <c r="F166" s="5" t="s">
        <v>6</v>
      </c>
      <c r="G166" s="5" t="s">
        <v>7</v>
      </c>
      <c r="H166" s="5" t="s">
        <v>8</v>
      </c>
      <c r="I166" s="5" t="s">
        <v>9</v>
      </c>
      <c r="J166" s="5" t="s">
        <v>10</v>
      </c>
      <c r="K166" s="5" t="s">
        <v>11</v>
      </c>
      <c r="L166" s="5" t="s">
        <v>12</v>
      </c>
      <c r="M166" s="5" t="s">
        <v>13</v>
      </c>
      <c r="N166" s="5" t="s">
        <v>14</v>
      </c>
    </row>
    <row r="167" spans="1:14" ht="12.75">
      <c r="A167" s="6" t="s">
        <v>45</v>
      </c>
      <c r="B167" s="6">
        <v>18665.6</v>
      </c>
      <c r="C167" s="6">
        <v>225.7</v>
      </c>
      <c r="D167" s="6">
        <v>8.5</v>
      </c>
      <c r="E167" s="6">
        <v>4.5</v>
      </c>
      <c r="F167" s="6">
        <v>4.8</v>
      </c>
      <c r="G167" s="6">
        <v>4</v>
      </c>
      <c r="H167" s="6">
        <v>180.6</v>
      </c>
      <c r="I167" s="6">
        <v>58.7</v>
      </c>
      <c r="J167" s="6">
        <v>3.6</v>
      </c>
      <c r="K167" s="6">
        <v>33.1</v>
      </c>
      <c r="L167" s="6">
        <v>1083.7</v>
      </c>
      <c r="M167" s="6">
        <v>3</v>
      </c>
      <c r="N167" s="7">
        <f aca="true" t="shared" si="21" ref="N167:N181">SUM(B167:M167)</f>
        <v>20275.799999999996</v>
      </c>
    </row>
    <row r="168" spans="1:14" ht="12.75">
      <c r="A168" s="6" t="s">
        <v>15</v>
      </c>
      <c r="B168" s="6">
        <v>19.6</v>
      </c>
      <c r="C168" s="6">
        <v>9.9</v>
      </c>
      <c r="D168" s="6">
        <v>29.4</v>
      </c>
      <c r="E168" s="6">
        <v>20.8</v>
      </c>
      <c r="F168" s="6">
        <v>19.8</v>
      </c>
      <c r="G168" s="6"/>
      <c r="H168" s="6"/>
      <c r="I168" s="6"/>
      <c r="J168" s="6"/>
      <c r="K168" s="6"/>
      <c r="L168" s="6">
        <v>12.1</v>
      </c>
      <c r="M168" s="6"/>
      <c r="N168" s="7">
        <f t="shared" si="21"/>
        <v>111.6</v>
      </c>
    </row>
    <row r="169" spans="1:14" ht="12.75">
      <c r="A169" s="6" t="s">
        <v>16</v>
      </c>
      <c r="B169" s="6">
        <v>9831.7</v>
      </c>
      <c r="C169" s="6">
        <v>8646.2</v>
      </c>
      <c r="D169" s="6">
        <v>304.3</v>
      </c>
      <c r="E169" s="6">
        <v>78.4</v>
      </c>
      <c r="F169" s="6">
        <v>216.8</v>
      </c>
      <c r="G169" s="6">
        <v>2149.2</v>
      </c>
      <c r="H169" s="6">
        <v>24.7</v>
      </c>
      <c r="I169" s="6">
        <v>56.2</v>
      </c>
      <c r="J169" s="6">
        <v>877.5</v>
      </c>
      <c r="K169" s="6">
        <v>4620.3</v>
      </c>
      <c r="L169" s="6">
        <v>94.6</v>
      </c>
      <c r="M169" s="6">
        <v>26.9</v>
      </c>
      <c r="N169" s="7">
        <f t="shared" si="21"/>
        <v>26926.800000000003</v>
      </c>
    </row>
    <row r="170" spans="1:14" ht="12.75">
      <c r="A170" s="6" t="s">
        <v>17</v>
      </c>
      <c r="B170" s="6">
        <v>381.4</v>
      </c>
      <c r="C170" s="6">
        <v>451.1</v>
      </c>
      <c r="D170" s="6">
        <v>393.2</v>
      </c>
      <c r="E170" s="6">
        <v>200.1</v>
      </c>
      <c r="F170" s="6">
        <v>305.5</v>
      </c>
      <c r="G170" s="6">
        <v>273.7</v>
      </c>
      <c r="H170" s="6">
        <v>169.3</v>
      </c>
      <c r="I170" s="6">
        <v>114.9</v>
      </c>
      <c r="J170" s="6">
        <v>400</v>
      </c>
      <c r="K170" s="6">
        <v>139.4</v>
      </c>
      <c r="L170" s="6">
        <v>156.9</v>
      </c>
      <c r="M170" s="6">
        <v>27.8</v>
      </c>
      <c r="N170" s="7">
        <f t="shared" si="21"/>
        <v>3013.3000000000006</v>
      </c>
    </row>
    <row r="171" spans="1:14" ht="12.75">
      <c r="A171" s="6" t="s">
        <v>18</v>
      </c>
      <c r="B171" s="6">
        <v>2958.7</v>
      </c>
      <c r="C171" s="6">
        <v>3026.1</v>
      </c>
      <c r="D171" s="6">
        <v>2468.2</v>
      </c>
      <c r="E171" s="6">
        <v>3126.5</v>
      </c>
      <c r="F171" s="6">
        <v>11358</v>
      </c>
      <c r="G171" s="6">
        <v>2057.7</v>
      </c>
      <c r="H171" s="6">
        <v>3247</v>
      </c>
      <c r="I171" s="6">
        <v>7062.3</v>
      </c>
      <c r="J171" s="6">
        <v>4107.4</v>
      </c>
      <c r="K171" s="6">
        <v>49.6</v>
      </c>
      <c r="L171" s="6">
        <v>50</v>
      </c>
      <c r="M171" s="6">
        <v>24.9</v>
      </c>
      <c r="N171" s="7">
        <f t="shared" si="21"/>
        <v>39536.4</v>
      </c>
    </row>
    <row r="172" spans="1:14" ht="12.75">
      <c r="A172" s="6" t="s">
        <v>67</v>
      </c>
      <c r="B172" s="6"/>
      <c r="C172" s="6"/>
      <c r="D172" s="6"/>
      <c r="E172" s="6">
        <v>23.4</v>
      </c>
      <c r="F172" s="6">
        <v>23.4</v>
      </c>
      <c r="G172" s="6"/>
      <c r="H172" s="6"/>
      <c r="I172" s="6"/>
      <c r="J172" s="6"/>
      <c r="K172" s="6"/>
      <c r="L172" s="6"/>
      <c r="M172" s="6"/>
      <c r="N172" s="7">
        <f t="shared" si="21"/>
        <v>46.8</v>
      </c>
    </row>
    <row r="173" spans="1:14" ht="12.75">
      <c r="A173" s="6" t="s">
        <v>52</v>
      </c>
      <c r="B173" s="6">
        <v>24</v>
      </c>
      <c r="C173" s="6">
        <v>25</v>
      </c>
      <c r="D173" s="6"/>
      <c r="E173" s="6">
        <v>157.5</v>
      </c>
      <c r="F173" s="6"/>
      <c r="G173" s="6">
        <v>407</v>
      </c>
      <c r="H173" s="6">
        <v>348.5</v>
      </c>
      <c r="I173" s="6">
        <v>120.5</v>
      </c>
      <c r="J173" s="6">
        <v>0.1</v>
      </c>
      <c r="K173" s="6"/>
      <c r="L173" s="6"/>
      <c r="M173" s="6"/>
      <c r="N173" s="7">
        <f t="shared" si="21"/>
        <v>1082.6</v>
      </c>
    </row>
    <row r="174" spans="1:14" ht="12.75">
      <c r="A174" s="6" t="s">
        <v>21</v>
      </c>
      <c r="B174" s="6">
        <v>1390.9</v>
      </c>
      <c r="C174" s="6">
        <v>2242.7</v>
      </c>
      <c r="D174" s="6">
        <v>1292.6</v>
      </c>
      <c r="E174" s="6">
        <v>1172.1</v>
      </c>
      <c r="F174" s="6">
        <v>886.3</v>
      </c>
      <c r="G174" s="6">
        <v>3098.1</v>
      </c>
      <c r="H174" s="6">
        <v>2334.5</v>
      </c>
      <c r="I174" s="6">
        <v>223.8</v>
      </c>
      <c r="J174" s="6">
        <v>279.6</v>
      </c>
      <c r="K174" s="6">
        <v>27.5</v>
      </c>
      <c r="L174" s="6">
        <v>6.3</v>
      </c>
      <c r="M174" s="6">
        <v>31.2</v>
      </c>
      <c r="N174" s="7">
        <f t="shared" si="21"/>
        <v>12985.599999999999</v>
      </c>
    </row>
    <row r="175" spans="1:14" ht="12.75">
      <c r="A175" s="6" t="s">
        <v>22</v>
      </c>
      <c r="B175" s="6">
        <v>336.4</v>
      </c>
      <c r="C175" s="6">
        <v>4988.4</v>
      </c>
      <c r="D175" s="6">
        <v>429.4</v>
      </c>
      <c r="E175" s="6">
        <v>350.9</v>
      </c>
      <c r="F175" s="6">
        <v>120.2</v>
      </c>
      <c r="G175" s="6">
        <v>446</v>
      </c>
      <c r="H175" s="6">
        <v>150.7</v>
      </c>
      <c r="I175" s="6">
        <v>401.2</v>
      </c>
      <c r="J175" s="6">
        <v>314.8</v>
      </c>
      <c r="K175" s="6">
        <v>265.6</v>
      </c>
      <c r="L175" s="6">
        <v>505.7</v>
      </c>
      <c r="M175" s="6">
        <v>161.8</v>
      </c>
      <c r="N175" s="7">
        <f t="shared" si="21"/>
        <v>8471.099999999999</v>
      </c>
    </row>
    <row r="176" spans="1:14" ht="12.75">
      <c r="A176" s="6" t="s">
        <v>23</v>
      </c>
      <c r="B176" s="6">
        <v>175.2</v>
      </c>
      <c r="C176" s="6">
        <v>472.6</v>
      </c>
      <c r="D176" s="6">
        <v>1.8</v>
      </c>
      <c r="E176" s="6">
        <v>16.2</v>
      </c>
      <c r="F176" s="6">
        <v>111.2</v>
      </c>
      <c r="G176" s="6"/>
      <c r="H176" s="6">
        <v>383.1</v>
      </c>
      <c r="I176" s="6">
        <v>131</v>
      </c>
      <c r="J176" s="6">
        <v>17.6</v>
      </c>
      <c r="K176" s="6">
        <v>1453.7</v>
      </c>
      <c r="L176" s="6"/>
      <c r="M176" s="6">
        <v>113.1</v>
      </c>
      <c r="N176" s="7">
        <f t="shared" si="21"/>
        <v>2875.4999999999995</v>
      </c>
    </row>
    <row r="177" spans="1:14" ht="12.75">
      <c r="A177" s="6" t="s">
        <v>74</v>
      </c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7">
        <f t="shared" si="21"/>
        <v>0</v>
      </c>
    </row>
    <row r="178" spans="1:14" ht="12.75">
      <c r="A178" s="6" t="s">
        <v>24</v>
      </c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7">
        <f t="shared" si="21"/>
        <v>0</v>
      </c>
    </row>
    <row r="179" spans="1:14" ht="12.75">
      <c r="A179" s="6" t="s">
        <v>79</v>
      </c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7">
        <f t="shared" si="21"/>
        <v>0</v>
      </c>
    </row>
    <row r="180" spans="1:14" ht="12.75">
      <c r="A180" s="6" t="s">
        <v>25</v>
      </c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7">
        <f t="shared" si="21"/>
        <v>0</v>
      </c>
    </row>
    <row r="181" spans="1:14" ht="12.75">
      <c r="A181" s="6" t="s">
        <v>28</v>
      </c>
      <c r="B181" s="6"/>
      <c r="C181" s="6">
        <v>198</v>
      </c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7">
        <f t="shared" si="21"/>
        <v>198</v>
      </c>
    </row>
    <row r="182" spans="1:14" ht="12.75">
      <c r="A182" s="8" t="s">
        <v>32</v>
      </c>
      <c r="B182" s="8">
        <f aca="true" t="shared" si="22" ref="B182:N182">SUM(B167:B181)</f>
        <v>33783.5</v>
      </c>
      <c r="C182" s="8">
        <f t="shared" si="22"/>
        <v>20285.699999999997</v>
      </c>
      <c r="D182" s="8">
        <f t="shared" si="22"/>
        <v>4927.4</v>
      </c>
      <c r="E182" s="8">
        <f t="shared" si="22"/>
        <v>5150.4</v>
      </c>
      <c r="F182" s="8">
        <f t="shared" si="22"/>
        <v>13046</v>
      </c>
      <c r="G182" s="8">
        <f t="shared" si="22"/>
        <v>8435.699999999999</v>
      </c>
      <c r="H182" s="8">
        <f t="shared" si="22"/>
        <v>6838.400000000001</v>
      </c>
      <c r="I182" s="8">
        <f t="shared" si="22"/>
        <v>8168.6</v>
      </c>
      <c r="J182" s="8">
        <f t="shared" si="22"/>
        <v>6000.600000000001</v>
      </c>
      <c r="K182" s="8">
        <f t="shared" si="22"/>
        <v>6589.200000000001</v>
      </c>
      <c r="L182" s="8">
        <f t="shared" si="22"/>
        <v>1909.3</v>
      </c>
      <c r="M182" s="8">
        <f t="shared" si="22"/>
        <v>388.70000000000005</v>
      </c>
      <c r="N182" s="8">
        <f t="shared" si="22"/>
        <v>115523.5</v>
      </c>
    </row>
    <row r="183" spans="1:14" ht="12.75">
      <c r="A183" s="9" t="s">
        <v>33</v>
      </c>
      <c r="B183" s="9">
        <f aca="true" t="shared" si="23" ref="B183:N183">SUM(B167:B182)/2</f>
        <v>33783.5</v>
      </c>
      <c r="C183" s="9">
        <f t="shared" si="23"/>
        <v>20285.699999999997</v>
      </c>
      <c r="D183" s="9">
        <f t="shared" si="23"/>
        <v>4927.4</v>
      </c>
      <c r="E183" s="9">
        <f t="shared" si="23"/>
        <v>5150.4</v>
      </c>
      <c r="F183" s="9">
        <f t="shared" si="23"/>
        <v>13046</v>
      </c>
      <c r="G183" s="9">
        <f t="shared" si="23"/>
        <v>8435.699999999999</v>
      </c>
      <c r="H183" s="9">
        <f t="shared" si="23"/>
        <v>6838.400000000001</v>
      </c>
      <c r="I183" s="9">
        <f t="shared" si="23"/>
        <v>8168.6</v>
      </c>
      <c r="J183" s="9">
        <f t="shared" si="23"/>
        <v>6000.600000000001</v>
      </c>
      <c r="K183" s="9">
        <f t="shared" si="23"/>
        <v>6589.200000000001</v>
      </c>
      <c r="L183" s="9">
        <f t="shared" si="23"/>
        <v>1909.3</v>
      </c>
      <c r="M183" s="9">
        <f t="shared" si="23"/>
        <v>388.70000000000005</v>
      </c>
      <c r="N183" s="9">
        <f t="shared" si="23"/>
        <v>115523.5</v>
      </c>
    </row>
    <row r="184" spans="1:14" ht="12.75">
      <c r="A184" s="6" t="s">
        <v>34</v>
      </c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7">
        <f aca="true" t="shared" si="24" ref="N184:N194">SUM(B184:M184)</f>
        <v>0</v>
      </c>
    </row>
    <row r="185" spans="1:14" ht="12.75">
      <c r="A185" s="6" t="s">
        <v>35</v>
      </c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7">
        <f t="shared" si="24"/>
        <v>0</v>
      </c>
    </row>
    <row r="186" spans="1:14" ht="12.75">
      <c r="A186" s="6" t="s">
        <v>53</v>
      </c>
      <c r="B186" s="6"/>
      <c r="C186" s="6">
        <v>4.5</v>
      </c>
      <c r="D186" s="6"/>
      <c r="E186" s="6"/>
      <c r="F186" s="6"/>
      <c r="G186" s="6">
        <v>3.8</v>
      </c>
      <c r="H186" s="6"/>
      <c r="I186" s="6"/>
      <c r="J186" s="6"/>
      <c r="K186" s="6"/>
      <c r="L186" s="6">
        <v>7.6</v>
      </c>
      <c r="M186" s="6"/>
      <c r="N186" s="7">
        <f t="shared" si="24"/>
        <v>15.9</v>
      </c>
    </row>
    <row r="187" spans="1:14" ht="12.75">
      <c r="A187" s="6" t="s">
        <v>59</v>
      </c>
      <c r="B187" s="6">
        <v>0.1</v>
      </c>
      <c r="C187" s="6"/>
      <c r="D187" s="6"/>
      <c r="E187" s="6">
        <v>2.2</v>
      </c>
      <c r="F187" s="6"/>
      <c r="G187" s="6"/>
      <c r="H187" s="6"/>
      <c r="I187" s="6"/>
      <c r="J187" s="6"/>
      <c r="K187" s="6"/>
      <c r="L187" s="6"/>
      <c r="M187" s="6"/>
      <c r="N187" s="7">
        <f t="shared" si="24"/>
        <v>2.3000000000000003</v>
      </c>
    </row>
    <row r="188" spans="1:14" ht="12.75">
      <c r="A188" s="6" t="s">
        <v>60</v>
      </c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7">
        <f t="shared" si="24"/>
        <v>0</v>
      </c>
    </row>
    <row r="189" spans="1:14" ht="12.75">
      <c r="A189" s="6" t="s">
        <v>48</v>
      </c>
      <c r="B189" s="6"/>
      <c r="C189" s="6"/>
      <c r="D189" s="6"/>
      <c r="E189" s="6"/>
      <c r="F189" s="6"/>
      <c r="G189" s="6"/>
      <c r="H189" s="6">
        <v>0.1</v>
      </c>
      <c r="I189" s="6"/>
      <c r="J189" s="6"/>
      <c r="K189" s="6"/>
      <c r="L189" s="6"/>
      <c r="M189" s="6"/>
      <c r="N189" s="7">
        <f t="shared" si="24"/>
        <v>0.1</v>
      </c>
    </row>
    <row r="190" spans="1:14" ht="12.75">
      <c r="A190" s="6" t="s">
        <v>40</v>
      </c>
      <c r="B190" s="6"/>
      <c r="C190" s="6"/>
      <c r="D190" s="6"/>
      <c r="E190" s="6"/>
      <c r="F190" s="6"/>
      <c r="G190" s="6"/>
      <c r="H190" s="6"/>
      <c r="I190" s="6">
        <v>5000</v>
      </c>
      <c r="J190" s="6">
        <v>3497.4</v>
      </c>
      <c r="K190" s="6">
        <v>4780.4</v>
      </c>
      <c r="L190" s="6">
        <v>2424</v>
      </c>
      <c r="M190" s="6"/>
      <c r="N190" s="7">
        <f t="shared" si="24"/>
        <v>15701.8</v>
      </c>
    </row>
    <row r="191" spans="1:14" ht="12.75">
      <c r="A191" s="6" t="s">
        <v>61</v>
      </c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7">
        <f t="shared" si="24"/>
        <v>0</v>
      </c>
    </row>
    <row r="192" spans="1:14" ht="12.75">
      <c r="A192" s="6" t="s">
        <v>127</v>
      </c>
      <c r="B192" s="6">
        <v>8.8</v>
      </c>
      <c r="C192" s="6">
        <v>0.3</v>
      </c>
      <c r="D192" s="6">
        <v>3.4</v>
      </c>
      <c r="E192" s="6">
        <v>1.6</v>
      </c>
      <c r="F192" s="6">
        <v>3.1</v>
      </c>
      <c r="G192" s="6">
        <v>8.4</v>
      </c>
      <c r="H192" s="6">
        <v>5.6</v>
      </c>
      <c r="I192" s="6">
        <v>2.4</v>
      </c>
      <c r="J192" s="6">
        <v>7.9</v>
      </c>
      <c r="K192" s="6">
        <v>1.1</v>
      </c>
      <c r="L192" s="6">
        <v>2.1</v>
      </c>
      <c r="M192" s="6">
        <v>3.3</v>
      </c>
      <c r="N192" s="7">
        <f t="shared" si="24"/>
        <v>48</v>
      </c>
    </row>
    <row r="193" spans="1:14" ht="12.75">
      <c r="A193" s="6" t="s">
        <v>113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7">
        <f t="shared" si="24"/>
        <v>0</v>
      </c>
    </row>
    <row r="194" spans="1:14" ht="12.75">
      <c r="A194" s="6" t="s">
        <v>122</v>
      </c>
      <c r="B194" s="6"/>
      <c r="C194" s="6"/>
      <c r="D194" s="6"/>
      <c r="E194" s="6"/>
      <c r="F194" s="6"/>
      <c r="G194" s="6"/>
      <c r="H194" s="6"/>
      <c r="I194" s="6">
        <v>3</v>
      </c>
      <c r="J194" s="6"/>
      <c r="K194" s="6"/>
      <c r="L194" s="6"/>
      <c r="M194" s="6"/>
      <c r="N194" s="7">
        <f t="shared" si="24"/>
        <v>3</v>
      </c>
    </row>
    <row r="195" spans="1:14" ht="12.75">
      <c r="A195" s="8" t="s">
        <v>41</v>
      </c>
      <c r="B195" s="8">
        <f aca="true" t="shared" si="25" ref="B195:N195">SUM(B184:B194)</f>
        <v>8.9</v>
      </c>
      <c r="C195" s="8">
        <f t="shared" si="25"/>
        <v>4.8</v>
      </c>
      <c r="D195" s="8">
        <f t="shared" si="25"/>
        <v>3.4</v>
      </c>
      <c r="E195" s="8">
        <f t="shared" si="25"/>
        <v>3.8000000000000003</v>
      </c>
      <c r="F195" s="8">
        <f t="shared" si="25"/>
        <v>3.1</v>
      </c>
      <c r="G195" s="8">
        <f t="shared" si="25"/>
        <v>12.2</v>
      </c>
      <c r="H195" s="8">
        <f t="shared" si="25"/>
        <v>5.699999999999999</v>
      </c>
      <c r="I195" s="8">
        <f t="shared" si="25"/>
        <v>5005.4</v>
      </c>
      <c r="J195" s="8">
        <f t="shared" si="25"/>
        <v>3505.3</v>
      </c>
      <c r="K195" s="8">
        <f t="shared" si="25"/>
        <v>4781.5</v>
      </c>
      <c r="L195" s="8">
        <f t="shared" si="25"/>
        <v>2433.7</v>
      </c>
      <c r="M195" s="8">
        <f t="shared" si="25"/>
        <v>3.3</v>
      </c>
      <c r="N195" s="8">
        <f t="shared" si="25"/>
        <v>15771.099999999999</v>
      </c>
    </row>
    <row r="196" spans="1:14" ht="12.75">
      <c r="A196" s="9" t="s">
        <v>42</v>
      </c>
      <c r="B196" s="9">
        <f aca="true" t="shared" si="26" ref="B196:N196">SUM(B184:B195)/2</f>
        <v>8.9</v>
      </c>
      <c r="C196" s="9">
        <f t="shared" si="26"/>
        <v>4.8</v>
      </c>
      <c r="D196" s="9">
        <f t="shared" si="26"/>
        <v>3.4</v>
      </c>
      <c r="E196" s="9">
        <f t="shared" si="26"/>
        <v>3.8000000000000003</v>
      </c>
      <c r="F196" s="9">
        <f t="shared" si="26"/>
        <v>3.1</v>
      </c>
      <c r="G196" s="9">
        <f t="shared" si="26"/>
        <v>12.2</v>
      </c>
      <c r="H196" s="9">
        <f t="shared" si="26"/>
        <v>5.699999999999999</v>
      </c>
      <c r="I196" s="9">
        <f t="shared" si="26"/>
        <v>5005.4</v>
      </c>
      <c r="J196" s="9">
        <f t="shared" si="26"/>
        <v>3505.3</v>
      </c>
      <c r="K196" s="9">
        <f t="shared" si="26"/>
        <v>4781.5</v>
      </c>
      <c r="L196" s="9">
        <f t="shared" si="26"/>
        <v>2433.7</v>
      </c>
      <c r="M196" s="9">
        <f t="shared" si="26"/>
        <v>3.3</v>
      </c>
      <c r="N196" s="9">
        <f t="shared" si="26"/>
        <v>15771.099999999999</v>
      </c>
    </row>
    <row r="197" spans="1:14" ht="12.75">
      <c r="A197" s="10" t="s">
        <v>43</v>
      </c>
      <c r="B197" s="10">
        <f aca="true" t="shared" si="27" ref="B197:N197">SUM(B167:B196)/3</f>
        <v>33792.4</v>
      </c>
      <c r="C197" s="10">
        <f t="shared" si="27"/>
        <v>20290.5</v>
      </c>
      <c r="D197" s="10">
        <f t="shared" si="27"/>
        <v>4930.799999999999</v>
      </c>
      <c r="E197" s="10">
        <f t="shared" si="27"/>
        <v>5154.2</v>
      </c>
      <c r="F197" s="10">
        <f t="shared" si="27"/>
        <v>13049.099999999999</v>
      </c>
      <c r="G197" s="10">
        <f t="shared" si="27"/>
        <v>8447.9</v>
      </c>
      <c r="H197" s="10">
        <f t="shared" si="27"/>
        <v>6844.099999999999</v>
      </c>
      <c r="I197" s="10">
        <f t="shared" si="27"/>
        <v>13174.000000000002</v>
      </c>
      <c r="J197" s="10">
        <f t="shared" si="27"/>
        <v>9505.900000000001</v>
      </c>
      <c r="K197" s="10">
        <f t="shared" si="27"/>
        <v>11370.699999999999</v>
      </c>
      <c r="L197" s="10">
        <f t="shared" si="27"/>
        <v>4343</v>
      </c>
      <c r="M197" s="10">
        <f t="shared" si="27"/>
        <v>392</v>
      </c>
      <c r="N197" s="10">
        <f t="shared" si="27"/>
        <v>131294.59999999998</v>
      </c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0"/>
  <sheetViews>
    <sheetView tabSelected="1" workbookViewId="0" topLeftCell="A1">
      <selection activeCell="O44" sqref="O44"/>
    </sheetView>
  </sheetViews>
  <sheetFormatPr defaultColWidth="11.421875" defaultRowHeight="12.75"/>
  <cols>
    <col min="1" max="1" width="39.7109375" style="2" bestFit="1" customWidth="1"/>
    <col min="2" max="16384" width="11.421875" style="2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3" t="s">
        <v>156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3" t="s">
        <v>151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</row>
    <row r="5" spans="1:14" ht="12.75">
      <c r="A5" s="6" t="s">
        <v>15</v>
      </c>
      <c r="B5" s="6">
        <v>1842.8</v>
      </c>
      <c r="C5" s="6">
        <v>4414.9</v>
      </c>
      <c r="D5" s="6">
        <v>9480.7</v>
      </c>
      <c r="E5" s="6">
        <v>26465.2</v>
      </c>
      <c r="F5" s="6">
        <v>14908.7</v>
      </c>
      <c r="G5" s="6">
        <v>4192</v>
      </c>
      <c r="H5" s="6">
        <v>1990.5</v>
      </c>
      <c r="I5" s="6"/>
      <c r="J5" s="6"/>
      <c r="K5" s="6"/>
      <c r="L5" s="6"/>
      <c r="M5" s="6"/>
      <c r="N5" s="7">
        <f aca="true" t="shared" si="0" ref="N5:N27">SUM(B5:M5)</f>
        <v>63294.8</v>
      </c>
    </row>
    <row r="6" spans="1:14" ht="12.75">
      <c r="A6" s="6" t="s">
        <v>16</v>
      </c>
      <c r="B6" s="6">
        <v>4618.1</v>
      </c>
      <c r="C6" s="6">
        <v>2539.7</v>
      </c>
      <c r="D6" s="6">
        <v>2792.4</v>
      </c>
      <c r="E6" s="6">
        <v>11252.1</v>
      </c>
      <c r="F6" s="6">
        <v>5779.8</v>
      </c>
      <c r="G6" s="6">
        <v>764</v>
      </c>
      <c r="H6" s="6">
        <v>9717.25</v>
      </c>
      <c r="I6" s="6"/>
      <c r="J6" s="6"/>
      <c r="K6" s="6"/>
      <c r="L6" s="6"/>
      <c r="M6" s="6"/>
      <c r="N6" s="7">
        <f t="shared" si="0"/>
        <v>37463.350000000006</v>
      </c>
    </row>
    <row r="7" spans="1:14" ht="12.75">
      <c r="A7" s="6" t="s">
        <v>17</v>
      </c>
      <c r="B7" s="6">
        <v>5127.3</v>
      </c>
      <c r="C7" s="6">
        <v>12853.3</v>
      </c>
      <c r="D7" s="6">
        <v>10918.4</v>
      </c>
      <c r="E7" s="6">
        <v>36852.7</v>
      </c>
      <c r="F7" s="6">
        <v>7665.6</v>
      </c>
      <c r="G7" s="6">
        <v>41336</v>
      </c>
      <c r="H7" s="6">
        <v>24130.185</v>
      </c>
      <c r="I7" s="6"/>
      <c r="J7" s="6"/>
      <c r="K7" s="6"/>
      <c r="L7" s="6"/>
      <c r="M7" s="6"/>
      <c r="N7" s="7">
        <f t="shared" si="0"/>
        <v>138883.48500000002</v>
      </c>
    </row>
    <row r="8" spans="1:14" ht="12.75">
      <c r="A8" s="6" t="s">
        <v>18</v>
      </c>
      <c r="B8" s="6">
        <v>2619.2</v>
      </c>
      <c r="C8" s="6">
        <v>165.6</v>
      </c>
      <c r="D8" s="6">
        <v>2515.4</v>
      </c>
      <c r="E8" s="6">
        <v>8066.4</v>
      </c>
      <c r="F8" s="6">
        <v>4298.3</v>
      </c>
      <c r="G8" s="6">
        <v>402</v>
      </c>
      <c r="H8" s="6">
        <v>8075.049</v>
      </c>
      <c r="I8" s="6"/>
      <c r="J8" s="6"/>
      <c r="K8" s="6"/>
      <c r="L8" s="6"/>
      <c r="M8" s="6"/>
      <c r="N8" s="7">
        <f t="shared" si="0"/>
        <v>26141.948999999997</v>
      </c>
    </row>
    <row r="9" spans="1:14" ht="12.75">
      <c r="A9" s="6" t="s">
        <v>67</v>
      </c>
      <c r="B9" s="6"/>
      <c r="C9" s="6">
        <v>0.2</v>
      </c>
      <c r="D9" s="6"/>
      <c r="E9" s="6"/>
      <c r="F9" s="6"/>
      <c r="G9" s="6">
        <v>72</v>
      </c>
      <c r="H9" s="6">
        <v>1575</v>
      </c>
      <c r="I9" s="6"/>
      <c r="J9" s="6"/>
      <c r="K9" s="6"/>
      <c r="L9" s="6"/>
      <c r="M9" s="6"/>
      <c r="N9" s="7">
        <f t="shared" si="0"/>
        <v>1647.2</v>
      </c>
    </row>
    <row r="10" spans="1:14" ht="12.75">
      <c r="A10" s="6" t="s">
        <v>52</v>
      </c>
      <c r="B10" s="6">
        <v>78.6</v>
      </c>
      <c r="C10" s="6"/>
      <c r="D10" s="6"/>
      <c r="E10" s="6">
        <v>23.9</v>
      </c>
      <c r="F10" s="6">
        <v>26.5</v>
      </c>
      <c r="G10" s="6">
        <v>8</v>
      </c>
      <c r="H10" s="6">
        <v>25.06</v>
      </c>
      <c r="I10" s="6"/>
      <c r="J10" s="6"/>
      <c r="K10" s="6"/>
      <c r="L10" s="6"/>
      <c r="M10" s="6"/>
      <c r="N10" s="7">
        <f t="shared" si="0"/>
        <v>162.06</v>
      </c>
    </row>
    <row r="11" spans="1:14" ht="12.75">
      <c r="A11" s="6" t="s">
        <v>19</v>
      </c>
      <c r="B11" s="6">
        <v>2800</v>
      </c>
      <c r="C11" s="6"/>
      <c r="D11" s="6"/>
      <c r="E11" s="6">
        <v>10</v>
      </c>
      <c r="F11" s="6">
        <v>900</v>
      </c>
      <c r="G11" s="6"/>
      <c r="H11" s="6"/>
      <c r="I11" s="6"/>
      <c r="J11" s="6"/>
      <c r="K11" s="6"/>
      <c r="L11" s="6"/>
      <c r="M11" s="6"/>
      <c r="N11" s="7">
        <f t="shared" si="0"/>
        <v>3710</v>
      </c>
    </row>
    <row r="12" spans="1:14" ht="12.75">
      <c r="A12" s="6" t="s">
        <v>20</v>
      </c>
      <c r="B12" s="6">
        <v>0.8</v>
      </c>
      <c r="C12" s="6">
        <v>0.2</v>
      </c>
      <c r="D12" s="6">
        <v>1320.4</v>
      </c>
      <c r="E12" s="6">
        <v>0.4</v>
      </c>
      <c r="F12" s="6">
        <v>0.4</v>
      </c>
      <c r="G12" s="6"/>
      <c r="H12" s="6"/>
      <c r="I12" s="6"/>
      <c r="J12" s="6"/>
      <c r="K12" s="6"/>
      <c r="L12" s="6"/>
      <c r="M12" s="6"/>
      <c r="N12" s="7">
        <f t="shared" si="0"/>
        <v>1322.2000000000003</v>
      </c>
    </row>
    <row r="13" spans="1:14" ht="12.75">
      <c r="A13" s="6" t="s">
        <v>21</v>
      </c>
      <c r="B13" s="6">
        <v>22346</v>
      </c>
      <c r="C13" s="6">
        <v>15899.5</v>
      </c>
      <c r="D13" s="6">
        <v>8508</v>
      </c>
      <c r="E13" s="6">
        <v>13138</v>
      </c>
      <c r="F13" s="6">
        <v>14771.4</v>
      </c>
      <c r="G13" s="6">
        <v>10204</v>
      </c>
      <c r="H13" s="6">
        <v>15928.1</v>
      </c>
      <c r="I13" s="6"/>
      <c r="J13" s="6"/>
      <c r="K13" s="6"/>
      <c r="L13" s="6"/>
      <c r="M13" s="6"/>
      <c r="N13" s="7">
        <f t="shared" si="0"/>
        <v>100795</v>
      </c>
    </row>
    <row r="14" spans="1:14" ht="12.75">
      <c r="A14" s="6" t="s">
        <v>22</v>
      </c>
      <c r="B14" s="6">
        <v>19261.8</v>
      </c>
      <c r="C14" s="6">
        <v>20128.8</v>
      </c>
      <c r="D14" s="6">
        <v>8071.3</v>
      </c>
      <c r="E14" s="6">
        <v>15628.1</v>
      </c>
      <c r="F14" s="6">
        <v>4532.8</v>
      </c>
      <c r="G14" s="6">
        <v>13382</v>
      </c>
      <c r="H14" s="6">
        <v>12544.729</v>
      </c>
      <c r="I14" s="6"/>
      <c r="J14" s="6"/>
      <c r="K14" s="6"/>
      <c r="L14" s="6"/>
      <c r="M14" s="6"/>
      <c r="N14" s="7">
        <f t="shared" si="0"/>
        <v>93549.52900000001</v>
      </c>
    </row>
    <row r="15" spans="1:14" ht="12.75">
      <c r="A15" s="6" t="s">
        <v>23</v>
      </c>
      <c r="B15" s="6">
        <v>2669.7</v>
      </c>
      <c r="C15" s="6">
        <v>2428.4</v>
      </c>
      <c r="D15" s="6">
        <v>3175.2</v>
      </c>
      <c r="E15" s="6">
        <v>3413.6</v>
      </c>
      <c r="F15" s="6">
        <v>3061.5</v>
      </c>
      <c r="G15" s="6">
        <v>3435</v>
      </c>
      <c r="H15" s="6">
        <v>4680.102</v>
      </c>
      <c r="I15" s="6"/>
      <c r="J15" s="6"/>
      <c r="K15" s="6"/>
      <c r="L15" s="6"/>
      <c r="M15" s="6"/>
      <c r="N15" s="7">
        <f t="shared" si="0"/>
        <v>22863.502</v>
      </c>
    </row>
    <row r="16" spans="1:14" ht="12.75">
      <c r="A16" s="6" t="s">
        <v>74</v>
      </c>
      <c r="B16" s="6"/>
      <c r="C16" s="6"/>
      <c r="D16" s="6">
        <v>2982.3</v>
      </c>
      <c r="E16" s="6"/>
      <c r="F16" s="6"/>
      <c r="G16" s="6">
        <v>1575</v>
      </c>
      <c r="H16" s="6"/>
      <c r="I16" s="6"/>
      <c r="J16" s="6"/>
      <c r="K16" s="6"/>
      <c r="L16" s="6"/>
      <c r="M16" s="6"/>
      <c r="N16" s="7">
        <f t="shared" si="0"/>
        <v>4557.3</v>
      </c>
    </row>
    <row r="17" spans="1:14" ht="12.75">
      <c r="A17" s="6" t="s">
        <v>75</v>
      </c>
      <c r="B17" s="6"/>
      <c r="C17" s="6"/>
      <c r="D17" s="6"/>
      <c r="E17" s="6">
        <v>3300</v>
      </c>
      <c r="F17" s="6"/>
      <c r="G17" s="6"/>
      <c r="H17" s="6"/>
      <c r="I17" s="6"/>
      <c r="J17" s="6"/>
      <c r="K17" s="6"/>
      <c r="L17" s="6"/>
      <c r="M17" s="6"/>
      <c r="N17" s="7">
        <f t="shared" si="0"/>
        <v>3300</v>
      </c>
    </row>
    <row r="18" spans="1:14" ht="12.75">
      <c r="A18" s="6" t="s">
        <v>24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>
        <f t="shared" si="0"/>
        <v>0</v>
      </c>
    </row>
    <row r="19" spans="1:14" ht="12.75">
      <c r="A19" s="6" t="s">
        <v>76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>
        <f t="shared" si="0"/>
        <v>0</v>
      </c>
    </row>
    <row r="20" spans="1:14" ht="12.75">
      <c r="A20" s="6" t="s">
        <v>78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7">
        <f t="shared" si="0"/>
        <v>0</v>
      </c>
    </row>
    <row r="21" spans="1:14" ht="12.75">
      <c r="A21" s="6" t="s">
        <v>25</v>
      </c>
      <c r="B21" s="6"/>
      <c r="C21" s="6"/>
      <c r="D21" s="6"/>
      <c r="E21" s="6"/>
      <c r="F21" s="6">
        <v>4400</v>
      </c>
      <c r="G21" s="6"/>
      <c r="H21" s="6"/>
      <c r="I21" s="6"/>
      <c r="J21" s="6"/>
      <c r="K21" s="6"/>
      <c r="L21" s="6"/>
      <c r="M21" s="6"/>
      <c r="N21" s="7">
        <f t="shared" si="0"/>
        <v>4400</v>
      </c>
    </row>
    <row r="22" spans="1:14" ht="12.75">
      <c r="A22" s="6" t="s">
        <v>26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>
        <f t="shared" si="0"/>
        <v>0</v>
      </c>
    </row>
    <row r="23" spans="1:14" ht="12.75">
      <c r="A23" s="6" t="s">
        <v>28</v>
      </c>
      <c r="B23" s="6">
        <v>0.1</v>
      </c>
      <c r="C23" s="6"/>
      <c r="D23" s="6"/>
      <c r="E23" s="6">
        <v>48.1</v>
      </c>
      <c r="F23" s="6"/>
      <c r="G23" s="6"/>
      <c r="H23" s="6"/>
      <c r="I23" s="6"/>
      <c r="J23" s="6"/>
      <c r="K23" s="6"/>
      <c r="L23" s="6"/>
      <c r="M23" s="6"/>
      <c r="N23" s="7">
        <f t="shared" si="0"/>
        <v>48.2</v>
      </c>
    </row>
    <row r="24" spans="1:14" ht="12.75">
      <c r="A24" s="6" t="s">
        <v>29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7">
        <f t="shared" si="0"/>
        <v>0</v>
      </c>
    </row>
    <row r="25" spans="1:14" ht="12.75">
      <c r="A25" s="6" t="s">
        <v>30</v>
      </c>
      <c r="B25" s="6"/>
      <c r="C25" s="6"/>
      <c r="D25" s="6">
        <v>13.5</v>
      </c>
      <c r="E25" s="6"/>
      <c r="F25" s="6"/>
      <c r="G25" s="6"/>
      <c r="H25" s="6"/>
      <c r="I25" s="6"/>
      <c r="J25" s="6"/>
      <c r="K25" s="6"/>
      <c r="L25" s="6"/>
      <c r="M25" s="6"/>
      <c r="N25" s="7">
        <f t="shared" si="0"/>
        <v>13.5</v>
      </c>
    </row>
    <row r="26" spans="1:14" ht="12.75">
      <c r="A26" s="6" t="s">
        <v>31</v>
      </c>
      <c r="B26" s="6"/>
      <c r="C26" s="6"/>
      <c r="D26" s="6">
        <v>49.1</v>
      </c>
      <c r="E26" s="6"/>
      <c r="F26" s="6"/>
      <c r="G26" s="6"/>
      <c r="H26" s="6"/>
      <c r="I26" s="6"/>
      <c r="J26" s="6"/>
      <c r="K26" s="6"/>
      <c r="L26" s="6"/>
      <c r="M26" s="6"/>
      <c r="N26" s="7">
        <f t="shared" si="0"/>
        <v>49.1</v>
      </c>
    </row>
    <row r="27" spans="1:14" ht="12.75">
      <c r="A27" s="6" t="s">
        <v>80</v>
      </c>
      <c r="B27" s="6"/>
      <c r="C27" s="6">
        <v>3000</v>
      </c>
      <c r="D27" s="6"/>
      <c r="E27" s="6"/>
      <c r="F27" s="6"/>
      <c r="G27" s="6">
        <v>4434</v>
      </c>
      <c r="H27" s="6"/>
      <c r="I27" s="6"/>
      <c r="J27" s="6"/>
      <c r="K27" s="6"/>
      <c r="L27" s="6"/>
      <c r="M27" s="6"/>
      <c r="N27" s="7">
        <f t="shared" si="0"/>
        <v>7434</v>
      </c>
    </row>
    <row r="28" spans="1:14" ht="12.75">
      <c r="A28" s="8" t="s">
        <v>32</v>
      </c>
      <c r="B28" s="8">
        <f aca="true" t="shared" si="1" ref="B28:N28">SUM(B5:B27)</f>
        <v>61364.4</v>
      </c>
      <c r="C28" s="8">
        <f t="shared" si="1"/>
        <v>61430.6</v>
      </c>
      <c r="D28" s="8">
        <f t="shared" si="1"/>
        <v>49826.700000000004</v>
      </c>
      <c r="E28" s="8">
        <f t="shared" si="1"/>
        <v>118198.5</v>
      </c>
      <c r="F28" s="8">
        <f t="shared" si="1"/>
        <v>60345</v>
      </c>
      <c r="G28" s="8">
        <f t="shared" si="1"/>
        <v>79804</v>
      </c>
      <c r="H28" s="8">
        <f t="shared" si="1"/>
        <v>78665.97499999999</v>
      </c>
      <c r="I28" s="8">
        <f t="shared" si="1"/>
        <v>0</v>
      </c>
      <c r="J28" s="8">
        <f t="shared" si="1"/>
        <v>0</v>
      </c>
      <c r="K28" s="8">
        <f t="shared" si="1"/>
        <v>0</v>
      </c>
      <c r="L28" s="8">
        <f t="shared" si="1"/>
        <v>0</v>
      </c>
      <c r="M28" s="8">
        <f t="shared" si="1"/>
        <v>0</v>
      </c>
      <c r="N28" s="8">
        <f t="shared" si="1"/>
        <v>509635.17500000005</v>
      </c>
    </row>
    <row r="29" spans="1:14" ht="12.75">
      <c r="A29" s="9" t="s">
        <v>33</v>
      </c>
      <c r="B29" s="9">
        <f aca="true" t="shared" si="2" ref="B29:N29">SUM(B5:B28)/2</f>
        <v>61364.4</v>
      </c>
      <c r="C29" s="9">
        <f t="shared" si="2"/>
        <v>61430.6</v>
      </c>
      <c r="D29" s="9">
        <f t="shared" si="2"/>
        <v>49826.700000000004</v>
      </c>
      <c r="E29" s="9">
        <f t="shared" si="2"/>
        <v>118198.5</v>
      </c>
      <c r="F29" s="9">
        <f t="shared" si="2"/>
        <v>60345</v>
      </c>
      <c r="G29" s="9">
        <f t="shared" si="2"/>
        <v>79804</v>
      </c>
      <c r="H29" s="9">
        <f t="shared" si="2"/>
        <v>78665.97499999999</v>
      </c>
      <c r="I29" s="9">
        <f t="shared" si="2"/>
        <v>0</v>
      </c>
      <c r="J29" s="9">
        <f t="shared" si="2"/>
        <v>0</v>
      </c>
      <c r="K29" s="9">
        <f t="shared" si="2"/>
        <v>0</v>
      </c>
      <c r="L29" s="9">
        <f t="shared" si="2"/>
        <v>0</v>
      </c>
      <c r="M29" s="9">
        <f t="shared" si="2"/>
        <v>0</v>
      </c>
      <c r="N29" s="9">
        <f t="shared" si="2"/>
        <v>509635.17500000005</v>
      </c>
    </row>
    <row r="30" spans="1:14" ht="12.75">
      <c r="A30" s="6" t="s">
        <v>64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>
        <f aca="true" t="shared" si="3" ref="N30:N51">SUM(B30:M30)</f>
        <v>0</v>
      </c>
    </row>
    <row r="31" spans="1:14" ht="12.75">
      <c r="A31" s="6" t="s">
        <v>34</v>
      </c>
      <c r="B31" s="6">
        <v>178.1</v>
      </c>
      <c r="C31" s="6"/>
      <c r="D31" s="6">
        <v>125</v>
      </c>
      <c r="E31" s="6">
        <v>831.9</v>
      </c>
      <c r="F31" s="6">
        <v>253.8</v>
      </c>
      <c r="G31" s="6">
        <v>930</v>
      </c>
      <c r="H31" s="6">
        <v>1015.89</v>
      </c>
      <c r="I31" s="6"/>
      <c r="J31" s="6"/>
      <c r="K31" s="6"/>
      <c r="L31" s="6"/>
      <c r="M31" s="6"/>
      <c r="N31" s="7">
        <f t="shared" si="3"/>
        <v>3334.69</v>
      </c>
    </row>
    <row r="32" spans="1:14" ht="12.75">
      <c r="A32" s="6" t="s">
        <v>84</v>
      </c>
      <c r="B32" s="6"/>
      <c r="C32" s="6"/>
      <c r="D32" s="6"/>
      <c r="E32" s="6"/>
      <c r="F32" s="6">
        <v>3300</v>
      </c>
      <c r="G32" s="6"/>
      <c r="H32" s="6"/>
      <c r="I32" s="6"/>
      <c r="J32" s="6"/>
      <c r="K32" s="6"/>
      <c r="L32" s="6"/>
      <c r="M32" s="6"/>
      <c r="N32" s="7">
        <f t="shared" si="3"/>
        <v>3300</v>
      </c>
    </row>
    <row r="33" spans="1:14" ht="12.75">
      <c r="A33" s="6" t="s">
        <v>35</v>
      </c>
      <c r="B33" s="6"/>
      <c r="C33" s="6"/>
      <c r="D33" s="6">
        <v>0.6</v>
      </c>
      <c r="E33" s="6"/>
      <c r="F33" s="6"/>
      <c r="G33" s="6"/>
      <c r="H33" s="6"/>
      <c r="I33" s="6"/>
      <c r="J33" s="6"/>
      <c r="K33" s="6"/>
      <c r="L33" s="6"/>
      <c r="M33" s="6"/>
      <c r="N33" s="7">
        <f t="shared" si="3"/>
        <v>0.6</v>
      </c>
    </row>
    <row r="34" spans="1:14" ht="12.75">
      <c r="A34" s="6" t="s">
        <v>88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7">
        <f t="shared" si="3"/>
        <v>0</v>
      </c>
    </row>
    <row r="35" spans="1:14" ht="12.75">
      <c r="A35" s="6" t="s">
        <v>89</v>
      </c>
      <c r="B35" s="6"/>
      <c r="C35" s="6"/>
      <c r="D35" s="6">
        <v>35</v>
      </c>
      <c r="E35" s="6"/>
      <c r="F35" s="6"/>
      <c r="G35" s="6"/>
      <c r="H35" s="6"/>
      <c r="I35" s="6"/>
      <c r="J35" s="6"/>
      <c r="K35" s="6"/>
      <c r="L35" s="6"/>
      <c r="M35" s="6"/>
      <c r="N35" s="7">
        <f t="shared" si="3"/>
        <v>35</v>
      </c>
    </row>
    <row r="36" spans="1:14" ht="12.75">
      <c r="A36" s="6" t="s">
        <v>37</v>
      </c>
      <c r="B36" s="6"/>
      <c r="C36" s="6"/>
      <c r="D36" s="6"/>
      <c r="E36" s="6">
        <v>183.3</v>
      </c>
      <c r="F36" s="6"/>
      <c r="G36" s="6"/>
      <c r="H36" s="6"/>
      <c r="I36" s="6"/>
      <c r="J36" s="6"/>
      <c r="K36" s="6"/>
      <c r="L36" s="6"/>
      <c r="M36" s="6"/>
      <c r="N36" s="7">
        <f t="shared" si="3"/>
        <v>183.3</v>
      </c>
    </row>
    <row r="37" spans="1:14" ht="12.75">
      <c r="A37" s="6" t="s">
        <v>68</v>
      </c>
      <c r="B37" s="6"/>
      <c r="C37" s="6">
        <v>14300</v>
      </c>
      <c r="D37" s="6">
        <v>54827.1</v>
      </c>
      <c r="E37" s="6">
        <v>64301.5</v>
      </c>
      <c r="F37" s="6">
        <v>26065</v>
      </c>
      <c r="G37" s="6">
        <v>6720</v>
      </c>
      <c r="H37" s="6"/>
      <c r="I37" s="6"/>
      <c r="J37" s="6"/>
      <c r="K37" s="6"/>
      <c r="L37" s="6"/>
      <c r="M37" s="6"/>
      <c r="N37" s="7">
        <f t="shared" si="3"/>
        <v>166213.6</v>
      </c>
    </row>
    <row r="38" spans="1:14" ht="12.75">
      <c r="A38" s="6" t="s">
        <v>53</v>
      </c>
      <c r="B38" s="6"/>
      <c r="C38" s="6"/>
      <c r="D38" s="6"/>
      <c r="E38" s="6"/>
      <c r="F38" s="6">
        <v>6210</v>
      </c>
      <c r="G38" s="6">
        <v>6400</v>
      </c>
      <c r="H38" s="6">
        <v>9900</v>
      </c>
      <c r="I38" s="6"/>
      <c r="J38" s="6"/>
      <c r="K38" s="6"/>
      <c r="L38" s="6"/>
      <c r="M38" s="6"/>
      <c r="N38" s="7">
        <f t="shared" si="3"/>
        <v>22510</v>
      </c>
    </row>
    <row r="39" spans="1:14" ht="12.75">
      <c r="A39" s="6" t="s">
        <v>62</v>
      </c>
      <c r="B39" s="6"/>
      <c r="C39" s="6">
        <v>5400</v>
      </c>
      <c r="D39" s="6"/>
      <c r="E39" s="6">
        <v>6025.9</v>
      </c>
      <c r="F39" s="6"/>
      <c r="G39" s="6"/>
      <c r="H39" s="6">
        <v>6600</v>
      </c>
      <c r="I39" s="6"/>
      <c r="J39" s="6"/>
      <c r="K39" s="6"/>
      <c r="L39" s="6"/>
      <c r="M39" s="6"/>
      <c r="N39" s="7">
        <f t="shared" si="3"/>
        <v>18025.9</v>
      </c>
    </row>
    <row r="40" spans="1:14" ht="12.75">
      <c r="A40" s="6" t="s">
        <v>92</v>
      </c>
      <c r="B40" s="6"/>
      <c r="C40" s="6"/>
      <c r="D40" s="6"/>
      <c r="E40" s="6"/>
      <c r="F40" s="6">
        <v>4600</v>
      </c>
      <c r="G40" s="6"/>
      <c r="H40" s="6"/>
      <c r="I40" s="6"/>
      <c r="J40" s="6"/>
      <c r="K40" s="6"/>
      <c r="L40" s="6"/>
      <c r="M40" s="6"/>
      <c r="N40" s="7">
        <f t="shared" si="3"/>
        <v>4600</v>
      </c>
    </row>
    <row r="41" spans="1:14" ht="12.75">
      <c r="A41" s="6" t="s">
        <v>69</v>
      </c>
      <c r="B41" s="6">
        <v>1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7">
        <f t="shared" si="3"/>
        <v>1</v>
      </c>
    </row>
    <row r="42" spans="1:14" ht="12.75">
      <c r="A42" s="6" t="s">
        <v>95</v>
      </c>
      <c r="B42" s="6"/>
      <c r="C42" s="6">
        <v>7700</v>
      </c>
      <c r="D42" s="6">
        <v>7700</v>
      </c>
      <c r="E42" s="6">
        <v>7700</v>
      </c>
      <c r="F42" s="6">
        <v>14050</v>
      </c>
      <c r="G42" s="6"/>
      <c r="H42" s="6"/>
      <c r="I42" s="6"/>
      <c r="J42" s="6"/>
      <c r="K42" s="6"/>
      <c r="L42" s="6"/>
      <c r="M42" s="6"/>
      <c r="N42" s="7">
        <f t="shared" si="3"/>
        <v>37150</v>
      </c>
    </row>
    <row r="43" spans="1:14" ht="12.75">
      <c r="A43" s="6" t="s">
        <v>39</v>
      </c>
      <c r="B43" s="6"/>
      <c r="C43" s="6"/>
      <c r="D43" s="6">
        <v>0.2</v>
      </c>
      <c r="E43" s="6">
        <v>0.2</v>
      </c>
      <c r="F43" s="6"/>
      <c r="G43" s="6"/>
      <c r="H43" s="6"/>
      <c r="I43" s="6"/>
      <c r="J43" s="6"/>
      <c r="K43" s="6"/>
      <c r="L43" s="6"/>
      <c r="M43" s="6"/>
      <c r="N43" s="7">
        <f t="shared" si="3"/>
        <v>0.4</v>
      </c>
    </row>
    <row r="44" spans="1:14" ht="12.75">
      <c r="A44" s="6" t="s">
        <v>59</v>
      </c>
      <c r="B44" s="6"/>
      <c r="C44" s="6">
        <v>0.1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7">
        <f t="shared" si="3"/>
        <v>0.1</v>
      </c>
    </row>
    <row r="45" spans="1:14" ht="12.75">
      <c r="A45" s="6" t="s">
        <v>106</v>
      </c>
      <c r="B45" s="6"/>
      <c r="C45" s="6"/>
      <c r="D45" s="6">
        <v>169.8</v>
      </c>
      <c r="E45" s="6"/>
      <c r="F45" s="6"/>
      <c r="G45" s="6"/>
      <c r="H45" s="6"/>
      <c r="I45" s="6"/>
      <c r="J45" s="6"/>
      <c r="K45" s="6"/>
      <c r="L45" s="6"/>
      <c r="M45" s="6"/>
      <c r="N45" s="7">
        <f t="shared" si="3"/>
        <v>169.8</v>
      </c>
    </row>
    <row r="46" spans="1:14" ht="12.75">
      <c r="A46" s="6" t="s">
        <v>48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7">
        <f t="shared" si="3"/>
        <v>0</v>
      </c>
    </row>
    <row r="47" spans="1:14" ht="12.75">
      <c r="A47" s="6" t="s">
        <v>49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7">
        <f t="shared" si="3"/>
        <v>0</v>
      </c>
    </row>
    <row r="48" spans="1:14" ht="12.75">
      <c r="A48" s="6" t="s">
        <v>40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7">
        <f t="shared" si="3"/>
        <v>0</v>
      </c>
    </row>
    <row r="49" spans="1:14" ht="12.75">
      <c r="A49" s="6" t="s">
        <v>108</v>
      </c>
      <c r="B49" s="6"/>
      <c r="C49" s="6"/>
      <c r="D49" s="6"/>
      <c r="E49" s="6">
        <v>0.1</v>
      </c>
      <c r="F49" s="6">
        <v>0.1</v>
      </c>
      <c r="G49" s="6"/>
      <c r="H49" s="6"/>
      <c r="I49" s="6"/>
      <c r="J49" s="6"/>
      <c r="K49" s="6"/>
      <c r="L49" s="6"/>
      <c r="M49" s="6"/>
      <c r="N49" s="7">
        <f t="shared" si="3"/>
        <v>0.2</v>
      </c>
    </row>
    <row r="50" spans="1:14" ht="12.75">
      <c r="A50" s="6" t="s">
        <v>110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7">
        <f t="shared" si="3"/>
        <v>0</v>
      </c>
    </row>
    <row r="51" spans="1:14" ht="12.75">
      <c r="A51" s="6" t="s">
        <v>113</v>
      </c>
      <c r="B51" s="6"/>
      <c r="C51" s="6"/>
      <c r="D51" s="6">
        <v>0.1</v>
      </c>
      <c r="E51" s="6"/>
      <c r="F51" s="6"/>
      <c r="G51" s="6"/>
      <c r="H51" s="6"/>
      <c r="I51" s="6"/>
      <c r="J51" s="6"/>
      <c r="K51" s="6"/>
      <c r="L51" s="6"/>
      <c r="M51" s="6"/>
      <c r="N51" s="7">
        <f t="shared" si="3"/>
        <v>0.1</v>
      </c>
    </row>
    <row r="52" spans="1:14" ht="12.75">
      <c r="A52" s="8" t="s">
        <v>41</v>
      </c>
      <c r="B52" s="8">
        <f aca="true" t="shared" si="4" ref="B52:N52">SUM(B30:B51)</f>
        <v>179.1</v>
      </c>
      <c r="C52" s="8">
        <f t="shared" si="4"/>
        <v>27400.1</v>
      </c>
      <c r="D52" s="8">
        <f t="shared" si="4"/>
        <v>62857.799999999996</v>
      </c>
      <c r="E52" s="8">
        <f t="shared" si="4"/>
        <v>79042.9</v>
      </c>
      <c r="F52" s="8">
        <f t="shared" si="4"/>
        <v>54478.9</v>
      </c>
      <c r="G52" s="8">
        <f t="shared" si="4"/>
        <v>14050</v>
      </c>
      <c r="H52" s="8">
        <f t="shared" si="4"/>
        <v>17515.89</v>
      </c>
      <c r="I52" s="8">
        <f t="shared" si="4"/>
        <v>0</v>
      </c>
      <c r="J52" s="8">
        <f t="shared" si="4"/>
        <v>0</v>
      </c>
      <c r="K52" s="8">
        <f t="shared" si="4"/>
        <v>0</v>
      </c>
      <c r="L52" s="8">
        <f t="shared" si="4"/>
        <v>0</v>
      </c>
      <c r="M52" s="8">
        <f t="shared" si="4"/>
        <v>0</v>
      </c>
      <c r="N52" s="8">
        <f t="shared" si="4"/>
        <v>255524.69</v>
      </c>
    </row>
    <row r="53" spans="1:14" ht="12.75">
      <c r="A53" s="9" t="s">
        <v>42</v>
      </c>
      <c r="B53" s="9">
        <f aca="true" t="shared" si="5" ref="B53:N53">SUM(B30:B52)/2</f>
        <v>179.1</v>
      </c>
      <c r="C53" s="9">
        <f t="shared" si="5"/>
        <v>27400.1</v>
      </c>
      <c r="D53" s="9">
        <f t="shared" si="5"/>
        <v>62857.799999999996</v>
      </c>
      <c r="E53" s="9">
        <f t="shared" si="5"/>
        <v>79042.9</v>
      </c>
      <c r="F53" s="9">
        <f t="shared" si="5"/>
        <v>54478.9</v>
      </c>
      <c r="G53" s="9">
        <f t="shared" si="5"/>
        <v>14050</v>
      </c>
      <c r="H53" s="9">
        <f t="shared" si="5"/>
        <v>17515.89</v>
      </c>
      <c r="I53" s="9">
        <f t="shared" si="5"/>
        <v>0</v>
      </c>
      <c r="J53" s="9">
        <f t="shared" si="5"/>
        <v>0</v>
      </c>
      <c r="K53" s="9">
        <f t="shared" si="5"/>
        <v>0</v>
      </c>
      <c r="L53" s="9">
        <f t="shared" si="5"/>
        <v>0</v>
      </c>
      <c r="M53" s="9">
        <f t="shared" si="5"/>
        <v>0</v>
      </c>
      <c r="N53" s="9">
        <f t="shared" si="5"/>
        <v>255524.69</v>
      </c>
    </row>
    <row r="54" spans="1:14" ht="12.75">
      <c r="A54" s="10" t="s">
        <v>43</v>
      </c>
      <c r="B54" s="10">
        <f aca="true" t="shared" si="6" ref="B54:N54">SUM(B5:B53)/3</f>
        <v>61543.50000000001</v>
      </c>
      <c r="C54" s="10">
        <f t="shared" si="6"/>
        <v>88830.7</v>
      </c>
      <c r="D54" s="10">
        <f t="shared" si="6"/>
        <v>112684.5</v>
      </c>
      <c r="E54" s="10">
        <f t="shared" si="6"/>
        <v>197241.40000000002</v>
      </c>
      <c r="F54" s="10">
        <f t="shared" si="6"/>
        <v>114823.90000000001</v>
      </c>
      <c r="G54" s="10">
        <f t="shared" si="6"/>
        <v>93854</v>
      </c>
      <c r="H54" s="10">
        <f t="shared" si="6"/>
        <v>96181.865</v>
      </c>
      <c r="I54" s="10">
        <f t="shared" si="6"/>
        <v>0</v>
      </c>
      <c r="J54" s="10">
        <f t="shared" si="6"/>
        <v>0</v>
      </c>
      <c r="K54" s="10">
        <f t="shared" si="6"/>
        <v>0</v>
      </c>
      <c r="L54" s="10">
        <f t="shared" si="6"/>
        <v>0</v>
      </c>
      <c r="M54" s="10">
        <f t="shared" si="6"/>
        <v>0</v>
      </c>
      <c r="N54" s="10">
        <f t="shared" si="6"/>
        <v>765159.8650000001</v>
      </c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3" t="s">
        <v>156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>
      <c r="A57" s="3" t="s">
        <v>152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>
      <c r="A58" s="4"/>
      <c r="B58" s="5" t="s">
        <v>2</v>
      </c>
      <c r="C58" s="5" t="s">
        <v>3</v>
      </c>
      <c r="D58" s="5" t="s">
        <v>4</v>
      </c>
      <c r="E58" s="5" t="s">
        <v>5</v>
      </c>
      <c r="F58" s="5" t="s">
        <v>6</v>
      </c>
      <c r="G58" s="5" t="s">
        <v>7</v>
      </c>
      <c r="H58" s="5" t="s">
        <v>8</v>
      </c>
      <c r="I58" s="5" t="s">
        <v>9</v>
      </c>
      <c r="J58" s="5" t="s">
        <v>10</v>
      </c>
      <c r="K58" s="5" t="s">
        <v>11</v>
      </c>
      <c r="L58" s="5" t="s">
        <v>12</v>
      </c>
      <c r="M58" s="5" t="s">
        <v>13</v>
      </c>
      <c r="N58" s="5" t="s">
        <v>14</v>
      </c>
    </row>
    <row r="59" spans="1:14" ht="12.75">
      <c r="A59" s="6" t="s">
        <v>45</v>
      </c>
      <c r="B59" s="6"/>
      <c r="C59" s="6"/>
      <c r="D59" s="6"/>
      <c r="E59" s="6">
        <v>5.5</v>
      </c>
      <c r="F59" s="6"/>
      <c r="G59" s="6">
        <v>5</v>
      </c>
      <c r="H59" s="6"/>
      <c r="I59" s="6"/>
      <c r="J59" s="6"/>
      <c r="K59" s="6"/>
      <c r="L59" s="6"/>
      <c r="M59" s="6"/>
      <c r="N59" s="7">
        <f aca="true" t="shared" si="7" ref="N59:N72">SUM(B59:M59)</f>
        <v>10.5</v>
      </c>
    </row>
    <row r="60" spans="1:14" ht="12.75">
      <c r="A60" s="6" t="s">
        <v>15</v>
      </c>
      <c r="B60" s="6">
        <v>2</v>
      </c>
      <c r="C60" s="6">
        <v>30.7</v>
      </c>
      <c r="D60" s="6">
        <v>6.7</v>
      </c>
      <c r="E60" s="6">
        <v>4.8</v>
      </c>
      <c r="F60" s="6">
        <v>8</v>
      </c>
      <c r="G60" s="6">
        <v>4</v>
      </c>
      <c r="H60" s="6">
        <v>4</v>
      </c>
      <c r="I60" s="6"/>
      <c r="J60" s="6"/>
      <c r="K60" s="6"/>
      <c r="L60" s="6"/>
      <c r="M60" s="6"/>
      <c r="N60" s="7">
        <f t="shared" si="7"/>
        <v>60.2</v>
      </c>
    </row>
    <row r="61" spans="1:14" ht="12.75">
      <c r="A61" s="6" t="s">
        <v>16</v>
      </c>
      <c r="B61" s="6">
        <v>3.9</v>
      </c>
      <c r="C61" s="6">
        <v>0.8</v>
      </c>
      <c r="D61" s="6">
        <v>3.5</v>
      </c>
      <c r="E61" s="6">
        <v>190.4</v>
      </c>
      <c r="F61" s="6">
        <v>275.9</v>
      </c>
      <c r="G61" s="6">
        <v>3</v>
      </c>
      <c r="H61" s="6">
        <v>7.143</v>
      </c>
      <c r="I61" s="6"/>
      <c r="J61" s="6"/>
      <c r="K61" s="6"/>
      <c r="L61" s="6"/>
      <c r="M61" s="6"/>
      <c r="N61" s="7">
        <f t="shared" si="7"/>
        <v>484.643</v>
      </c>
    </row>
    <row r="62" spans="1:14" ht="12.75">
      <c r="A62" s="6" t="s">
        <v>17</v>
      </c>
      <c r="B62" s="6">
        <v>499.4</v>
      </c>
      <c r="C62" s="6">
        <v>791.5</v>
      </c>
      <c r="D62" s="6">
        <v>377.8</v>
      </c>
      <c r="E62" s="6">
        <v>367</v>
      </c>
      <c r="F62" s="6">
        <v>256.3</v>
      </c>
      <c r="G62" s="6">
        <v>442</v>
      </c>
      <c r="H62" s="6">
        <v>143.6</v>
      </c>
      <c r="I62" s="6"/>
      <c r="J62" s="6"/>
      <c r="K62" s="6"/>
      <c r="L62" s="6"/>
      <c r="M62" s="6"/>
      <c r="N62" s="7">
        <f t="shared" si="7"/>
        <v>2877.6</v>
      </c>
    </row>
    <row r="63" spans="1:14" ht="12.75">
      <c r="A63" s="6" t="s">
        <v>18</v>
      </c>
      <c r="B63" s="6"/>
      <c r="C63" s="6"/>
      <c r="D63" s="6"/>
      <c r="E63" s="6"/>
      <c r="F63" s="6">
        <v>2.7</v>
      </c>
      <c r="G63" s="6"/>
      <c r="H63" s="6"/>
      <c r="I63" s="6"/>
      <c r="J63" s="6"/>
      <c r="K63" s="6"/>
      <c r="L63" s="6"/>
      <c r="M63" s="6"/>
      <c r="N63" s="7">
        <f t="shared" si="7"/>
        <v>2.7</v>
      </c>
    </row>
    <row r="64" spans="1:14" ht="12.75">
      <c r="A64" s="6" t="s">
        <v>52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7">
        <f t="shared" si="7"/>
        <v>0</v>
      </c>
    </row>
    <row r="65" spans="1:14" ht="12.75">
      <c r="A65" s="6" t="s">
        <v>21</v>
      </c>
      <c r="B65" s="6">
        <v>465.2</v>
      </c>
      <c r="C65" s="6">
        <v>155.3</v>
      </c>
      <c r="D65" s="6">
        <v>145</v>
      </c>
      <c r="E65" s="6">
        <v>356.9</v>
      </c>
      <c r="F65" s="6">
        <v>140</v>
      </c>
      <c r="G65" s="6">
        <v>130</v>
      </c>
      <c r="H65" s="6">
        <v>220.888</v>
      </c>
      <c r="I65" s="6"/>
      <c r="J65" s="6"/>
      <c r="K65" s="6"/>
      <c r="L65" s="6"/>
      <c r="M65" s="6"/>
      <c r="N65" s="7">
        <f t="shared" si="7"/>
        <v>1613.288</v>
      </c>
    </row>
    <row r="66" spans="1:14" ht="12.75">
      <c r="A66" s="6" t="s">
        <v>22</v>
      </c>
      <c r="B66" s="6">
        <v>1</v>
      </c>
      <c r="C66" s="6">
        <v>71.4</v>
      </c>
      <c r="D66" s="6">
        <v>30.3</v>
      </c>
      <c r="E66" s="6">
        <v>125.8</v>
      </c>
      <c r="F66" s="6">
        <v>24.5</v>
      </c>
      <c r="G66" s="6">
        <v>51</v>
      </c>
      <c r="H66" s="6">
        <v>97.605</v>
      </c>
      <c r="I66" s="6"/>
      <c r="J66" s="6"/>
      <c r="K66" s="6"/>
      <c r="L66" s="6"/>
      <c r="M66" s="6"/>
      <c r="N66" s="7">
        <f t="shared" si="7"/>
        <v>401.605</v>
      </c>
    </row>
    <row r="67" spans="1:14" ht="12.75">
      <c r="A67" s="6" t="s">
        <v>23</v>
      </c>
      <c r="B67" s="6">
        <v>93</v>
      </c>
      <c r="C67" s="6">
        <v>5060.1</v>
      </c>
      <c r="D67" s="6">
        <v>312.7</v>
      </c>
      <c r="E67" s="6">
        <v>398.2</v>
      </c>
      <c r="F67" s="6"/>
      <c r="G67" s="6"/>
      <c r="H67" s="6">
        <v>2813.818</v>
      </c>
      <c r="I67" s="6"/>
      <c r="J67" s="6"/>
      <c r="K67" s="6"/>
      <c r="L67" s="6"/>
      <c r="M67" s="6"/>
      <c r="N67" s="7">
        <f t="shared" si="7"/>
        <v>8677.818</v>
      </c>
    </row>
    <row r="68" spans="1:14" ht="12.75">
      <c r="A68" s="6" t="s">
        <v>24</v>
      </c>
      <c r="B68" s="6"/>
      <c r="C68" s="6"/>
      <c r="D68" s="6"/>
      <c r="E68" s="6"/>
      <c r="F68" s="6">
        <v>4</v>
      </c>
      <c r="G68" s="6"/>
      <c r="H68" s="6"/>
      <c r="I68" s="6"/>
      <c r="J68" s="6"/>
      <c r="K68" s="6"/>
      <c r="L68" s="6"/>
      <c r="M68" s="6"/>
      <c r="N68" s="7">
        <f t="shared" si="7"/>
        <v>4</v>
      </c>
    </row>
    <row r="69" spans="1:14" ht="12.75">
      <c r="A69" s="6" t="s">
        <v>25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7">
        <f t="shared" si="7"/>
        <v>0</v>
      </c>
    </row>
    <row r="70" spans="1:14" ht="12.75">
      <c r="A70" s="6" t="s">
        <v>26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7">
        <f t="shared" si="7"/>
        <v>0</v>
      </c>
    </row>
    <row r="71" spans="1:14" ht="12.75">
      <c r="A71" s="6" t="s">
        <v>27</v>
      </c>
      <c r="B71" s="6"/>
      <c r="C71" s="6"/>
      <c r="D71" s="6"/>
      <c r="E71" s="6">
        <v>26</v>
      </c>
      <c r="F71" s="6"/>
      <c r="G71" s="6"/>
      <c r="H71" s="6"/>
      <c r="I71" s="6"/>
      <c r="J71" s="6"/>
      <c r="K71" s="6"/>
      <c r="L71" s="6"/>
      <c r="M71" s="6"/>
      <c r="N71" s="7">
        <f t="shared" si="7"/>
        <v>26</v>
      </c>
    </row>
    <row r="72" spans="1:14" ht="12.75">
      <c r="A72" s="6" t="s">
        <v>30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7">
        <f t="shared" si="7"/>
        <v>0</v>
      </c>
    </row>
    <row r="73" spans="1:14" ht="12.75">
      <c r="A73" s="8" t="s">
        <v>32</v>
      </c>
      <c r="B73" s="8">
        <f aca="true" t="shared" si="8" ref="B73:N73">SUM(B59:B72)</f>
        <v>1064.5</v>
      </c>
      <c r="C73" s="8">
        <f t="shared" si="8"/>
        <v>6109.8</v>
      </c>
      <c r="D73" s="8">
        <f t="shared" si="8"/>
        <v>876</v>
      </c>
      <c r="E73" s="8">
        <f t="shared" si="8"/>
        <v>1474.6000000000001</v>
      </c>
      <c r="F73" s="8">
        <f t="shared" si="8"/>
        <v>711.4000000000001</v>
      </c>
      <c r="G73" s="8">
        <f t="shared" si="8"/>
        <v>635</v>
      </c>
      <c r="H73" s="8">
        <f t="shared" si="8"/>
        <v>3287.054</v>
      </c>
      <c r="I73" s="8">
        <f t="shared" si="8"/>
        <v>0</v>
      </c>
      <c r="J73" s="8">
        <f t="shared" si="8"/>
        <v>0</v>
      </c>
      <c r="K73" s="8">
        <f t="shared" si="8"/>
        <v>0</v>
      </c>
      <c r="L73" s="8">
        <f t="shared" si="8"/>
        <v>0</v>
      </c>
      <c r="M73" s="8">
        <f t="shared" si="8"/>
        <v>0</v>
      </c>
      <c r="N73" s="8">
        <f t="shared" si="8"/>
        <v>14158.354</v>
      </c>
    </row>
    <row r="74" spans="1:14" ht="12.75">
      <c r="A74" s="9" t="s">
        <v>33</v>
      </c>
      <c r="B74" s="9">
        <f aca="true" t="shared" si="9" ref="B74:N74">SUM(B59:B73)/2</f>
        <v>1064.5</v>
      </c>
      <c r="C74" s="9">
        <f t="shared" si="9"/>
        <v>6109.8</v>
      </c>
      <c r="D74" s="9">
        <f t="shared" si="9"/>
        <v>876</v>
      </c>
      <c r="E74" s="9">
        <f t="shared" si="9"/>
        <v>1474.6000000000001</v>
      </c>
      <c r="F74" s="9">
        <f t="shared" si="9"/>
        <v>711.4000000000001</v>
      </c>
      <c r="G74" s="9">
        <f t="shared" si="9"/>
        <v>635</v>
      </c>
      <c r="H74" s="9">
        <f t="shared" si="9"/>
        <v>3287.054</v>
      </c>
      <c r="I74" s="9">
        <f t="shared" si="9"/>
        <v>0</v>
      </c>
      <c r="J74" s="9">
        <f t="shared" si="9"/>
        <v>0</v>
      </c>
      <c r="K74" s="9">
        <f t="shared" si="9"/>
        <v>0</v>
      </c>
      <c r="L74" s="9">
        <f t="shared" si="9"/>
        <v>0</v>
      </c>
      <c r="M74" s="9">
        <f t="shared" si="9"/>
        <v>0</v>
      </c>
      <c r="N74" s="9">
        <f t="shared" si="9"/>
        <v>14158.354</v>
      </c>
    </row>
    <row r="75" spans="1:14" ht="12.75">
      <c r="A75" s="6" t="s">
        <v>71</v>
      </c>
      <c r="B75" s="6">
        <v>0.8</v>
      </c>
      <c r="C75" s="6">
        <v>1.1</v>
      </c>
      <c r="D75" s="6">
        <v>0.9</v>
      </c>
      <c r="E75" s="6">
        <v>2.5</v>
      </c>
      <c r="F75" s="6">
        <v>1</v>
      </c>
      <c r="G75" s="6">
        <v>4</v>
      </c>
      <c r="H75" s="6">
        <v>1.489</v>
      </c>
      <c r="I75" s="6"/>
      <c r="J75" s="6"/>
      <c r="K75" s="6"/>
      <c r="L75" s="6"/>
      <c r="M75" s="6"/>
      <c r="N75" s="7">
        <f aca="true" t="shared" si="10" ref="N75:N82">SUM(B75:M75)</f>
        <v>11.789000000000001</v>
      </c>
    </row>
    <row r="76" spans="1:14" ht="12.75">
      <c r="A76" s="6" t="s">
        <v>62</v>
      </c>
      <c r="B76" s="6"/>
      <c r="C76" s="6"/>
      <c r="D76" s="6"/>
      <c r="E76" s="6"/>
      <c r="F76" s="6"/>
      <c r="G76" s="6"/>
      <c r="H76" s="6">
        <v>0.08</v>
      </c>
      <c r="I76" s="6"/>
      <c r="J76" s="6"/>
      <c r="K76" s="6"/>
      <c r="L76" s="6"/>
      <c r="M76" s="6"/>
      <c r="N76" s="7">
        <f t="shared" si="10"/>
        <v>0.08</v>
      </c>
    </row>
    <row r="77" spans="1:14" ht="12.75">
      <c r="A77" s="6" t="s">
        <v>39</v>
      </c>
      <c r="B77" s="6"/>
      <c r="C77" s="6"/>
      <c r="D77" s="6">
        <v>20.9</v>
      </c>
      <c r="E77" s="6">
        <v>0.2</v>
      </c>
      <c r="F77" s="6"/>
      <c r="G77" s="6">
        <v>21</v>
      </c>
      <c r="H77" s="6">
        <v>21.91</v>
      </c>
      <c r="I77" s="6"/>
      <c r="J77" s="6"/>
      <c r="K77" s="6"/>
      <c r="L77" s="6"/>
      <c r="M77" s="6"/>
      <c r="N77" s="7">
        <f t="shared" si="10"/>
        <v>64.00999999999999</v>
      </c>
    </row>
    <row r="78" spans="1:14" ht="12.75">
      <c r="A78" s="6" t="s">
        <v>59</v>
      </c>
      <c r="B78" s="6">
        <v>21.3</v>
      </c>
      <c r="C78" s="6">
        <v>3163.9</v>
      </c>
      <c r="D78" s="6">
        <v>1621.2</v>
      </c>
      <c r="E78" s="6">
        <v>4772.8</v>
      </c>
      <c r="F78" s="6">
        <v>4610.4</v>
      </c>
      <c r="G78" s="6">
        <v>2980</v>
      </c>
      <c r="H78" s="6">
        <v>4290.895</v>
      </c>
      <c r="I78" s="6"/>
      <c r="J78" s="6"/>
      <c r="K78" s="6"/>
      <c r="L78" s="6"/>
      <c r="M78" s="6"/>
      <c r="N78" s="7">
        <f t="shared" si="10"/>
        <v>21460.495</v>
      </c>
    </row>
    <row r="79" spans="1:14" ht="12.75">
      <c r="A79" s="6" t="s">
        <v>40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7">
        <f t="shared" si="10"/>
        <v>0</v>
      </c>
    </row>
    <row r="80" spans="1:14" ht="12.75">
      <c r="A80" s="6" t="s">
        <v>108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7">
        <f t="shared" si="10"/>
        <v>0</v>
      </c>
    </row>
    <row r="81" spans="1:14" ht="12.75">
      <c r="A81" s="6" t="s">
        <v>61</v>
      </c>
      <c r="B81" s="6"/>
      <c r="C81" s="6"/>
      <c r="D81" s="6">
        <v>2.4</v>
      </c>
      <c r="E81" s="6">
        <v>10.8</v>
      </c>
      <c r="F81" s="6"/>
      <c r="G81" s="6">
        <v>9</v>
      </c>
      <c r="H81" s="6">
        <v>4.92</v>
      </c>
      <c r="I81" s="6"/>
      <c r="J81" s="6"/>
      <c r="K81" s="6"/>
      <c r="L81" s="6"/>
      <c r="M81" s="6"/>
      <c r="N81" s="7">
        <f t="shared" si="10"/>
        <v>27.120000000000005</v>
      </c>
    </row>
    <row r="82" spans="1:14" ht="12.75">
      <c r="A82" s="6" t="s">
        <v>51</v>
      </c>
      <c r="B82" s="6"/>
      <c r="C82" s="6"/>
      <c r="D82" s="6"/>
      <c r="E82" s="6">
        <v>0.4</v>
      </c>
      <c r="F82" s="6"/>
      <c r="G82" s="6"/>
      <c r="H82" s="6"/>
      <c r="I82" s="6"/>
      <c r="J82" s="6"/>
      <c r="K82" s="6"/>
      <c r="L82" s="6"/>
      <c r="M82" s="6"/>
      <c r="N82" s="7">
        <f t="shared" si="10"/>
        <v>0.4</v>
      </c>
    </row>
    <row r="83" spans="1:14" ht="12.75">
      <c r="A83" s="8" t="s">
        <v>41</v>
      </c>
      <c r="B83" s="8">
        <f aca="true" t="shared" si="11" ref="B83:N83">SUM(B75:B82)</f>
        <v>22.1</v>
      </c>
      <c r="C83" s="8">
        <f t="shared" si="11"/>
        <v>3165</v>
      </c>
      <c r="D83" s="8">
        <f t="shared" si="11"/>
        <v>1645.4</v>
      </c>
      <c r="E83" s="8">
        <f t="shared" si="11"/>
        <v>4786.7</v>
      </c>
      <c r="F83" s="8">
        <f t="shared" si="11"/>
        <v>4611.4</v>
      </c>
      <c r="G83" s="8">
        <f t="shared" si="11"/>
        <v>3014</v>
      </c>
      <c r="H83" s="8">
        <f t="shared" si="11"/>
        <v>4319.294000000001</v>
      </c>
      <c r="I83" s="8">
        <f t="shared" si="11"/>
        <v>0</v>
      </c>
      <c r="J83" s="8">
        <f t="shared" si="11"/>
        <v>0</v>
      </c>
      <c r="K83" s="8">
        <f t="shared" si="11"/>
        <v>0</v>
      </c>
      <c r="L83" s="8">
        <f t="shared" si="11"/>
        <v>0</v>
      </c>
      <c r="M83" s="8">
        <f t="shared" si="11"/>
        <v>0</v>
      </c>
      <c r="N83" s="8">
        <f t="shared" si="11"/>
        <v>21563.894</v>
      </c>
    </row>
    <row r="84" spans="1:14" ht="12.75">
      <c r="A84" s="9" t="s">
        <v>42</v>
      </c>
      <c r="B84" s="9">
        <f aca="true" t="shared" si="12" ref="B84:N84">SUM(B75:B83)/2</f>
        <v>22.1</v>
      </c>
      <c r="C84" s="9">
        <f t="shared" si="12"/>
        <v>3165</v>
      </c>
      <c r="D84" s="9">
        <f t="shared" si="12"/>
        <v>1645.4</v>
      </c>
      <c r="E84" s="9">
        <f t="shared" si="12"/>
        <v>4786.7</v>
      </c>
      <c r="F84" s="9">
        <f t="shared" si="12"/>
        <v>4611.4</v>
      </c>
      <c r="G84" s="9">
        <f t="shared" si="12"/>
        <v>3014</v>
      </c>
      <c r="H84" s="9">
        <f t="shared" si="12"/>
        <v>4319.294000000001</v>
      </c>
      <c r="I84" s="9">
        <f t="shared" si="12"/>
        <v>0</v>
      </c>
      <c r="J84" s="9">
        <f t="shared" si="12"/>
        <v>0</v>
      </c>
      <c r="K84" s="9">
        <f t="shared" si="12"/>
        <v>0</v>
      </c>
      <c r="L84" s="9">
        <f t="shared" si="12"/>
        <v>0</v>
      </c>
      <c r="M84" s="9">
        <f t="shared" si="12"/>
        <v>0</v>
      </c>
      <c r="N84" s="9">
        <f t="shared" si="12"/>
        <v>21563.894</v>
      </c>
    </row>
    <row r="85" spans="1:14" ht="12.75">
      <c r="A85" s="10" t="s">
        <v>43</v>
      </c>
      <c r="B85" s="10">
        <f aca="true" t="shared" si="13" ref="B85:N85">SUM(B59:B84)/3</f>
        <v>1086.6000000000001</v>
      </c>
      <c r="C85" s="10">
        <f t="shared" si="13"/>
        <v>9274.800000000001</v>
      </c>
      <c r="D85" s="10">
        <f t="shared" si="13"/>
        <v>2521.3999999999996</v>
      </c>
      <c r="E85" s="10">
        <f t="shared" si="13"/>
        <v>6261.299999999999</v>
      </c>
      <c r="F85" s="10">
        <f t="shared" si="13"/>
        <v>5322.8</v>
      </c>
      <c r="G85" s="10">
        <f t="shared" si="13"/>
        <v>3649</v>
      </c>
      <c r="H85" s="10">
        <f t="shared" si="13"/>
        <v>7606.348000000001</v>
      </c>
      <c r="I85" s="10">
        <f t="shared" si="13"/>
        <v>0</v>
      </c>
      <c r="J85" s="10">
        <f t="shared" si="13"/>
        <v>0</v>
      </c>
      <c r="K85" s="10">
        <f t="shared" si="13"/>
        <v>0</v>
      </c>
      <c r="L85" s="10">
        <f t="shared" si="13"/>
        <v>0</v>
      </c>
      <c r="M85" s="10">
        <f t="shared" si="13"/>
        <v>0</v>
      </c>
      <c r="N85" s="10">
        <f t="shared" si="13"/>
        <v>35722.248</v>
      </c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3" t="s">
        <v>0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2.75">
      <c r="A88" s="3" t="s">
        <v>151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>
      <c r="A89" s="4"/>
      <c r="B89" s="5" t="s">
        <v>2</v>
      </c>
      <c r="C89" s="5" t="s">
        <v>3</v>
      </c>
      <c r="D89" s="5" t="s">
        <v>4</v>
      </c>
      <c r="E89" s="5" t="s">
        <v>5</v>
      </c>
      <c r="F89" s="5" t="s">
        <v>6</v>
      </c>
      <c r="G89" s="5" t="s">
        <v>7</v>
      </c>
      <c r="H89" s="5" t="s">
        <v>8</v>
      </c>
      <c r="I89" s="5" t="s">
        <v>9</v>
      </c>
      <c r="J89" s="5" t="s">
        <v>10</v>
      </c>
      <c r="K89" s="5" t="s">
        <v>11</v>
      </c>
      <c r="L89" s="5" t="s">
        <v>12</v>
      </c>
      <c r="M89" s="5" t="s">
        <v>13</v>
      </c>
      <c r="N89" s="5" t="s">
        <v>14</v>
      </c>
    </row>
    <row r="90" spans="1:14" ht="12.75">
      <c r="A90" s="6" t="s">
        <v>15</v>
      </c>
      <c r="B90" s="6">
        <v>178</v>
      </c>
      <c r="C90" s="6">
        <v>143.4</v>
      </c>
      <c r="D90" s="6">
        <v>163.3</v>
      </c>
      <c r="E90" s="6">
        <v>80</v>
      </c>
      <c r="F90" s="6">
        <v>498.6</v>
      </c>
      <c r="G90" s="6"/>
      <c r="H90" s="6">
        <v>391.8</v>
      </c>
      <c r="I90" s="6">
        <v>3204.2</v>
      </c>
      <c r="J90" s="6">
        <v>1605.4</v>
      </c>
      <c r="K90" s="6">
        <v>838.8</v>
      </c>
      <c r="L90" s="6">
        <v>3028.7</v>
      </c>
      <c r="M90" s="6">
        <v>8929.6</v>
      </c>
      <c r="N90" s="7">
        <f aca="true" t="shared" si="14" ref="N90:N112">SUM(B90:M90)</f>
        <v>19061.800000000003</v>
      </c>
    </row>
    <row r="91" spans="1:14" ht="12.75">
      <c r="A91" s="6" t="s">
        <v>16</v>
      </c>
      <c r="B91" s="6">
        <v>6540</v>
      </c>
      <c r="C91" s="6">
        <v>5197.7</v>
      </c>
      <c r="D91" s="6">
        <v>5693.3</v>
      </c>
      <c r="E91" s="6">
        <v>7751.8</v>
      </c>
      <c r="F91" s="6">
        <v>5538.8</v>
      </c>
      <c r="G91" s="6">
        <v>5097.4</v>
      </c>
      <c r="H91" s="6">
        <v>7310.9</v>
      </c>
      <c r="I91" s="6">
        <v>11685.7</v>
      </c>
      <c r="J91" s="6">
        <v>10143.3</v>
      </c>
      <c r="K91" s="6">
        <v>7416.6</v>
      </c>
      <c r="L91" s="6">
        <v>5899.9</v>
      </c>
      <c r="M91" s="6">
        <v>15385.6</v>
      </c>
      <c r="N91" s="7">
        <f t="shared" si="14"/>
        <v>93661.00000000001</v>
      </c>
    </row>
    <row r="92" spans="1:14" ht="12.75">
      <c r="A92" s="6" t="s">
        <v>17</v>
      </c>
      <c r="B92" s="6">
        <v>15911.1</v>
      </c>
      <c r="C92" s="6">
        <v>31346.9</v>
      </c>
      <c r="D92" s="6">
        <v>12467</v>
      </c>
      <c r="E92" s="6">
        <v>21069.4</v>
      </c>
      <c r="F92" s="6">
        <v>6401.2</v>
      </c>
      <c r="G92" s="6">
        <v>18273.7</v>
      </c>
      <c r="H92" s="6">
        <v>41180.6</v>
      </c>
      <c r="I92" s="6">
        <v>28320.4</v>
      </c>
      <c r="J92" s="6">
        <v>13577.8</v>
      </c>
      <c r="K92" s="6">
        <v>24671.2</v>
      </c>
      <c r="L92" s="6">
        <v>32098.2</v>
      </c>
      <c r="M92" s="6">
        <v>5004.6</v>
      </c>
      <c r="N92" s="7">
        <f t="shared" si="14"/>
        <v>250322.1</v>
      </c>
    </row>
    <row r="93" spans="1:14" ht="12.75">
      <c r="A93" s="6" t="s">
        <v>18</v>
      </c>
      <c r="B93" s="6">
        <v>5142.1</v>
      </c>
      <c r="C93" s="6">
        <v>572</v>
      </c>
      <c r="D93" s="6">
        <v>3584.5</v>
      </c>
      <c r="E93" s="6">
        <v>3546</v>
      </c>
      <c r="F93" s="6">
        <v>3574.6</v>
      </c>
      <c r="G93" s="6">
        <v>72.4</v>
      </c>
      <c r="H93" s="6">
        <v>5651.8</v>
      </c>
      <c r="I93" s="6">
        <v>1962.8</v>
      </c>
      <c r="J93" s="6">
        <v>3672.1</v>
      </c>
      <c r="K93" s="6">
        <v>3757.3</v>
      </c>
      <c r="L93" s="6">
        <v>2249.8</v>
      </c>
      <c r="M93" s="6">
        <v>9991.1</v>
      </c>
      <c r="N93" s="7">
        <f t="shared" si="14"/>
        <v>43776.5</v>
      </c>
    </row>
    <row r="94" spans="1:14" ht="12.75">
      <c r="A94" s="6" t="s">
        <v>52</v>
      </c>
      <c r="B94" s="6">
        <v>53.6</v>
      </c>
      <c r="C94" s="6"/>
      <c r="D94" s="6">
        <v>27.6</v>
      </c>
      <c r="E94" s="6">
        <v>27.2</v>
      </c>
      <c r="F94" s="6">
        <v>2.7</v>
      </c>
      <c r="G94" s="6">
        <v>26.6</v>
      </c>
      <c r="H94" s="6">
        <v>26.6</v>
      </c>
      <c r="I94" s="6">
        <v>25</v>
      </c>
      <c r="J94" s="6">
        <v>29.4</v>
      </c>
      <c r="K94" s="6">
        <v>26.8</v>
      </c>
      <c r="L94" s="6">
        <v>26.4</v>
      </c>
      <c r="M94" s="6">
        <v>26.5</v>
      </c>
      <c r="N94" s="7">
        <f t="shared" si="14"/>
        <v>298.40000000000003</v>
      </c>
    </row>
    <row r="95" spans="1:14" ht="12.75">
      <c r="A95" s="6" t="s">
        <v>19</v>
      </c>
      <c r="B95" s="6">
        <v>4070</v>
      </c>
      <c r="C95" s="6">
        <v>6600</v>
      </c>
      <c r="D95" s="6"/>
      <c r="E95" s="6">
        <v>3344.6</v>
      </c>
      <c r="F95" s="6">
        <v>7329.9</v>
      </c>
      <c r="G95" s="6">
        <v>3150</v>
      </c>
      <c r="H95" s="6"/>
      <c r="I95" s="6">
        <v>7299</v>
      </c>
      <c r="J95" s="6"/>
      <c r="K95" s="6">
        <v>7080</v>
      </c>
      <c r="L95" s="6">
        <v>5149.4</v>
      </c>
      <c r="M95" s="6"/>
      <c r="N95" s="7">
        <f t="shared" si="14"/>
        <v>44022.9</v>
      </c>
    </row>
    <row r="96" spans="1:14" ht="12.75">
      <c r="A96" s="6" t="s">
        <v>20</v>
      </c>
      <c r="B96" s="6">
        <v>2758.9</v>
      </c>
      <c r="C96" s="6">
        <v>1.1</v>
      </c>
      <c r="D96" s="6">
        <v>3900.3</v>
      </c>
      <c r="E96" s="6">
        <v>3901.5</v>
      </c>
      <c r="F96" s="6">
        <v>0.2</v>
      </c>
      <c r="G96" s="6">
        <v>1.9</v>
      </c>
      <c r="H96" s="6">
        <v>4340.1</v>
      </c>
      <c r="I96" s="6">
        <v>4400.1</v>
      </c>
      <c r="J96" s="6">
        <v>0.5</v>
      </c>
      <c r="K96" s="6">
        <v>1850.6</v>
      </c>
      <c r="L96" s="6">
        <v>0.6</v>
      </c>
      <c r="M96" s="6">
        <v>0.4</v>
      </c>
      <c r="N96" s="7">
        <f t="shared" si="14"/>
        <v>21156.199999999997</v>
      </c>
    </row>
    <row r="97" spans="1:14" ht="12.75">
      <c r="A97" s="6" t="s">
        <v>21</v>
      </c>
      <c r="B97" s="6">
        <v>1784.4</v>
      </c>
      <c r="C97" s="6">
        <v>724.1</v>
      </c>
      <c r="D97" s="6">
        <v>1459.2</v>
      </c>
      <c r="E97" s="6">
        <v>4987.3</v>
      </c>
      <c r="F97" s="6">
        <v>1745.8</v>
      </c>
      <c r="G97" s="6">
        <v>1050.1</v>
      </c>
      <c r="H97" s="6">
        <v>1719.3</v>
      </c>
      <c r="I97" s="6">
        <v>9716.4</v>
      </c>
      <c r="J97" s="6">
        <v>5781.7</v>
      </c>
      <c r="K97" s="6">
        <v>6244.4</v>
      </c>
      <c r="L97" s="6">
        <v>16838.8</v>
      </c>
      <c r="M97" s="6">
        <v>18857.3</v>
      </c>
      <c r="N97" s="7">
        <f t="shared" si="14"/>
        <v>70908.8</v>
      </c>
    </row>
    <row r="98" spans="1:14" ht="12.75">
      <c r="A98" s="6" t="s">
        <v>22</v>
      </c>
      <c r="B98" s="6">
        <v>3760.1</v>
      </c>
      <c r="C98" s="6">
        <v>2214.2</v>
      </c>
      <c r="D98" s="6">
        <v>4450.3</v>
      </c>
      <c r="E98" s="6">
        <v>2203.1</v>
      </c>
      <c r="F98" s="6">
        <v>2982.3</v>
      </c>
      <c r="G98" s="6">
        <v>3928.1</v>
      </c>
      <c r="H98" s="6">
        <v>3427.7</v>
      </c>
      <c r="I98" s="6">
        <v>4464.2</v>
      </c>
      <c r="J98" s="6">
        <v>8685.5</v>
      </c>
      <c r="K98" s="6">
        <v>9901.2</v>
      </c>
      <c r="L98" s="6">
        <v>12299.8</v>
      </c>
      <c r="M98" s="6">
        <v>16495.7</v>
      </c>
      <c r="N98" s="7">
        <f t="shared" si="14"/>
        <v>74812.2</v>
      </c>
    </row>
    <row r="99" spans="1:14" ht="12.75">
      <c r="A99" s="6" t="s">
        <v>23</v>
      </c>
      <c r="B99" s="6">
        <v>1132</v>
      </c>
      <c r="C99" s="6">
        <v>1629.5</v>
      </c>
      <c r="D99" s="6">
        <v>3879.7</v>
      </c>
      <c r="E99" s="6">
        <v>3652.2</v>
      </c>
      <c r="F99" s="6">
        <v>5238.7</v>
      </c>
      <c r="G99" s="6">
        <v>2836.5</v>
      </c>
      <c r="H99" s="6">
        <v>3805.8</v>
      </c>
      <c r="I99" s="6">
        <v>3746.1</v>
      </c>
      <c r="J99" s="6">
        <v>3003.1</v>
      </c>
      <c r="K99" s="6">
        <v>5133.4</v>
      </c>
      <c r="L99" s="6">
        <v>3610</v>
      </c>
      <c r="M99" s="6">
        <v>3497</v>
      </c>
      <c r="N99" s="7">
        <f t="shared" si="14"/>
        <v>41163.99999999999</v>
      </c>
    </row>
    <row r="100" spans="1:14" ht="12.75">
      <c r="A100" s="6" t="s">
        <v>74</v>
      </c>
      <c r="B100" s="6"/>
      <c r="C100" s="6"/>
      <c r="D100" s="6"/>
      <c r="E100" s="6"/>
      <c r="F100" s="6"/>
      <c r="G100" s="6">
        <v>1452</v>
      </c>
      <c r="H100" s="6">
        <v>71.3</v>
      </c>
      <c r="I100" s="6">
        <v>3000</v>
      </c>
      <c r="J100" s="6">
        <v>56.8</v>
      </c>
      <c r="K100" s="6">
        <v>1500</v>
      </c>
      <c r="L100" s="6"/>
      <c r="M100" s="6">
        <v>3150</v>
      </c>
      <c r="N100" s="7">
        <f t="shared" si="14"/>
        <v>9230.1</v>
      </c>
    </row>
    <row r="101" spans="1:14" ht="12.75">
      <c r="A101" s="6" t="s">
        <v>75</v>
      </c>
      <c r="B101" s="6"/>
      <c r="C101" s="6"/>
      <c r="D101" s="6"/>
      <c r="E101" s="6"/>
      <c r="F101" s="6">
        <v>3200</v>
      </c>
      <c r="G101" s="6"/>
      <c r="H101" s="6"/>
      <c r="I101" s="6"/>
      <c r="J101" s="6"/>
      <c r="K101" s="6"/>
      <c r="L101" s="6"/>
      <c r="M101" s="6"/>
      <c r="N101" s="7">
        <f t="shared" si="14"/>
        <v>3200</v>
      </c>
    </row>
    <row r="102" spans="1:14" ht="12.75">
      <c r="A102" s="6" t="s">
        <v>24</v>
      </c>
      <c r="B102" s="6">
        <v>74.7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7">
        <f t="shared" si="14"/>
        <v>74.7</v>
      </c>
    </row>
    <row r="103" spans="1:14" ht="12.75">
      <c r="A103" s="6" t="s">
        <v>76</v>
      </c>
      <c r="B103" s="6"/>
      <c r="C103" s="6"/>
      <c r="D103" s="6">
        <v>1650</v>
      </c>
      <c r="E103" s="6"/>
      <c r="F103" s="6"/>
      <c r="G103" s="6"/>
      <c r="H103" s="6"/>
      <c r="I103" s="6"/>
      <c r="J103" s="6"/>
      <c r="K103" s="6"/>
      <c r="L103" s="6"/>
      <c r="M103" s="6"/>
      <c r="N103" s="7">
        <f t="shared" si="14"/>
        <v>1650</v>
      </c>
    </row>
    <row r="104" spans="1:14" ht="12.75">
      <c r="A104" s="6" t="s">
        <v>78</v>
      </c>
      <c r="B104" s="6"/>
      <c r="C104" s="6"/>
      <c r="D104" s="6"/>
      <c r="E104" s="6"/>
      <c r="F104" s="6">
        <v>1.8</v>
      </c>
      <c r="G104" s="6"/>
      <c r="H104" s="6"/>
      <c r="I104" s="6"/>
      <c r="J104" s="6"/>
      <c r="K104" s="6"/>
      <c r="L104" s="6"/>
      <c r="M104" s="6"/>
      <c r="N104" s="7">
        <f t="shared" si="14"/>
        <v>1.8</v>
      </c>
    </row>
    <row r="105" spans="1:14" ht="12.75">
      <c r="A105" s="6" t="s">
        <v>25</v>
      </c>
      <c r="B105" s="6"/>
      <c r="C105" s="6"/>
      <c r="D105" s="6"/>
      <c r="E105" s="6"/>
      <c r="F105" s="6">
        <v>3200</v>
      </c>
      <c r="G105" s="6"/>
      <c r="H105" s="6"/>
      <c r="I105" s="6"/>
      <c r="J105" s="6">
        <v>4</v>
      </c>
      <c r="K105" s="6"/>
      <c r="L105" s="6">
        <v>4420.1</v>
      </c>
      <c r="M105" s="6"/>
      <c r="N105" s="7">
        <f t="shared" si="14"/>
        <v>7624.1</v>
      </c>
    </row>
    <row r="106" spans="1:14" ht="12.75">
      <c r="A106" s="6" t="s">
        <v>26</v>
      </c>
      <c r="B106" s="6"/>
      <c r="C106" s="6"/>
      <c r="D106" s="6"/>
      <c r="E106" s="6"/>
      <c r="F106" s="6">
        <v>0.2</v>
      </c>
      <c r="G106" s="6"/>
      <c r="H106" s="6"/>
      <c r="I106" s="6"/>
      <c r="J106" s="6"/>
      <c r="K106" s="6"/>
      <c r="L106" s="6"/>
      <c r="M106" s="6"/>
      <c r="N106" s="7">
        <f t="shared" si="14"/>
        <v>0.2</v>
      </c>
    </row>
    <row r="107" spans="1:14" ht="12.75">
      <c r="A107" s="6" t="s">
        <v>27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7">
        <f t="shared" si="14"/>
        <v>0</v>
      </c>
    </row>
    <row r="108" spans="1:14" ht="12.75">
      <c r="A108" s="6" t="s">
        <v>28</v>
      </c>
      <c r="B108" s="6">
        <v>0.4</v>
      </c>
      <c r="C108" s="6">
        <v>0.6</v>
      </c>
      <c r="D108" s="6">
        <v>0.9</v>
      </c>
      <c r="E108" s="6">
        <v>0.3</v>
      </c>
      <c r="F108" s="6"/>
      <c r="G108" s="6">
        <v>0.2</v>
      </c>
      <c r="H108" s="6"/>
      <c r="I108" s="6"/>
      <c r="J108" s="6"/>
      <c r="K108" s="6">
        <v>0.5</v>
      </c>
      <c r="L108" s="6">
        <v>1.2</v>
      </c>
      <c r="M108" s="6">
        <v>0.1</v>
      </c>
      <c r="N108" s="7">
        <f t="shared" si="14"/>
        <v>4.199999999999999</v>
      </c>
    </row>
    <row r="109" spans="1:14" ht="12.75">
      <c r="A109" s="6" t="s">
        <v>29</v>
      </c>
      <c r="B109" s="6"/>
      <c r="C109" s="6"/>
      <c r="D109" s="6"/>
      <c r="E109" s="6"/>
      <c r="F109" s="6"/>
      <c r="G109" s="6"/>
      <c r="H109" s="6"/>
      <c r="I109" s="6"/>
      <c r="J109" s="6">
        <v>5291.5</v>
      </c>
      <c r="K109" s="6"/>
      <c r="L109" s="6"/>
      <c r="M109" s="6"/>
      <c r="N109" s="7">
        <f t="shared" si="14"/>
        <v>5291.5</v>
      </c>
    </row>
    <row r="110" spans="1:14" ht="12.75">
      <c r="A110" s="6" t="s">
        <v>30</v>
      </c>
      <c r="B110" s="6"/>
      <c r="C110" s="6"/>
      <c r="D110" s="6"/>
      <c r="E110" s="6"/>
      <c r="F110" s="6"/>
      <c r="G110" s="6"/>
      <c r="H110" s="6">
        <v>0.2</v>
      </c>
      <c r="I110" s="6"/>
      <c r="J110" s="6"/>
      <c r="K110" s="6"/>
      <c r="L110" s="6"/>
      <c r="M110" s="6"/>
      <c r="N110" s="7">
        <f t="shared" si="14"/>
        <v>0.2</v>
      </c>
    </row>
    <row r="111" spans="1:14" ht="12.75">
      <c r="A111" s="6" t="s">
        <v>31</v>
      </c>
      <c r="B111" s="6"/>
      <c r="C111" s="6"/>
      <c r="D111" s="6">
        <v>25.2</v>
      </c>
      <c r="E111" s="6"/>
      <c r="F111" s="6"/>
      <c r="G111" s="6"/>
      <c r="H111" s="6"/>
      <c r="I111" s="6"/>
      <c r="J111" s="6"/>
      <c r="K111" s="6"/>
      <c r="L111" s="6"/>
      <c r="M111" s="6"/>
      <c r="N111" s="7">
        <f t="shared" si="14"/>
        <v>25.2</v>
      </c>
    </row>
    <row r="112" spans="1:14" ht="12.75">
      <c r="A112" s="6" t="s">
        <v>80</v>
      </c>
      <c r="B112" s="6">
        <v>4000</v>
      </c>
      <c r="C112" s="6"/>
      <c r="D112" s="6"/>
      <c r="E112" s="6"/>
      <c r="F112" s="6">
        <v>3000</v>
      </c>
      <c r="G112" s="6"/>
      <c r="H112" s="6"/>
      <c r="I112" s="6">
        <v>4619.1</v>
      </c>
      <c r="J112" s="6"/>
      <c r="K112" s="6"/>
      <c r="L112" s="6"/>
      <c r="M112" s="6"/>
      <c r="N112" s="7">
        <f t="shared" si="14"/>
        <v>11619.1</v>
      </c>
    </row>
    <row r="113" spans="1:14" ht="12.75">
      <c r="A113" s="8" t="s">
        <v>32</v>
      </c>
      <c r="B113" s="8">
        <f aca="true" t="shared" si="15" ref="B113:N113">SUM(B90:B112)</f>
        <v>45405.299999999996</v>
      </c>
      <c r="C113" s="8">
        <f t="shared" si="15"/>
        <v>48429.49999999999</v>
      </c>
      <c r="D113" s="8">
        <f t="shared" si="15"/>
        <v>37301.299999999996</v>
      </c>
      <c r="E113" s="8">
        <f t="shared" si="15"/>
        <v>50563.4</v>
      </c>
      <c r="F113" s="8">
        <f t="shared" si="15"/>
        <v>42714.8</v>
      </c>
      <c r="G113" s="8">
        <f t="shared" si="15"/>
        <v>35888.899999999994</v>
      </c>
      <c r="H113" s="8">
        <f t="shared" si="15"/>
        <v>67926.09999999999</v>
      </c>
      <c r="I113" s="8">
        <f t="shared" si="15"/>
        <v>82443.00000000001</v>
      </c>
      <c r="J113" s="8">
        <f t="shared" si="15"/>
        <v>51851.1</v>
      </c>
      <c r="K113" s="8">
        <f t="shared" si="15"/>
        <v>68420.8</v>
      </c>
      <c r="L113" s="8">
        <f t="shared" si="15"/>
        <v>85622.90000000001</v>
      </c>
      <c r="M113" s="8">
        <f t="shared" si="15"/>
        <v>81337.90000000001</v>
      </c>
      <c r="N113" s="8">
        <f t="shared" si="15"/>
        <v>697904.9999999998</v>
      </c>
    </row>
    <row r="114" spans="1:14" ht="12.75">
      <c r="A114" s="9" t="s">
        <v>33</v>
      </c>
      <c r="B114" s="9">
        <f aca="true" t="shared" si="16" ref="B114:N114">SUM(B90:B113)/2</f>
        <v>45405.299999999996</v>
      </c>
      <c r="C114" s="9">
        <f t="shared" si="16"/>
        <v>48429.49999999999</v>
      </c>
      <c r="D114" s="9">
        <f t="shared" si="16"/>
        <v>37301.299999999996</v>
      </c>
      <c r="E114" s="9">
        <f t="shared" si="16"/>
        <v>50563.4</v>
      </c>
      <c r="F114" s="9">
        <f t="shared" si="16"/>
        <v>42714.8</v>
      </c>
      <c r="G114" s="9">
        <f t="shared" si="16"/>
        <v>35888.899999999994</v>
      </c>
      <c r="H114" s="9">
        <f t="shared" si="16"/>
        <v>67926.09999999999</v>
      </c>
      <c r="I114" s="9">
        <f t="shared" si="16"/>
        <v>82443.00000000001</v>
      </c>
      <c r="J114" s="9">
        <f t="shared" si="16"/>
        <v>51851.1</v>
      </c>
      <c r="K114" s="9">
        <f t="shared" si="16"/>
        <v>68420.8</v>
      </c>
      <c r="L114" s="9">
        <f t="shared" si="16"/>
        <v>85622.90000000001</v>
      </c>
      <c r="M114" s="9">
        <f t="shared" si="16"/>
        <v>81337.90000000001</v>
      </c>
      <c r="N114" s="9">
        <f t="shared" si="16"/>
        <v>697904.9999999998</v>
      </c>
    </row>
    <row r="115" spans="1:14" ht="12.75">
      <c r="A115" s="6" t="s">
        <v>64</v>
      </c>
      <c r="B115" s="6"/>
      <c r="C115" s="6"/>
      <c r="D115" s="6"/>
      <c r="E115" s="6">
        <v>1621.1</v>
      </c>
      <c r="F115" s="6"/>
      <c r="G115" s="6"/>
      <c r="H115" s="6"/>
      <c r="I115" s="6"/>
      <c r="J115" s="6"/>
      <c r="K115" s="6"/>
      <c r="L115" s="6"/>
      <c r="M115" s="6"/>
      <c r="N115" s="7">
        <f aca="true" t="shared" si="17" ref="N115:N137">SUM(B115:M115)</f>
        <v>1621.1</v>
      </c>
    </row>
    <row r="116" spans="1:14" ht="12.75">
      <c r="A116" s="6" t="s">
        <v>34</v>
      </c>
      <c r="B116" s="6">
        <v>205.8</v>
      </c>
      <c r="C116" s="6">
        <v>1194.6</v>
      </c>
      <c r="D116" s="6">
        <v>1297.1</v>
      </c>
      <c r="E116" s="6">
        <v>1226.3</v>
      </c>
      <c r="F116" s="6">
        <v>2195.1</v>
      </c>
      <c r="G116" s="6">
        <v>2601.3</v>
      </c>
      <c r="H116" s="6">
        <v>2629.8</v>
      </c>
      <c r="I116" s="6">
        <v>3804.1</v>
      </c>
      <c r="J116" s="6">
        <v>280.5</v>
      </c>
      <c r="K116" s="6">
        <v>1324.8</v>
      </c>
      <c r="L116" s="6">
        <v>1200</v>
      </c>
      <c r="M116" s="6">
        <v>102.2</v>
      </c>
      <c r="N116" s="7">
        <f t="shared" si="17"/>
        <v>18061.600000000002</v>
      </c>
    </row>
    <row r="117" spans="1:14" ht="12.75">
      <c r="A117" s="6" t="s">
        <v>84</v>
      </c>
      <c r="B117" s="6"/>
      <c r="C117" s="6"/>
      <c r="D117" s="6"/>
      <c r="E117" s="6"/>
      <c r="F117" s="6"/>
      <c r="G117" s="6"/>
      <c r="H117" s="6"/>
      <c r="I117" s="6"/>
      <c r="J117" s="6">
        <v>2750</v>
      </c>
      <c r="K117" s="6">
        <v>3249.3</v>
      </c>
      <c r="L117" s="6"/>
      <c r="M117" s="6"/>
      <c r="N117" s="7">
        <f t="shared" si="17"/>
        <v>5999.3</v>
      </c>
    </row>
    <row r="118" spans="1:14" ht="12.75">
      <c r="A118" s="6" t="s">
        <v>35</v>
      </c>
      <c r="B118" s="6"/>
      <c r="C118" s="6">
        <v>0.5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7">
        <f t="shared" si="17"/>
        <v>0.5</v>
      </c>
    </row>
    <row r="119" spans="1:14" ht="12.75">
      <c r="A119" s="6" t="s">
        <v>88</v>
      </c>
      <c r="B119" s="6"/>
      <c r="C119" s="6">
        <v>0.2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7">
        <f t="shared" si="17"/>
        <v>0.2</v>
      </c>
    </row>
    <row r="120" spans="1:14" ht="12.75">
      <c r="A120" s="6" t="s">
        <v>37</v>
      </c>
      <c r="B120" s="6"/>
      <c r="C120" s="6"/>
      <c r="D120" s="6">
        <v>95.7</v>
      </c>
      <c r="E120" s="6">
        <v>75254.2</v>
      </c>
      <c r="F120" s="6">
        <v>5500</v>
      </c>
      <c r="G120" s="6">
        <v>39264</v>
      </c>
      <c r="H120" s="6">
        <v>50404.7</v>
      </c>
      <c r="I120" s="6">
        <v>29623.5</v>
      </c>
      <c r="J120" s="6">
        <v>34700</v>
      </c>
      <c r="K120" s="6">
        <v>20781.6</v>
      </c>
      <c r="L120" s="6"/>
      <c r="M120" s="6"/>
      <c r="N120" s="7">
        <f t="shared" si="17"/>
        <v>255623.69999999998</v>
      </c>
    </row>
    <row r="121" spans="1:14" ht="12.75">
      <c r="A121" s="6" t="s">
        <v>68</v>
      </c>
      <c r="B121" s="6">
        <v>6365</v>
      </c>
      <c r="C121" s="6"/>
      <c r="D121" s="6"/>
      <c r="E121" s="6">
        <v>149183.3</v>
      </c>
      <c r="F121" s="6">
        <v>104803.6</v>
      </c>
      <c r="G121" s="6">
        <v>46478.9</v>
      </c>
      <c r="H121" s="6">
        <v>22861.4</v>
      </c>
      <c r="I121" s="6">
        <v>27909.6</v>
      </c>
      <c r="J121" s="6">
        <v>12430.1</v>
      </c>
      <c r="K121" s="6">
        <v>15859.4</v>
      </c>
      <c r="L121" s="6">
        <v>25109.1</v>
      </c>
      <c r="M121" s="6">
        <v>27149.9</v>
      </c>
      <c r="N121" s="7">
        <f t="shared" si="17"/>
        <v>438150.3</v>
      </c>
    </row>
    <row r="122" spans="1:14" ht="12.75">
      <c r="A122" s="6" t="s">
        <v>53</v>
      </c>
      <c r="B122" s="6"/>
      <c r="C122" s="6"/>
      <c r="D122" s="6">
        <v>8.3</v>
      </c>
      <c r="E122" s="6"/>
      <c r="F122" s="6">
        <v>5499</v>
      </c>
      <c r="G122" s="6"/>
      <c r="H122" s="6"/>
      <c r="I122" s="6"/>
      <c r="J122" s="6"/>
      <c r="K122" s="6"/>
      <c r="L122" s="6"/>
      <c r="M122" s="6"/>
      <c r="N122" s="7">
        <f t="shared" si="17"/>
        <v>5507.3</v>
      </c>
    </row>
    <row r="123" spans="1:14" ht="12.75">
      <c r="A123" s="6" t="s">
        <v>54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7">
        <f t="shared" si="17"/>
        <v>0</v>
      </c>
    </row>
    <row r="124" spans="1:14" ht="12.75">
      <c r="A124" s="6" t="s">
        <v>62</v>
      </c>
      <c r="B124" s="6"/>
      <c r="C124" s="6"/>
      <c r="D124" s="6"/>
      <c r="E124" s="6"/>
      <c r="F124" s="6"/>
      <c r="G124" s="6"/>
      <c r="H124" s="6">
        <v>4200</v>
      </c>
      <c r="I124" s="6"/>
      <c r="J124" s="6">
        <v>6100</v>
      </c>
      <c r="K124" s="6">
        <v>6370.1</v>
      </c>
      <c r="L124" s="6"/>
      <c r="M124" s="6">
        <v>4220</v>
      </c>
      <c r="N124" s="7">
        <f t="shared" si="17"/>
        <v>20890.1</v>
      </c>
    </row>
    <row r="125" spans="1:14" ht="12.75">
      <c r="A125" s="6" t="s">
        <v>92</v>
      </c>
      <c r="B125" s="6"/>
      <c r="C125" s="6">
        <v>5700</v>
      </c>
      <c r="D125" s="6"/>
      <c r="E125" s="6"/>
      <c r="F125" s="6">
        <v>3250</v>
      </c>
      <c r="G125" s="6"/>
      <c r="H125" s="6"/>
      <c r="I125" s="6">
        <v>4785.8</v>
      </c>
      <c r="J125" s="6"/>
      <c r="K125" s="6"/>
      <c r="L125" s="6"/>
      <c r="M125" s="6">
        <v>4950</v>
      </c>
      <c r="N125" s="7">
        <f t="shared" si="17"/>
        <v>18685.8</v>
      </c>
    </row>
    <row r="126" spans="1:14" ht="12.75">
      <c r="A126" s="6" t="s">
        <v>69</v>
      </c>
      <c r="B126" s="6">
        <v>0.5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7">
        <f t="shared" si="17"/>
        <v>0.5</v>
      </c>
    </row>
    <row r="127" spans="1:14" ht="12.75">
      <c r="A127" s="6" t="s">
        <v>95</v>
      </c>
      <c r="B127" s="6">
        <v>6599.9</v>
      </c>
      <c r="C127" s="6"/>
      <c r="D127" s="6"/>
      <c r="E127" s="6">
        <v>21320.4</v>
      </c>
      <c r="F127" s="6">
        <v>10800</v>
      </c>
      <c r="G127" s="6"/>
      <c r="H127" s="6">
        <v>18415</v>
      </c>
      <c r="I127" s="6">
        <v>2100</v>
      </c>
      <c r="J127" s="6">
        <v>8657.9</v>
      </c>
      <c r="K127" s="6">
        <v>6600</v>
      </c>
      <c r="L127" s="6">
        <v>6300</v>
      </c>
      <c r="M127" s="6">
        <v>14778.8</v>
      </c>
      <c r="N127" s="7">
        <f t="shared" si="17"/>
        <v>95572</v>
      </c>
    </row>
    <row r="128" spans="1:14" ht="12.75">
      <c r="A128" s="6" t="s">
        <v>119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7">
        <f t="shared" si="17"/>
        <v>0</v>
      </c>
    </row>
    <row r="129" spans="1:14" ht="12.75">
      <c r="A129" s="6" t="s">
        <v>106</v>
      </c>
      <c r="B129" s="6"/>
      <c r="C129" s="6"/>
      <c r="D129" s="6"/>
      <c r="E129" s="6">
        <v>50.4</v>
      </c>
      <c r="F129" s="6"/>
      <c r="G129" s="6"/>
      <c r="H129" s="6"/>
      <c r="I129" s="6"/>
      <c r="J129" s="6"/>
      <c r="K129" s="6"/>
      <c r="L129" s="6"/>
      <c r="M129" s="6"/>
      <c r="N129" s="7">
        <f t="shared" si="17"/>
        <v>50.4</v>
      </c>
    </row>
    <row r="130" spans="1:14" ht="12.75">
      <c r="A130" s="6" t="s">
        <v>48</v>
      </c>
      <c r="B130" s="6">
        <v>0.1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7">
        <f t="shared" si="17"/>
        <v>0.1</v>
      </c>
    </row>
    <row r="131" spans="1:14" ht="12.75">
      <c r="A131" s="6" t="s">
        <v>49</v>
      </c>
      <c r="B131" s="6"/>
      <c r="C131" s="6"/>
      <c r="D131" s="6"/>
      <c r="E131" s="6"/>
      <c r="F131" s="6"/>
      <c r="G131" s="6"/>
      <c r="H131" s="6"/>
      <c r="I131" s="6">
        <v>2.5</v>
      </c>
      <c r="J131" s="6"/>
      <c r="K131" s="6"/>
      <c r="L131" s="6"/>
      <c r="M131" s="6"/>
      <c r="N131" s="7">
        <f t="shared" si="17"/>
        <v>2.5</v>
      </c>
    </row>
    <row r="132" spans="1:14" ht="12.75">
      <c r="A132" s="6" t="s">
        <v>40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>
        <v>0.1</v>
      </c>
      <c r="M132" s="6"/>
      <c r="N132" s="7">
        <f t="shared" si="17"/>
        <v>0.1</v>
      </c>
    </row>
    <row r="133" spans="1:14" ht="12.75">
      <c r="A133" s="6" t="s">
        <v>108</v>
      </c>
      <c r="B133" s="6"/>
      <c r="C133" s="6"/>
      <c r="D133" s="6"/>
      <c r="E133" s="6"/>
      <c r="F133" s="6"/>
      <c r="G133" s="6">
        <v>0.1</v>
      </c>
      <c r="H133" s="6"/>
      <c r="I133" s="6"/>
      <c r="J133" s="6">
        <v>0.3</v>
      </c>
      <c r="K133" s="6">
        <v>0.1</v>
      </c>
      <c r="L133" s="6"/>
      <c r="M133" s="6"/>
      <c r="N133" s="7">
        <f t="shared" si="17"/>
        <v>0.5</v>
      </c>
    </row>
    <row r="134" spans="1:14" ht="12.75">
      <c r="A134" s="6" t="s">
        <v>110</v>
      </c>
      <c r="B134" s="6"/>
      <c r="C134" s="6"/>
      <c r="D134" s="6">
        <v>0.3</v>
      </c>
      <c r="E134" s="6"/>
      <c r="F134" s="6"/>
      <c r="G134" s="6"/>
      <c r="H134" s="6"/>
      <c r="I134" s="6"/>
      <c r="J134" s="6"/>
      <c r="K134" s="6"/>
      <c r="L134" s="6"/>
      <c r="M134" s="6"/>
      <c r="N134" s="7">
        <f t="shared" si="17"/>
        <v>0.3</v>
      </c>
    </row>
    <row r="135" spans="1:14" ht="12.75">
      <c r="A135" s="6" t="s">
        <v>127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7">
        <f t="shared" si="17"/>
        <v>0</v>
      </c>
    </row>
    <row r="136" spans="1:14" ht="12.75">
      <c r="A136" s="6" t="s">
        <v>150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7">
        <f t="shared" si="17"/>
        <v>0</v>
      </c>
    </row>
    <row r="137" spans="1:14" ht="12.75">
      <c r="A137" s="6" t="s">
        <v>123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7">
        <f t="shared" si="17"/>
        <v>0</v>
      </c>
    </row>
    <row r="138" spans="1:14" ht="12.75">
      <c r="A138" s="8" t="s">
        <v>41</v>
      </c>
      <c r="B138" s="8">
        <f aca="true" t="shared" si="18" ref="B138:N138">SUM(B115:B137)</f>
        <v>13171.300000000001</v>
      </c>
      <c r="C138" s="8">
        <f t="shared" si="18"/>
        <v>6895.3</v>
      </c>
      <c r="D138" s="8">
        <f t="shared" si="18"/>
        <v>1401.3999999999999</v>
      </c>
      <c r="E138" s="8">
        <f t="shared" si="18"/>
        <v>248655.69999999995</v>
      </c>
      <c r="F138" s="8">
        <f t="shared" si="18"/>
        <v>132047.7</v>
      </c>
      <c r="G138" s="8">
        <f t="shared" si="18"/>
        <v>88344.30000000002</v>
      </c>
      <c r="H138" s="8">
        <f t="shared" si="18"/>
        <v>98510.9</v>
      </c>
      <c r="I138" s="8">
        <f t="shared" si="18"/>
        <v>68225.5</v>
      </c>
      <c r="J138" s="8">
        <f t="shared" si="18"/>
        <v>64918.8</v>
      </c>
      <c r="K138" s="8">
        <f t="shared" si="18"/>
        <v>54185.299999999996</v>
      </c>
      <c r="L138" s="8">
        <f t="shared" si="18"/>
        <v>32609.199999999997</v>
      </c>
      <c r="M138" s="8">
        <f t="shared" si="18"/>
        <v>51200.90000000001</v>
      </c>
      <c r="N138" s="8">
        <f t="shared" si="18"/>
        <v>860166.3</v>
      </c>
    </row>
    <row r="139" spans="1:14" ht="12.75">
      <c r="A139" s="9" t="s">
        <v>42</v>
      </c>
      <c r="B139" s="9">
        <f aca="true" t="shared" si="19" ref="B139:N139">SUM(B115:B138)/2</f>
        <v>13171.300000000001</v>
      </c>
      <c r="C139" s="9">
        <f t="shared" si="19"/>
        <v>6895.3</v>
      </c>
      <c r="D139" s="9">
        <f t="shared" si="19"/>
        <v>1401.3999999999999</v>
      </c>
      <c r="E139" s="9">
        <f t="shared" si="19"/>
        <v>248655.69999999995</v>
      </c>
      <c r="F139" s="9">
        <f t="shared" si="19"/>
        <v>132047.7</v>
      </c>
      <c r="G139" s="9">
        <f t="shared" si="19"/>
        <v>88344.30000000002</v>
      </c>
      <c r="H139" s="9">
        <f t="shared" si="19"/>
        <v>98510.9</v>
      </c>
      <c r="I139" s="9">
        <f t="shared" si="19"/>
        <v>68225.5</v>
      </c>
      <c r="J139" s="9">
        <f t="shared" si="19"/>
        <v>64918.8</v>
      </c>
      <c r="K139" s="9">
        <f t="shared" si="19"/>
        <v>54185.299999999996</v>
      </c>
      <c r="L139" s="9">
        <f t="shared" si="19"/>
        <v>32609.199999999997</v>
      </c>
      <c r="M139" s="9">
        <f t="shared" si="19"/>
        <v>51200.90000000001</v>
      </c>
      <c r="N139" s="9">
        <f t="shared" si="19"/>
        <v>860166.3</v>
      </c>
    </row>
    <row r="140" spans="1:14" ht="12.75">
      <c r="A140" s="10" t="s">
        <v>43</v>
      </c>
      <c r="B140" s="10">
        <f aca="true" t="shared" si="20" ref="B140:N140">SUM(B90:B139)/3</f>
        <v>58576.599999999984</v>
      </c>
      <c r="C140" s="10">
        <f t="shared" si="20"/>
        <v>55324.79999999999</v>
      </c>
      <c r="D140" s="10">
        <f t="shared" si="20"/>
        <v>38702.7</v>
      </c>
      <c r="E140" s="10">
        <f t="shared" si="20"/>
        <v>299219.1</v>
      </c>
      <c r="F140" s="10">
        <f t="shared" si="20"/>
        <v>174762.50000000003</v>
      </c>
      <c r="G140" s="10">
        <f t="shared" si="20"/>
        <v>124233.20000000003</v>
      </c>
      <c r="H140" s="10">
        <f t="shared" si="20"/>
        <v>166437</v>
      </c>
      <c r="I140" s="10">
        <f t="shared" si="20"/>
        <v>150668.50000000003</v>
      </c>
      <c r="J140" s="10">
        <f t="shared" si="20"/>
        <v>116769.89999999998</v>
      </c>
      <c r="K140" s="10">
        <f t="shared" si="20"/>
        <v>122606.09999999999</v>
      </c>
      <c r="L140" s="10">
        <f t="shared" si="20"/>
        <v>118232.09999999999</v>
      </c>
      <c r="M140" s="10">
        <f t="shared" si="20"/>
        <v>132538.80000000002</v>
      </c>
      <c r="N140" s="10">
        <f t="shared" si="20"/>
        <v>1558071.2999999996</v>
      </c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3" t="s">
        <v>0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.75">
      <c r="A143" s="3" t="s">
        <v>152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2.75">
      <c r="A144" s="4"/>
      <c r="B144" s="5" t="s">
        <v>2</v>
      </c>
      <c r="C144" s="5" t="s">
        <v>3</v>
      </c>
      <c r="D144" s="5" t="s">
        <v>4</v>
      </c>
      <c r="E144" s="5" t="s">
        <v>5</v>
      </c>
      <c r="F144" s="5" t="s">
        <v>6</v>
      </c>
      <c r="G144" s="5" t="s">
        <v>7</v>
      </c>
      <c r="H144" s="5" t="s">
        <v>8</v>
      </c>
      <c r="I144" s="5" t="s">
        <v>9</v>
      </c>
      <c r="J144" s="5" t="s">
        <v>10</v>
      </c>
      <c r="K144" s="5" t="s">
        <v>11</v>
      </c>
      <c r="L144" s="5" t="s">
        <v>12</v>
      </c>
      <c r="M144" s="5" t="s">
        <v>13</v>
      </c>
      <c r="N144" s="5" t="s">
        <v>14</v>
      </c>
    </row>
    <row r="145" spans="1:14" ht="12.75">
      <c r="A145" s="6" t="s">
        <v>45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7">
        <f aca="true" t="shared" si="21" ref="N145:N158">SUM(B145:M145)</f>
        <v>0</v>
      </c>
    </row>
    <row r="146" spans="1:14" ht="12.75">
      <c r="A146" s="6" t="s">
        <v>15</v>
      </c>
      <c r="B146" s="6">
        <v>3</v>
      </c>
      <c r="C146" s="6">
        <v>14.7</v>
      </c>
      <c r="D146" s="6">
        <v>4.5</v>
      </c>
      <c r="E146" s="6">
        <v>3.6</v>
      </c>
      <c r="F146" s="6">
        <v>7.3</v>
      </c>
      <c r="G146" s="6">
        <v>3</v>
      </c>
      <c r="H146" s="6">
        <v>2625.4</v>
      </c>
      <c r="I146" s="6">
        <v>3</v>
      </c>
      <c r="J146" s="6">
        <v>572</v>
      </c>
      <c r="K146" s="6">
        <v>433</v>
      </c>
      <c r="L146" s="6">
        <v>25.3</v>
      </c>
      <c r="M146" s="6"/>
      <c r="N146" s="7">
        <f t="shared" si="21"/>
        <v>3694.8</v>
      </c>
    </row>
    <row r="147" spans="1:14" ht="12.75">
      <c r="A147" s="6" t="s">
        <v>16</v>
      </c>
      <c r="B147" s="6">
        <v>128.7</v>
      </c>
      <c r="C147" s="6">
        <v>27.7</v>
      </c>
      <c r="D147" s="6">
        <v>94.4</v>
      </c>
      <c r="E147" s="6">
        <v>1259.7</v>
      </c>
      <c r="F147" s="6">
        <v>21222.6</v>
      </c>
      <c r="G147" s="6">
        <v>5.2</v>
      </c>
      <c r="H147" s="6">
        <v>34.6</v>
      </c>
      <c r="I147" s="6">
        <v>535.3</v>
      </c>
      <c r="J147" s="6">
        <v>2.9</v>
      </c>
      <c r="K147" s="6">
        <v>48.3</v>
      </c>
      <c r="L147" s="6">
        <v>5</v>
      </c>
      <c r="M147" s="6">
        <v>5.1</v>
      </c>
      <c r="N147" s="7">
        <f t="shared" si="21"/>
        <v>23369.499999999996</v>
      </c>
    </row>
    <row r="148" spans="1:14" ht="12.75">
      <c r="A148" s="6" t="s">
        <v>17</v>
      </c>
      <c r="B148" s="6">
        <v>1067.8</v>
      </c>
      <c r="C148" s="6">
        <v>587.8</v>
      </c>
      <c r="D148" s="6">
        <v>869.6</v>
      </c>
      <c r="E148" s="6">
        <v>3170.9</v>
      </c>
      <c r="F148" s="6">
        <v>539.2</v>
      </c>
      <c r="G148" s="6">
        <v>436.2</v>
      </c>
      <c r="H148" s="6">
        <v>186.8</v>
      </c>
      <c r="I148" s="6">
        <v>341.5</v>
      </c>
      <c r="J148" s="6">
        <v>652.5</v>
      </c>
      <c r="K148" s="6">
        <v>608.6</v>
      </c>
      <c r="L148" s="6">
        <v>277</v>
      </c>
      <c r="M148" s="6">
        <v>358.1</v>
      </c>
      <c r="N148" s="7">
        <f t="shared" si="21"/>
        <v>9096</v>
      </c>
    </row>
    <row r="149" spans="1:14" ht="12.75">
      <c r="A149" s="6" t="s">
        <v>18</v>
      </c>
      <c r="B149" s="6"/>
      <c r="C149" s="6">
        <v>9.1</v>
      </c>
      <c r="D149" s="6"/>
      <c r="E149" s="6">
        <v>4.5</v>
      </c>
      <c r="F149" s="6">
        <v>4394.8</v>
      </c>
      <c r="G149" s="6">
        <v>450.1</v>
      </c>
      <c r="H149" s="6"/>
      <c r="I149" s="6">
        <v>5.4</v>
      </c>
      <c r="J149" s="6"/>
      <c r="K149" s="6">
        <v>1.8</v>
      </c>
      <c r="L149" s="6"/>
      <c r="M149" s="6"/>
      <c r="N149" s="7">
        <f t="shared" si="21"/>
        <v>4865.700000000001</v>
      </c>
    </row>
    <row r="150" spans="1:14" ht="12.75">
      <c r="A150" s="6" t="s">
        <v>52</v>
      </c>
      <c r="B150" s="6"/>
      <c r="C150" s="6">
        <v>1.5</v>
      </c>
      <c r="D150" s="6">
        <v>2.3</v>
      </c>
      <c r="E150" s="6"/>
      <c r="F150" s="6"/>
      <c r="G150" s="6">
        <v>1.5</v>
      </c>
      <c r="H150" s="6"/>
      <c r="I150" s="6"/>
      <c r="J150" s="6"/>
      <c r="K150" s="6"/>
      <c r="L150" s="6"/>
      <c r="M150" s="6"/>
      <c r="N150" s="7">
        <f t="shared" si="21"/>
        <v>5.3</v>
      </c>
    </row>
    <row r="151" spans="1:14" ht="12.75">
      <c r="A151" s="6" t="s">
        <v>21</v>
      </c>
      <c r="B151" s="6">
        <v>48.7</v>
      </c>
      <c r="C151" s="6">
        <v>7209.5</v>
      </c>
      <c r="D151" s="6">
        <v>3238.5</v>
      </c>
      <c r="E151" s="6">
        <v>6036.4</v>
      </c>
      <c r="F151" s="6">
        <v>5729.1</v>
      </c>
      <c r="G151" s="6">
        <v>6624.6</v>
      </c>
      <c r="H151" s="6">
        <v>184.2</v>
      </c>
      <c r="I151" s="6">
        <v>377.8</v>
      </c>
      <c r="J151" s="6">
        <v>264.2</v>
      </c>
      <c r="K151" s="6">
        <v>163.1</v>
      </c>
      <c r="L151" s="6">
        <v>174.8</v>
      </c>
      <c r="M151" s="6">
        <v>197.9</v>
      </c>
      <c r="N151" s="7">
        <f t="shared" si="21"/>
        <v>30248.799999999996</v>
      </c>
    </row>
    <row r="152" spans="1:14" ht="12.75">
      <c r="A152" s="6" t="s">
        <v>22</v>
      </c>
      <c r="B152" s="6">
        <v>60.1</v>
      </c>
      <c r="C152" s="6">
        <v>22.1</v>
      </c>
      <c r="D152" s="6">
        <v>2.1</v>
      </c>
      <c r="E152" s="6">
        <v>21.4</v>
      </c>
      <c r="F152" s="6">
        <v>42.3</v>
      </c>
      <c r="G152" s="6">
        <v>87.5</v>
      </c>
      <c r="H152" s="6">
        <v>87.6</v>
      </c>
      <c r="I152" s="6">
        <v>45.3</v>
      </c>
      <c r="J152" s="6">
        <v>64.2</v>
      </c>
      <c r="K152" s="6">
        <v>47</v>
      </c>
      <c r="L152" s="6">
        <v>64.9</v>
      </c>
      <c r="M152" s="6">
        <v>107.6</v>
      </c>
      <c r="N152" s="7">
        <f t="shared" si="21"/>
        <v>652.1</v>
      </c>
    </row>
    <row r="153" spans="1:14" ht="12.75">
      <c r="A153" s="6" t="s">
        <v>23</v>
      </c>
      <c r="B153" s="6">
        <v>46.7</v>
      </c>
      <c r="C153" s="6">
        <v>2224</v>
      </c>
      <c r="D153" s="6">
        <v>349.9</v>
      </c>
      <c r="E153" s="6">
        <v>496.5</v>
      </c>
      <c r="F153" s="6">
        <v>674.6</v>
      </c>
      <c r="G153" s="6">
        <v>123.3</v>
      </c>
      <c r="H153" s="6"/>
      <c r="I153" s="6">
        <v>317.5</v>
      </c>
      <c r="J153" s="6"/>
      <c r="K153" s="6">
        <v>1738.6</v>
      </c>
      <c r="L153" s="6">
        <v>31.1</v>
      </c>
      <c r="M153" s="6">
        <v>998</v>
      </c>
      <c r="N153" s="7">
        <f t="shared" si="21"/>
        <v>7000.200000000001</v>
      </c>
    </row>
    <row r="154" spans="1:14" ht="12.75">
      <c r="A154" s="6" t="s">
        <v>24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>
        <v>24.6</v>
      </c>
      <c r="N154" s="7">
        <f t="shared" si="21"/>
        <v>24.6</v>
      </c>
    </row>
    <row r="155" spans="1:14" ht="12.75">
      <c r="A155" s="6" t="s">
        <v>77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7">
        <f t="shared" si="21"/>
        <v>0</v>
      </c>
    </row>
    <row r="156" spans="1:14" ht="12.75">
      <c r="A156" s="6" t="s">
        <v>25</v>
      </c>
      <c r="B156" s="6">
        <v>4.4</v>
      </c>
      <c r="C156" s="6"/>
      <c r="D156" s="6"/>
      <c r="E156" s="6">
        <v>0.6</v>
      </c>
      <c r="F156" s="6">
        <v>44</v>
      </c>
      <c r="G156" s="6"/>
      <c r="H156" s="6"/>
      <c r="I156" s="6"/>
      <c r="J156" s="6"/>
      <c r="K156" s="6"/>
      <c r="L156" s="6"/>
      <c r="M156" s="6"/>
      <c r="N156" s="7">
        <f t="shared" si="21"/>
        <v>49</v>
      </c>
    </row>
    <row r="157" spans="1:14" ht="12.75">
      <c r="A157" s="6" t="s">
        <v>26</v>
      </c>
      <c r="B157" s="6"/>
      <c r="C157" s="6"/>
      <c r="D157" s="6">
        <v>2.3</v>
      </c>
      <c r="E157" s="6">
        <v>2.3</v>
      </c>
      <c r="F157" s="6"/>
      <c r="G157" s="6"/>
      <c r="H157" s="6"/>
      <c r="I157" s="6"/>
      <c r="J157" s="6"/>
      <c r="K157" s="6"/>
      <c r="L157" s="6"/>
      <c r="M157" s="6"/>
      <c r="N157" s="7">
        <f t="shared" si="21"/>
        <v>4.6</v>
      </c>
    </row>
    <row r="158" spans="1:14" ht="12.75">
      <c r="A158" s="6" t="s">
        <v>30</v>
      </c>
      <c r="B158" s="6"/>
      <c r="C158" s="6"/>
      <c r="D158" s="6"/>
      <c r="E158" s="6"/>
      <c r="F158" s="6">
        <v>3947</v>
      </c>
      <c r="G158" s="6"/>
      <c r="H158" s="6"/>
      <c r="I158" s="6"/>
      <c r="J158" s="6"/>
      <c r="K158" s="6"/>
      <c r="L158" s="6"/>
      <c r="M158" s="6"/>
      <c r="N158" s="7">
        <f t="shared" si="21"/>
        <v>3947</v>
      </c>
    </row>
    <row r="159" spans="1:14" ht="12.75">
      <c r="A159" s="8" t="s">
        <v>32</v>
      </c>
      <c r="B159" s="8">
        <f aca="true" t="shared" si="22" ref="B159:N159">SUM(B145:B158)</f>
        <v>1359.4</v>
      </c>
      <c r="C159" s="8">
        <f t="shared" si="22"/>
        <v>10096.400000000001</v>
      </c>
      <c r="D159" s="8">
        <f t="shared" si="22"/>
        <v>4563.6</v>
      </c>
      <c r="E159" s="8">
        <f t="shared" si="22"/>
        <v>10995.899999999998</v>
      </c>
      <c r="F159" s="8">
        <f t="shared" si="22"/>
        <v>36600.899999999994</v>
      </c>
      <c r="G159" s="8">
        <f t="shared" si="22"/>
        <v>7731.400000000001</v>
      </c>
      <c r="H159" s="8">
        <f t="shared" si="22"/>
        <v>3118.6</v>
      </c>
      <c r="I159" s="8">
        <f t="shared" si="22"/>
        <v>1625.8</v>
      </c>
      <c r="J159" s="8">
        <f t="shared" si="22"/>
        <v>1555.8000000000002</v>
      </c>
      <c r="K159" s="8">
        <f t="shared" si="22"/>
        <v>3040.3999999999996</v>
      </c>
      <c r="L159" s="8">
        <f t="shared" si="22"/>
        <v>578.1</v>
      </c>
      <c r="M159" s="8">
        <f t="shared" si="22"/>
        <v>1691.3</v>
      </c>
      <c r="N159" s="8">
        <f t="shared" si="22"/>
        <v>82957.60000000002</v>
      </c>
    </row>
    <row r="160" spans="1:14" ht="12.75">
      <c r="A160" s="9" t="s">
        <v>33</v>
      </c>
      <c r="B160" s="9">
        <f aca="true" t="shared" si="23" ref="B160:N160">SUM(B145:B159)/2</f>
        <v>1359.4</v>
      </c>
      <c r="C160" s="9">
        <f t="shared" si="23"/>
        <v>10096.400000000001</v>
      </c>
      <c r="D160" s="9">
        <f t="shared" si="23"/>
        <v>4563.6</v>
      </c>
      <c r="E160" s="9">
        <f t="shared" si="23"/>
        <v>10995.899999999998</v>
      </c>
      <c r="F160" s="9">
        <f t="shared" si="23"/>
        <v>36600.899999999994</v>
      </c>
      <c r="G160" s="9">
        <f t="shared" si="23"/>
        <v>7731.400000000001</v>
      </c>
      <c r="H160" s="9">
        <f t="shared" si="23"/>
        <v>3118.6</v>
      </c>
      <c r="I160" s="9">
        <f t="shared" si="23"/>
        <v>1625.8</v>
      </c>
      <c r="J160" s="9">
        <f t="shared" si="23"/>
        <v>1555.8000000000002</v>
      </c>
      <c r="K160" s="9">
        <f t="shared" si="23"/>
        <v>3040.3999999999996</v>
      </c>
      <c r="L160" s="9">
        <f t="shared" si="23"/>
        <v>578.1</v>
      </c>
      <c r="M160" s="9">
        <f t="shared" si="23"/>
        <v>1691.3</v>
      </c>
      <c r="N160" s="9">
        <f t="shared" si="23"/>
        <v>82957.60000000002</v>
      </c>
    </row>
    <row r="161" spans="1:14" ht="12.75">
      <c r="A161" s="6" t="s">
        <v>71</v>
      </c>
      <c r="B161" s="6">
        <v>0.3</v>
      </c>
      <c r="C161" s="6">
        <v>1.1</v>
      </c>
      <c r="D161" s="6">
        <v>1.7</v>
      </c>
      <c r="E161" s="6">
        <v>1.9</v>
      </c>
      <c r="F161" s="6">
        <v>0.3</v>
      </c>
      <c r="G161" s="6">
        <v>3.4</v>
      </c>
      <c r="H161" s="6">
        <v>1</v>
      </c>
      <c r="I161" s="6">
        <v>2</v>
      </c>
      <c r="J161" s="6">
        <v>0.5</v>
      </c>
      <c r="K161" s="6">
        <v>0.5</v>
      </c>
      <c r="L161" s="6">
        <v>1.4</v>
      </c>
      <c r="M161" s="6">
        <v>0.2</v>
      </c>
      <c r="N161" s="7">
        <f aca="true" t="shared" si="24" ref="N161:N167">SUM(B161:M161)</f>
        <v>14.299999999999999</v>
      </c>
    </row>
    <row r="162" spans="1:14" ht="12.75">
      <c r="A162" s="6" t="s">
        <v>39</v>
      </c>
      <c r="B162" s="6"/>
      <c r="C162" s="6"/>
      <c r="D162" s="6"/>
      <c r="E162" s="6"/>
      <c r="F162" s="6"/>
      <c r="G162" s="6"/>
      <c r="H162" s="6"/>
      <c r="I162" s="6">
        <v>21.3</v>
      </c>
      <c r="J162" s="6"/>
      <c r="K162" s="6"/>
      <c r="L162" s="6"/>
      <c r="M162" s="6"/>
      <c r="N162" s="7">
        <f t="shared" si="24"/>
        <v>21.3</v>
      </c>
    </row>
    <row r="163" spans="1:14" ht="12.75">
      <c r="A163" s="6" t="s">
        <v>59</v>
      </c>
      <c r="B163" s="6"/>
      <c r="C163" s="6"/>
      <c r="D163" s="6"/>
      <c r="E163" s="6">
        <v>0.1</v>
      </c>
      <c r="F163" s="6"/>
      <c r="G163" s="6"/>
      <c r="H163" s="6">
        <v>42.9</v>
      </c>
      <c r="I163" s="6">
        <v>21.5</v>
      </c>
      <c r="J163" s="6">
        <v>42.8</v>
      </c>
      <c r="K163" s="6">
        <v>0.1</v>
      </c>
      <c r="L163" s="6"/>
      <c r="M163" s="6">
        <v>10384.5</v>
      </c>
      <c r="N163" s="7">
        <f t="shared" si="24"/>
        <v>10491.9</v>
      </c>
    </row>
    <row r="164" spans="1:14" ht="12.75">
      <c r="A164" s="6" t="s">
        <v>60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7">
        <f t="shared" si="24"/>
        <v>0</v>
      </c>
    </row>
    <row r="165" spans="1:14" ht="12.75">
      <c r="A165" s="6" t="s">
        <v>40</v>
      </c>
      <c r="B165" s="6"/>
      <c r="C165" s="6"/>
      <c r="D165" s="6"/>
      <c r="E165" s="6"/>
      <c r="F165" s="6"/>
      <c r="G165" s="6"/>
      <c r="H165" s="6"/>
      <c r="I165" s="6">
        <v>1.4</v>
      </c>
      <c r="J165" s="6"/>
      <c r="K165" s="6"/>
      <c r="L165" s="6"/>
      <c r="M165" s="6"/>
      <c r="N165" s="7">
        <f t="shared" si="24"/>
        <v>1.4</v>
      </c>
    </row>
    <row r="166" spans="1:14" ht="12.75">
      <c r="A166" s="6" t="s">
        <v>108</v>
      </c>
      <c r="B166" s="6">
        <v>0.5</v>
      </c>
      <c r="C166" s="6"/>
      <c r="D166" s="6"/>
      <c r="E166" s="6"/>
      <c r="F166" s="6"/>
      <c r="G166" s="6"/>
      <c r="H166" s="6"/>
      <c r="I166" s="6"/>
      <c r="J166" s="6"/>
      <c r="K166" s="6">
        <v>2.7</v>
      </c>
      <c r="L166" s="6"/>
      <c r="M166" s="6">
        <v>5.1</v>
      </c>
      <c r="N166" s="7">
        <f t="shared" si="24"/>
        <v>8.3</v>
      </c>
    </row>
    <row r="167" spans="1:14" ht="12.75">
      <c r="A167" s="6" t="s">
        <v>61</v>
      </c>
      <c r="B167" s="6"/>
      <c r="C167" s="6"/>
      <c r="D167" s="6"/>
      <c r="E167" s="6">
        <v>7.1</v>
      </c>
      <c r="F167" s="6"/>
      <c r="G167" s="6"/>
      <c r="H167" s="6"/>
      <c r="I167" s="6"/>
      <c r="J167" s="6"/>
      <c r="K167" s="6"/>
      <c r="L167" s="6"/>
      <c r="M167" s="6">
        <v>10.8</v>
      </c>
      <c r="N167" s="7">
        <f t="shared" si="24"/>
        <v>17.9</v>
      </c>
    </row>
    <row r="168" spans="1:14" ht="12.75">
      <c r="A168" s="8" t="s">
        <v>41</v>
      </c>
      <c r="B168" s="8">
        <f aca="true" t="shared" si="25" ref="B168:N168">SUM(B161:B167)</f>
        <v>0.8</v>
      </c>
      <c r="C168" s="8">
        <f t="shared" si="25"/>
        <v>1.1</v>
      </c>
      <c r="D168" s="8">
        <f t="shared" si="25"/>
        <v>1.7</v>
      </c>
      <c r="E168" s="8">
        <f t="shared" si="25"/>
        <v>9.1</v>
      </c>
      <c r="F168" s="8">
        <f t="shared" si="25"/>
        <v>0.3</v>
      </c>
      <c r="G168" s="8">
        <f t="shared" si="25"/>
        <v>3.4</v>
      </c>
      <c r="H168" s="8">
        <f t="shared" si="25"/>
        <v>43.9</v>
      </c>
      <c r="I168" s="8">
        <f t="shared" si="25"/>
        <v>46.199999999999996</v>
      </c>
      <c r="J168" s="8">
        <f t="shared" si="25"/>
        <v>43.3</v>
      </c>
      <c r="K168" s="8">
        <f t="shared" si="25"/>
        <v>3.3000000000000003</v>
      </c>
      <c r="L168" s="8">
        <f t="shared" si="25"/>
        <v>1.4</v>
      </c>
      <c r="M168" s="8">
        <f t="shared" si="25"/>
        <v>10400.6</v>
      </c>
      <c r="N168" s="8">
        <f t="shared" si="25"/>
        <v>10555.099999999999</v>
      </c>
    </row>
    <row r="169" spans="1:14" ht="12.75">
      <c r="A169" s="9" t="s">
        <v>42</v>
      </c>
      <c r="B169" s="9">
        <f aca="true" t="shared" si="26" ref="B169:N169">SUM(B161:B168)/2</f>
        <v>0.8</v>
      </c>
      <c r="C169" s="9">
        <f t="shared" si="26"/>
        <v>1.1</v>
      </c>
      <c r="D169" s="9">
        <f t="shared" si="26"/>
        <v>1.7</v>
      </c>
      <c r="E169" s="9">
        <f t="shared" si="26"/>
        <v>9.1</v>
      </c>
      <c r="F169" s="9">
        <f t="shared" si="26"/>
        <v>0.3</v>
      </c>
      <c r="G169" s="9">
        <f t="shared" si="26"/>
        <v>3.4</v>
      </c>
      <c r="H169" s="9">
        <f t="shared" si="26"/>
        <v>43.9</v>
      </c>
      <c r="I169" s="9">
        <f t="shared" si="26"/>
        <v>46.199999999999996</v>
      </c>
      <c r="J169" s="9">
        <f t="shared" si="26"/>
        <v>43.3</v>
      </c>
      <c r="K169" s="9">
        <f t="shared" si="26"/>
        <v>3.3000000000000003</v>
      </c>
      <c r="L169" s="9">
        <f t="shared" si="26"/>
        <v>1.4</v>
      </c>
      <c r="M169" s="9">
        <f t="shared" si="26"/>
        <v>10400.6</v>
      </c>
      <c r="N169" s="9">
        <f t="shared" si="26"/>
        <v>10555.099999999999</v>
      </c>
    </row>
    <row r="170" spans="1:14" ht="12.75">
      <c r="A170" s="10" t="s">
        <v>43</v>
      </c>
      <c r="B170" s="10">
        <f aca="true" t="shared" si="27" ref="B170:N170">SUM(B145:B169)/3</f>
        <v>1360.2000000000003</v>
      </c>
      <c r="C170" s="10">
        <f t="shared" si="27"/>
        <v>10097.5</v>
      </c>
      <c r="D170" s="10">
        <f t="shared" si="27"/>
        <v>4565.300000000001</v>
      </c>
      <c r="E170" s="10">
        <f t="shared" si="27"/>
        <v>11004.999999999998</v>
      </c>
      <c r="F170" s="10">
        <f t="shared" si="27"/>
        <v>36601.2</v>
      </c>
      <c r="G170" s="10">
        <f t="shared" si="27"/>
        <v>7734.800000000002</v>
      </c>
      <c r="H170" s="10">
        <f t="shared" si="27"/>
        <v>3162.4999999999995</v>
      </c>
      <c r="I170" s="10">
        <f t="shared" si="27"/>
        <v>1671.9999999999998</v>
      </c>
      <c r="J170" s="10">
        <f t="shared" si="27"/>
        <v>1599.1000000000004</v>
      </c>
      <c r="K170" s="10">
        <f t="shared" si="27"/>
        <v>3043.6999999999994</v>
      </c>
      <c r="L170" s="10">
        <f t="shared" si="27"/>
        <v>579.5000000000001</v>
      </c>
      <c r="M170" s="10">
        <f t="shared" si="27"/>
        <v>12091.9</v>
      </c>
      <c r="N170" s="10">
        <f t="shared" si="27"/>
        <v>93512.7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4"/>
  <sheetViews>
    <sheetView tabSelected="1" workbookViewId="0" topLeftCell="A1">
      <selection activeCell="O44" sqref="O44"/>
    </sheetView>
  </sheetViews>
  <sheetFormatPr defaultColWidth="11.421875" defaultRowHeight="12.75"/>
  <cols>
    <col min="1" max="1" width="39.421875" style="2" bestFit="1" customWidth="1"/>
    <col min="2" max="16384" width="11.421875" style="2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3" t="s">
        <v>156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3" t="s">
        <v>135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</row>
    <row r="5" spans="1:14" ht="12.75">
      <c r="A5" s="6" t="s">
        <v>15</v>
      </c>
      <c r="B5" s="6">
        <v>247.7</v>
      </c>
      <c r="C5" s="6">
        <v>275.2</v>
      </c>
      <c r="D5" s="6">
        <v>341</v>
      </c>
      <c r="E5" s="6">
        <v>386.2</v>
      </c>
      <c r="F5" s="6">
        <v>470.6</v>
      </c>
      <c r="G5" s="6">
        <v>326</v>
      </c>
      <c r="H5" s="6">
        <f>3.1+409.96</f>
        <v>413.06</v>
      </c>
      <c r="I5" s="6"/>
      <c r="J5" s="6"/>
      <c r="K5" s="6"/>
      <c r="L5" s="6"/>
      <c r="M5" s="6"/>
      <c r="N5" s="7">
        <f aca="true" t="shared" si="0" ref="N5:N19">SUM(B5:M5)</f>
        <v>2459.7599999999998</v>
      </c>
    </row>
    <row r="6" spans="1:14" ht="12.75">
      <c r="A6" s="6" t="s">
        <v>16</v>
      </c>
      <c r="B6" s="6"/>
      <c r="C6" s="6">
        <v>298.7</v>
      </c>
      <c r="D6" s="6">
        <v>198.5</v>
      </c>
      <c r="E6" s="6">
        <v>386.4</v>
      </c>
      <c r="F6" s="6">
        <v>576.3</v>
      </c>
      <c r="G6" s="6">
        <v>718</v>
      </c>
      <c r="H6" s="6">
        <f>51.653+572.86</f>
        <v>624.513</v>
      </c>
      <c r="I6" s="6"/>
      <c r="J6" s="6"/>
      <c r="K6" s="6"/>
      <c r="L6" s="6"/>
      <c r="M6" s="6"/>
      <c r="N6" s="7">
        <f t="shared" si="0"/>
        <v>2802.4129999999996</v>
      </c>
    </row>
    <row r="7" spans="1:14" ht="12.75">
      <c r="A7" s="6" t="s">
        <v>17</v>
      </c>
      <c r="B7" s="6">
        <v>157.6</v>
      </c>
      <c r="C7" s="6">
        <v>154</v>
      </c>
      <c r="D7" s="6">
        <v>1683.4</v>
      </c>
      <c r="E7" s="6">
        <v>961.3</v>
      </c>
      <c r="F7" s="6">
        <v>318.4</v>
      </c>
      <c r="G7" s="6">
        <v>207</v>
      </c>
      <c r="H7" s="6">
        <v>462.63</v>
      </c>
      <c r="I7" s="6"/>
      <c r="J7" s="6"/>
      <c r="K7" s="6"/>
      <c r="L7" s="6"/>
      <c r="M7" s="6"/>
      <c r="N7" s="7">
        <f t="shared" si="0"/>
        <v>3944.3300000000004</v>
      </c>
    </row>
    <row r="8" spans="1:14" ht="12.75">
      <c r="A8" s="6" t="s">
        <v>18</v>
      </c>
      <c r="B8" s="6"/>
      <c r="C8" s="6"/>
      <c r="D8" s="6"/>
      <c r="E8" s="6"/>
      <c r="F8" s="6"/>
      <c r="G8" s="6">
        <v>147</v>
      </c>
      <c r="H8" s="6"/>
      <c r="I8" s="6"/>
      <c r="J8" s="6"/>
      <c r="K8" s="6"/>
      <c r="L8" s="6"/>
      <c r="M8" s="6"/>
      <c r="N8" s="7">
        <f t="shared" si="0"/>
        <v>147</v>
      </c>
    </row>
    <row r="9" spans="1:14" ht="12.75">
      <c r="A9" s="6" t="s">
        <v>67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>
        <f t="shared" si="0"/>
        <v>0</v>
      </c>
    </row>
    <row r="10" spans="1:14" ht="12.75">
      <c r="A10" s="6" t="s">
        <v>52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>
        <f t="shared" si="0"/>
        <v>0</v>
      </c>
    </row>
    <row r="11" spans="1:14" ht="12.75">
      <c r="A11" s="6" t="s">
        <v>19</v>
      </c>
      <c r="B11" s="6"/>
      <c r="C11" s="6"/>
      <c r="D11" s="6"/>
      <c r="E11" s="6">
        <v>0.5</v>
      </c>
      <c r="F11" s="6"/>
      <c r="G11" s="6"/>
      <c r="H11" s="6"/>
      <c r="I11" s="6"/>
      <c r="J11" s="6"/>
      <c r="K11" s="6"/>
      <c r="L11" s="6"/>
      <c r="M11" s="6"/>
      <c r="N11" s="7">
        <f t="shared" si="0"/>
        <v>0.5</v>
      </c>
    </row>
    <row r="12" spans="1:14" ht="12.75">
      <c r="A12" s="6" t="s">
        <v>20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>
        <f t="shared" si="0"/>
        <v>0</v>
      </c>
    </row>
    <row r="13" spans="1:14" ht="12.75">
      <c r="A13" s="6" t="s">
        <v>21</v>
      </c>
      <c r="B13" s="6">
        <v>103.1</v>
      </c>
      <c r="C13" s="6">
        <v>290.1</v>
      </c>
      <c r="D13" s="6">
        <v>568.1</v>
      </c>
      <c r="E13" s="6">
        <v>632.3</v>
      </c>
      <c r="F13" s="6">
        <v>368</v>
      </c>
      <c r="G13" s="6">
        <v>313</v>
      </c>
      <c r="H13" s="6">
        <f>5.5+589.52</f>
        <v>595.02</v>
      </c>
      <c r="I13" s="6"/>
      <c r="J13" s="6"/>
      <c r="K13" s="6"/>
      <c r="L13" s="6"/>
      <c r="M13" s="6"/>
      <c r="N13" s="7">
        <f t="shared" si="0"/>
        <v>2869.62</v>
      </c>
    </row>
    <row r="14" spans="1:14" ht="12.75">
      <c r="A14" s="6" t="s">
        <v>22</v>
      </c>
      <c r="B14" s="6">
        <v>271.9</v>
      </c>
      <c r="C14" s="6">
        <v>444.6</v>
      </c>
      <c r="D14" s="6">
        <v>541.8</v>
      </c>
      <c r="E14" s="6">
        <v>447.3</v>
      </c>
      <c r="F14" s="6">
        <v>458.4</v>
      </c>
      <c r="G14" s="6">
        <v>517</v>
      </c>
      <c r="H14" s="6">
        <f>26.988+384.175</f>
        <v>411.163</v>
      </c>
      <c r="I14" s="6"/>
      <c r="J14" s="6"/>
      <c r="K14" s="6"/>
      <c r="L14" s="6"/>
      <c r="M14" s="6"/>
      <c r="N14" s="7">
        <f t="shared" si="0"/>
        <v>3092.163</v>
      </c>
    </row>
    <row r="15" spans="1:14" ht="12.75">
      <c r="A15" s="6" t="s">
        <v>23</v>
      </c>
      <c r="B15" s="6"/>
      <c r="C15" s="6"/>
      <c r="D15" s="6"/>
      <c r="E15" s="6"/>
      <c r="F15" s="6"/>
      <c r="G15" s="6"/>
      <c r="H15" s="6">
        <f>0.048</f>
        <v>0.048</v>
      </c>
      <c r="I15" s="6"/>
      <c r="J15" s="6"/>
      <c r="K15" s="6"/>
      <c r="L15" s="6"/>
      <c r="M15" s="6"/>
      <c r="N15" s="7">
        <f t="shared" si="0"/>
        <v>0.048</v>
      </c>
    </row>
    <row r="16" spans="1:14" ht="12.75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">
        <f t="shared" si="0"/>
        <v>0</v>
      </c>
    </row>
    <row r="17" spans="1:14" ht="12.75">
      <c r="A17" s="6" t="s">
        <v>26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>
        <f t="shared" si="0"/>
        <v>0</v>
      </c>
    </row>
    <row r="18" spans="1:14" ht="12.75">
      <c r="A18" s="6" t="s">
        <v>28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>
        <f t="shared" si="0"/>
        <v>0</v>
      </c>
    </row>
    <row r="19" spans="1:14" ht="12.75">
      <c r="A19" s="6" t="s">
        <v>29</v>
      </c>
      <c r="B19" s="6"/>
      <c r="C19" s="6"/>
      <c r="D19" s="6"/>
      <c r="E19" s="6"/>
      <c r="F19" s="6"/>
      <c r="G19" s="6"/>
      <c r="H19" s="6">
        <v>21.6</v>
      </c>
      <c r="I19" s="6"/>
      <c r="J19" s="6"/>
      <c r="K19" s="6"/>
      <c r="L19" s="6"/>
      <c r="M19" s="6"/>
      <c r="N19" s="7">
        <f t="shared" si="0"/>
        <v>21.6</v>
      </c>
    </row>
    <row r="20" spans="1:14" ht="12.75">
      <c r="A20" s="8" t="s">
        <v>32</v>
      </c>
      <c r="B20" s="8">
        <f aca="true" t="shared" si="1" ref="B20:N20">SUM(B5:B19)</f>
        <v>780.3</v>
      </c>
      <c r="C20" s="8">
        <f t="shared" si="1"/>
        <v>1462.6</v>
      </c>
      <c r="D20" s="8">
        <f t="shared" si="1"/>
        <v>3332.8</v>
      </c>
      <c r="E20" s="8">
        <f t="shared" si="1"/>
        <v>2814</v>
      </c>
      <c r="F20" s="8">
        <f t="shared" si="1"/>
        <v>2191.7000000000003</v>
      </c>
      <c r="G20" s="8">
        <f t="shared" si="1"/>
        <v>2228</v>
      </c>
      <c r="H20" s="8">
        <f t="shared" si="1"/>
        <v>2528.0339999999997</v>
      </c>
      <c r="I20" s="8">
        <f t="shared" si="1"/>
        <v>0</v>
      </c>
      <c r="J20" s="8">
        <f t="shared" si="1"/>
        <v>0</v>
      </c>
      <c r="K20" s="8">
        <f t="shared" si="1"/>
        <v>0</v>
      </c>
      <c r="L20" s="8">
        <f t="shared" si="1"/>
        <v>0</v>
      </c>
      <c r="M20" s="8">
        <f t="shared" si="1"/>
        <v>0</v>
      </c>
      <c r="N20" s="8">
        <f t="shared" si="1"/>
        <v>15337.434000000001</v>
      </c>
    </row>
    <row r="21" spans="1:14" ht="12.75">
      <c r="A21" s="9" t="s">
        <v>33</v>
      </c>
      <c r="B21" s="9">
        <f aca="true" t="shared" si="2" ref="B21:N21">SUM(B5:B20)/2</f>
        <v>780.3</v>
      </c>
      <c r="C21" s="9">
        <f t="shared" si="2"/>
        <v>1462.6</v>
      </c>
      <c r="D21" s="9">
        <f t="shared" si="2"/>
        <v>3332.8</v>
      </c>
      <c r="E21" s="9">
        <f t="shared" si="2"/>
        <v>2814</v>
      </c>
      <c r="F21" s="9">
        <f t="shared" si="2"/>
        <v>2191.7000000000003</v>
      </c>
      <c r="G21" s="9">
        <f t="shared" si="2"/>
        <v>2228</v>
      </c>
      <c r="H21" s="9">
        <f t="shared" si="2"/>
        <v>2528.0339999999997</v>
      </c>
      <c r="I21" s="9">
        <f t="shared" si="2"/>
        <v>0</v>
      </c>
      <c r="J21" s="9">
        <f t="shared" si="2"/>
        <v>0</v>
      </c>
      <c r="K21" s="9">
        <f t="shared" si="2"/>
        <v>0</v>
      </c>
      <c r="L21" s="9">
        <f t="shared" si="2"/>
        <v>0</v>
      </c>
      <c r="M21" s="9">
        <f t="shared" si="2"/>
        <v>0</v>
      </c>
      <c r="N21" s="9">
        <f t="shared" si="2"/>
        <v>15337.434000000001</v>
      </c>
    </row>
    <row r="22" spans="1:14" ht="12.75">
      <c r="A22" s="6" t="s">
        <v>34</v>
      </c>
      <c r="B22" s="6"/>
      <c r="C22" s="6"/>
      <c r="D22" s="6"/>
      <c r="E22" s="6">
        <v>493</v>
      </c>
      <c r="F22" s="6">
        <v>228.1</v>
      </c>
      <c r="G22" s="6"/>
      <c r="H22" s="6">
        <v>25.97</v>
      </c>
      <c r="I22" s="6"/>
      <c r="J22" s="6"/>
      <c r="K22" s="6"/>
      <c r="L22" s="6"/>
      <c r="M22" s="6"/>
      <c r="N22" s="7">
        <f aca="true" t="shared" si="3" ref="N22:N32">SUM(B22:M22)</f>
        <v>747.07</v>
      </c>
    </row>
    <row r="23" spans="1:14" ht="12.75">
      <c r="A23" s="6" t="s">
        <v>37</v>
      </c>
      <c r="B23" s="6">
        <v>32</v>
      </c>
      <c r="C23" s="6"/>
      <c r="D23" s="6">
        <v>14.1</v>
      </c>
      <c r="E23" s="6">
        <v>89.2</v>
      </c>
      <c r="F23" s="6">
        <v>16</v>
      </c>
      <c r="G23" s="6"/>
      <c r="H23" s="6">
        <v>50.8</v>
      </c>
      <c r="I23" s="6"/>
      <c r="J23" s="6"/>
      <c r="K23" s="6"/>
      <c r="L23" s="6"/>
      <c r="M23" s="6"/>
      <c r="N23" s="7">
        <f t="shared" si="3"/>
        <v>202.10000000000002</v>
      </c>
    </row>
    <row r="24" spans="1:14" ht="12.75">
      <c r="A24" s="6" t="s">
        <v>53</v>
      </c>
      <c r="B24" s="6"/>
      <c r="C24" s="6"/>
      <c r="D24" s="6"/>
      <c r="E24" s="6"/>
      <c r="F24" s="6">
        <v>1.2</v>
      </c>
      <c r="G24" s="6"/>
      <c r="H24" s="6"/>
      <c r="I24" s="6"/>
      <c r="J24" s="6"/>
      <c r="K24" s="6"/>
      <c r="L24" s="6"/>
      <c r="M24" s="6"/>
      <c r="N24" s="7">
        <f t="shared" si="3"/>
        <v>1.2</v>
      </c>
    </row>
    <row r="25" spans="1:14" ht="12.75">
      <c r="A25" s="6" t="s">
        <v>39</v>
      </c>
      <c r="B25" s="6"/>
      <c r="C25" s="6"/>
      <c r="D25" s="6">
        <v>3</v>
      </c>
      <c r="E25" s="6"/>
      <c r="F25" s="6"/>
      <c r="G25" s="6"/>
      <c r="H25" s="6"/>
      <c r="I25" s="6"/>
      <c r="J25" s="6"/>
      <c r="K25" s="6"/>
      <c r="L25" s="6"/>
      <c r="M25" s="6"/>
      <c r="N25" s="7">
        <f t="shared" si="3"/>
        <v>3</v>
      </c>
    </row>
    <row r="26" spans="1:14" ht="12.75">
      <c r="A26" s="6" t="s">
        <v>59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>
        <f t="shared" si="3"/>
        <v>0</v>
      </c>
    </row>
    <row r="27" spans="1:14" ht="12.75">
      <c r="A27" s="6" t="s">
        <v>48</v>
      </c>
      <c r="B27" s="6">
        <v>16</v>
      </c>
      <c r="C27" s="6">
        <v>12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7">
        <f t="shared" si="3"/>
        <v>28</v>
      </c>
    </row>
    <row r="28" spans="1:14" ht="12.75">
      <c r="A28" s="6" t="s">
        <v>49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>
        <f t="shared" si="3"/>
        <v>0</v>
      </c>
    </row>
    <row r="29" spans="1:14" ht="12.75">
      <c r="A29" s="6" t="s">
        <v>40</v>
      </c>
      <c r="B29" s="6"/>
      <c r="C29" s="6"/>
      <c r="D29" s="6"/>
      <c r="E29" s="6"/>
      <c r="F29" s="6"/>
      <c r="G29" s="6"/>
      <c r="H29" s="6">
        <v>0.97</v>
      </c>
      <c r="I29" s="6"/>
      <c r="J29" s="6"/>
      <c r="K29" s="6"/>
      <c r="L29" s="6"/>
      <c r="M29" s="6"/>
      <c r="N29" s="7">
        <f t="shared" si="3"/>
        <v>0.97</v>
      </c>
    </row>
    <row r="30" spans="1:14" ht="12.75">
      <c r="A30" s="6" t="s">
        <v>113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>
        <f t="shared" si="3"/>
        <v>0</v>
      </c>
    </row>
    <row r="31" spans="1:14" ht="12.75">
      <c r="A31" s="6" t="s">
        <v>122</v>
      </c>
      <c r="B31" s="6"/>
      <c r="C31" s="6"/>
      <c r="D31" s="6"/>
      <c r="E31" s="6"/>
      <c r="F31" s="6"/>
      <c r="G31" s="6"/>
      <c r="H31" s="6">
        <v>3</v>
      </c>
      <c r="I31" s="6"/>
      <c r="J31" s="6"/>
      <c r="K31" s="6"/>
      <c r="L31" s="6"/>
      <c r="M31" s="6"/>
      <c r="N31" s="7">
        <f t="shared" si="3"/>
        <v>3</v>
      </c>
    </row>
    <row r="32" spans="1:14" ht="12.75">
      <c r="A32" s="6" t="s">
        <v>114</v>
      </c>
      <c r="B32" s="6"/>
      <c r="C32" s="6"/>
      <c r="D32" s="6"/>
      <c r="E32" s="6"/>
      <c r="F32" s="6"/>
      <c r="G32" s="6">
        <v>2</v>
      </c>
      <c r="H32" s="6"/>
      <c r="I32" s="6"/>
      <c r="J32" s="6"/>
      <c r="K32" s="6"/>
      <c r="L32" s="6"/>
      <c r="M32" s="6"/>
      <c r="N32" s="7">
        <f t="shared" si="3"/>
        <v>2</v>
      </c>
    </row>
    <row r="33" spans="1:14" ht="12.75">
      <c r="A33" s="8" t="s">
        <v>41</v>
      </c>
      <c r="B33" s="8">
        <f>SUM(B22:B32)</f>
        <v>48</v>
      </c>
      <c r="C33" s="8">
        <f aca="true" t="shared" si="4" ref="C33:N33">SUM(C22:C32)</f>
        <v>12</v>
      </c>
      <c r="D33" s="8">
        <f t="shared" si="4"/>
        <v>17.1</v>
      </c>
      <c r="E33" s="8">
        <f t="shared" si="4"/>
        <v>582.2</v>
      </c>
      <c r="F33" s="8">
        <f t="shared" si="4"/>
        <v>245.29999999999998</v>
      </c>
      <c r="G33" s="8">
        <f t="shared" si="4"/>
        <v>2</v>
      </c>
      <c r="H33" s="8">
        <f t="shared" si="4"/>
        <v>80.74</v>
      </c>
      <c r="I33" s="8">
        <f t="shared" si="4"/>
        <v>0</v>
      </c>
      <c r="J33" s="8">
        <f t="shared" si="4"/>
        <v>0</v>
      </c>
      <c r="K33" s="8">
        <f t="shared" si="4"/>
        <v>0</v>
      </c>
      <c r="L33" s="8">
        <f t="shared" si="4"/>
        <v>0</v>
      </c>
      <c r="M33" s="8">
        <f t="shared" si="4"/>
        <v>0</v>
      </c>
      <c r="N33" s="8">
        <f t="shared" si="4"/>
        <v>987.3400000000001</v>
      </c>
    </row>
    <row r="34" spans="1:14" ht="12.75">
      <c r="A34" s="9" t="s">
        <v>42</v>
      </c>
      <c r="B34" s="9">
        <f aca="true" t="shared" si="5" ref="B34:N34">SUM(B22:B33)/2</f>
        <v>48</v>
      </c>
      <c r="C34" s="9">
        <f t="shared" si="5"/>
        <v>12</v>
      </c>
      <c r="D34" s="9">
        <f t="shared" si="5"/>
        <v>17.1</v>
      </c>
      <c r="E34" s="9">
        <f t="shared" si="5"/>
        <v>582.2</v>
      </c>
      <c r="F34" s="9">
        <f t="shared" si="5"/>
        <v>245.29999999999998</v>
      </c>
      <c r="G34" s="9">
        <f t="shared" si="5"/>
        <v>2</v>
      </c>
      <c r="H34" s="9">
        <f t="shared" si="5"/>
        <v>80.74</v>
      </c>
      <c r="I34" s="9">
        <f t="shared" si="5"/>
        <v>0</v>
      </c>
      <c r="J34" s="9">
        <f t="shared" si="5"/>
        <v>0</v>
      </c>
      <c r="K34" s="9">
        <f t="shared" si="5"/>
        <v>0</v>
      </c>
      <c r="L34" s="9">
        <f t="shared" si="5"/>
        <v>0</v>
      </c>
      <c r="M34" s="9">
        <f t="shared" si="5"/>
        <v>0</v>
      </c>
      <c r="N34" s="9">
        <f t="shared" si="5"/>
        <v>987.3400000000001</v>
      </c>
    </row>
    <row r="35" spans="1:14" ht="12.75">
      <c r="A35" s="10" t="s">
        <v>43</v>
      </c>
      <c r="B35" s="10">
        <f aca="true" t="shared" si="6" ref="B35:N35">SUM(B5:B34)/3</f>
        <v>828.2999999999998</v>
      </c>
      <c r="C35" s="10">
        <f t="shared" si="6"/>
        <v>1474.5999999999997</v>
      </c>
      <c r="D35" s="10">
        <f t="shared" si="6"/>
        <v>3349.900000000001</v>
      </c>
      <c r="E35" s="10">
        <f t="shared" si="6"/>
        <v>3396.2000000000007</v>
      </c>
      <c r="F35" s="10">
        <f t="shared" si="6"/>
        <v>2437.0000000000005</v>
      </c>
      <c r="G35" s="10">
        <f t="shared" si="6"/>
        <v>2230</v>
      </c>
      <c r="H35" s="10">
        <f t="shared" si="6"/>
        <v>2608.774</v>
      </c>
      <c r="I35" s="10">
        <f t="shared" si="6"/>
        <v>0</v>
      </c>
      <c r="J35" s="10">
        <f t="shared" si="6"/>
        <v>0</v>
      </c>
      <c r="K35" s="10">
        <f t="shared" si="6"/>
        <v>0</v>
      </c>
      <c r="L35" s="10">
        <f t="shared" si="6"/>
        <v>0</v>
      </c>
      <c r="M35" s="10">
        <f t="shared" si="6"/>
        <v>0</v>
      </c>
      <c r="N35" s="10">
        <f t="shared" si="6"/>
        <v>16324.774</v>
      </c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3" t="s">
        <v>156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>
      <c r="A38" s="3" t="s">
        <v>137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>
      <c r="A39" s="4"/>
      <c r="B39" s="5" t="s">
        <v>2</v>
      </c>
      <c r="C39" s="5" t="s">
        <v>3</v>
      </c>
      <c r="D39" s="5" t="s">
        <v>4</v>
      </c>
      <c r="E39" s="5" t="s">
        <v>5</v>
      </c>
      <c r="F39" s="5" t="s">
        <v>6</v>
      </c>
      <c r="G39" s="5" t="s">
        <v>7</v>
      </c>
      <c r="H39" s="5" t="s">
        <v>8</v>
      </c>
      <c r="I39" s="5" t="s">
        <v>9</v>
      </c>
      <c r="J39" s="5" t="s">
        <v>10</v>
      </c>
      <c r="K39" s="5" t="s">
        <v>11</v>
      </c>
      <c r="L39" s="5" t="s">
        <v>12</v>
      </c>
      <c r="M39" s="5" t="s">
        <v>13</v>
      </c>
      <c r="N39" s="5" t="s">
        <v>14</v>
      </c>
    </row>
    <row r="40" spans="1:14" ht="12.75">
      <c r="A40" s="6" t="s">
        <v>45</v>
      </c>
      <c r="B40" s="6">
        <v>4.8</v>
      </c>
      <c r="C40" s="6">
        <v>16.2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7">
        <f aca="true" t="shared" si="7" ref="N40:N55">SUM(B40:M40)</f>
        <v>21</v>
      </c>
    </row>
    <row r="41" spans="1:14" ht="12.75">
      <c r="A41" s="6" t="s">
        <v>15</v>
      </c>
      <c r="B41" s="6">
        <v>198.6</v>
      </c>
      <c r="C41" s="6">
        <v>88.1</v>
      </c>
      <c r="D41" s="6">
        <v>106.7</v>
      </c>
      <c r="E41" s="6">
        <v>99.4</v>
      </c>
      <c r="F41" s="6">
        <v>128.1</v>
      </c>
      <c r="G41" s="6">
        <v>78</v>
      </c>
      <c r="H41" s="6">
        <v>15.529</v>
      </c>
      <c r="I41" s="6"/>
      <c r="J41" s="6"/>
      <c r="K41" s="6"/>
      <c r="L41" s="6"/>
      <c r="M41" s="6"/>
      <c r="N41" s="7">
        <f t="shared" si="7"/>
        <v>714.429</v>
      </c>
    </row>
    <row r="42" spans="1:14" ht="12.75">
      <c r="A42" s="6" t="s">
        <v>16</v>
      </c>
      <c r="B42" s="6">
        <v>1.5</v>
      </c>
      <c r="C42" s="6">
        <v>249.9</v>
      </c>
      <c r="D42" s="6">
        <v>19</v>
      </c>
      <c r="E42" s="6">
        <v>32.1</v>
      </c>
      <c r="F42" s="6">
        <v>2.4</v>
      </c>
      <c r="G42" s="6">
        <v>48</v>
      </c>
      <c r="H42" s="6">
        <f>3.541+4.242</f>
        <v>7.7829999999999995</v>
      </c>
      <c r="I42" s="6"/>
      <c r="J42" s="6"/>
      <c r="K42" s="6"/>
      <c r="L42" s="6"/>
      <c r="M42" s="6"/>
      <c r="N42" s="7">
        <f t="shared" si="7"/>
        <v>360.683</v>
      </c>
    </row>
    <row r="43" spans="1:14" ht="12.75">
      <c r="A43" s="6" t="s">
        <v>17</v>
      </c>
      <c r="B43" s="6"/>
      <c r="C43" s="6">
        <v>3.7</v>
      </c>
      <c r="D43" s="6"/>
      <c r="E43" s="6">
        <v>0.2</v>
      </c>
      <c r="F43" s="6">
        <v>3.4</v>
      </c>
      <c r="G43" s="6">
        <v>3</v>
      </c>
      <c r="H43" s="6"/>
      <c r="I43" s="6"/>
      <c r="J43" s="6"/>
      <c r="K43" s="6"/>
      <c r="L43" s="6"/>
      <c r="M43" s="6"/>
      <c r="N43" s="7">
        <f t="shared" si="7"/>
        <v>10.3</v>
      </c>
    </row>
    <row r="44" spans="1:14" ht="12.75">
      <c r="A44" s="6" t="s">
        <v>18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7">
        <f t="shared" si="7"/>
        <v>0</v>
      </c>
    </row>
    <row r="45" spans="1:14" ht="12.75">
      <c r="A45" s="6" t="s">
        <v>52</v>
      </c>
      <c r="B45" s="6"/>
      <c r="C45" s="6"/>
      <c r="D45" s="6"/>
      <c r="E45" s="6"/>
      <c r="F45" s="6">
        <v>12</v>
      </c>
      <c r="G45" s="6"/>
      <c r="H45" s="6"/>
      <c r="I45" s="6"/>
      <c r="J45" s="6"/>
      <c r="K45" s="6"/>
      <c r="L45" s="6"/>
      <c r="M45" s="6"/>
      <c r="N45" s="7">
        <f t="shared" si="7"/>
        <v>12</v>
      </c>
    </row>
    <row r="46" spans="1:14" ht="12.75">
      <c r="A46" s="6" t="s">
        <v>21</v>
      </c>
      <c r="B46" s="6">
        <v>3.5</v>
      </c>
      <c r="C46" s="6">
        <v>111.3</v>
      </c>
      <c r="D46" s="6">
        <v>189.7</v>
      </c>
      <c r="E46" s="6">
        <v>517.8</v>
      </c>
      <c r="F46" s="6">
        <v>2.2</v>
      </c>
      <c r="G46" s="6">
        <v>308</v>
      </c>
      <c r="H46" s="6">
        <f>289.92</f>
        <v>289.92</v>
      </c>
      <c r="I46" s="6"/>
      <c r="J46" s="6"/>
      <c r="K46" s="6"/>
      <c r="L46" s="6"/>
      <c r="M46" s="6"/>
      <c r="N46" s="7">
        <f t="shared" si="7"/>
        <v>1422.42</v>
      </c>
    </row>
    <row r="47" spans="1:14" ht="12.75">
      <c r="A47" s="6" t="s">
        <v>22</v>
      </c>
      <c r="B47" s="6">
        <v>86.9</v>
      </c>
      <c r="C47" s="6">
        <v>25.8</v>
      </c>
      <c r="D47" s="6">
        <v>4.9</v>
      </c>
      <c r="E47" s="6">
        <v>61.7</v>
      </c>
      <c r="F47" s="6">
        <v>5.1</v>
      </c>
      <c r="G47" s="6">
        <v>8</v>
      </c>
      <c r="H47" s="6">
        <f>26.413</f>
        <v>26.413</v>
      </c>
      <c r="I47" s="6"/>
      <c r="J47" s="6"/>
      <c r="K47" s="6"/>
      <c r="L47" s="6"/>
      <c r="M47" s="6"/>
      <c r="N47" s="7">
        <f t="shared" si="7"/>
        <v>218.81300000000002</v>
      </c>
    </row>
    <row r="48" spans="1:14" ht="12.75">
      <c r="A48" s="6" t="s">
        <v>23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7">
        <f t="shared" si="7"/>
        <v>0</v>
      </c>
    </row>
    <row r="49" spans="1:14" ht="12.75">
      <c r="A49" s="6" t="s">
        <v>74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7">
        <f t="shared" si="7"/>
        <v>0</v>
      </c>
    </row>
    <row r="50" spans="1:14" ht="12.75">
      <c r="A50" s="6" t="s">
        <v>75</v>
      </c>
      <c r="B50" s="6"/>
      <c r="C50" s="6">
        <v>25</v>
      </c>
      <c r="D50" s="6"/>
      <c r="E50" s="6">
        <v>2592.3</v>
      </c>
      <c r="F50" s="6">
        <v>18.6</v>
      </c>
      <c r="G50" s="6"/>
      <c r="H50" s="6">
        <f>18.128</f>
        <v>18.128</v>
      </c>
      <c r="I50" s="6"/>
      <c r="J50" s="6"/>
      <c r="K50" s="6"/>
      <c r="L50" s="6"/>
      <c r="M50" s="6"/>
      <c r="N50" s="7">
        <f t="shared" si="7"/>
        <v>2654.0280000000002</v>
      </c>
    </row>
    <row r="51" spans="1:14" ht="12.75">
      <c r="A51" s="6" t="s">
        <v>24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7">
        <f t="shared" si="7"/>
        <v>0</v>
      </c>
    </row>
    <row r="52" spans="1:14" ht="12.75">
      <c r="A52" s="6" t="s">
        <v>25</v>
      </c>
      <c r="B52" s="6"/>
      <c r="C52" s="6">
        <v>80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7">
        <f t="shared" si="7"/>
        <v>80</v>
      </c>
    </row>
    <row r="53" spans="1:14" ht="12.75">
      <c r="A53" s="6" t="s">
        <v>27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7">
        <f t="shared" si="7"/>
        <v>0</v>
      </c>
    </row>
    <row r="54" spans="1:14" ht="12.75">
      <c r="A54" s="6" t="s">
        <v>28</v>
      </c>
      <c r="B54" s="6"/>
      <c r="C54" s="6">
        <v>111.9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7">
        <f t="shared" si="7"/>
        <v>111.9</v>
      </c>
    </row>
    <row r="55" spans="1:14" ht="12.75">
      <c r="A55" s="6" t="s">
        <v>29</v>
      </c>
      <c r="B55" s="6"/>
      <c r="C55" s="6">
        <v>555.5</v>
      </c>
      <c r="D55" s="6">
        <v>143.8</v>
      </c>
      <c r="E55" s="6">
        <v>40.2</v>
      </c>
      <c r="F55" s="6">
        <v>10</v>
      </c>
      <c r="G55" s="6"/>
      <c r="H55" s="6"/>
      <c r="I55" s="6"/>
      <c r="J55" s="6"/>
      <c r="K55" s="6"/>
      <c r="L55" s="6"/>
      <c r="M55" s="6"/>
      <c r="N55" s="7">
        <f t="shared" si="7"/>
        <v>749.5</v>
      </c>
    </row>
    <row r="56" spans="1:14" ht="12.75">
      <c r="A56" s="8" t="s">
        <v>32</v>
      </c>
      <c r="B56" s="8">
        <f aca="true" t="shared" si="8" ref="B56:N56">SUM(B40:B55)</f>
        <v>295.3</v>
      </c>
      <c r="C56" s="8">
        <f t="shared" si="8"/>
        <v>1267.4</v>
      </c>
      <c r="D56" s="8">
        <f t="shared" si="8"/>
        <v>464.09999999999997</v>
      </c>
      <c r="E56" s="8">
        <f t="shared" si="8"/>
        <v>3343.7</v>
      </c>
      <c r="F56" s="8">
        <f t="shared" si="8"/>
        <v>181.79999999999998</v>
      </c>
      <c r="G56" s="8">
        <f t="shared" si="8"/>
        <v>445</v>
      </c>
      <c r="H56" s="8">
        <f t="shared" si="8"/>
        <v>357.773</v>
      </c>
      <c r="I56" s="8">
        <f t="shared" si="8"/>
        <v>0</v>
      </c>
      <c r="J56" s="8">
        <f t="shared" si="8"/>
        <v>0</v>
      </c>
      <c r="K56" s="8">
        <f t="shared" si="8"/>
        <v>0</v>
      </c>
      <c r="L56" s="8">
        <f t="shared" si="8"/>
        <v>0</v>
      </c>
      <c r="M56" s="8">
        <f t="shared" si="8"/>
        <v>0</v>
      </c>
      <c r="N56" s="8">
        <f t="shared" si="8"/>
        <v>6355.073</v>
      </c>
    </row>
    <row r="57" spans="1:14" ht="12.75">
      <c r="A57" s="9" t="s">
        <v>33</v>
      </c>
      <c r="B57" s="9">
        <f aca="true" t="shared" si="9" ref="B57:N57">SUM(B40:B56)/2</f>
        <v>295.3</v>
      </c>
      <c r="C57" s="9">
        <f t="shared" si="9"/>
        <v>1267.4</v>
      </c>
      <c r="D57" s="9">
        <f t="shared" si="9"/>
        <v>464.09999999999997</v>
      </c>
      <c r="E57" s="9">
        <f t="shared" si="9"/>
        <v>3343.7</v>
      </c>
      <c r="F57" s="9">
        <f t="shared" si="9"/>
        <v>181.79999999999998</v>
      </c>
      <c r="G57" s="9">
        <f t="shared" si="9"/>
        <v>445</v>
      </c>
      <c r="H57" s="9">
        <f t="shared" si="9"/>
        <v>357.773</v>
      </c>
      <c r="I57" s="9">
        <f t="shared" si="9"/>
        <v>0</v>
      </c>
      <c r="J57" s="9">
        <f t="shared" si="9"/>
        <v>0</v>
      </c>
      <c r="K57" s="9">
        <f t="shared" si="9"/>
        <v>0</v>
      </c>
      <c r="L57" s="9">
        <f t="shared" si="9"/>
        <v>0</v>
      </c>
      <c r="M57" s="9">
        <f t="shared" si="9"/>
        <v>0</v>
      </c>
      <c r="N57" s="9">
        <f t="shared" si="9"/>
        <v>6355.073</v>
      </c>
    </row>
    <row r="58" spans="1:14" ht="12.75">
      <c r="A58" s="6" t="s">
        <v>60</v>
      </c>
      <c r="B58" s="6"/>
      <c r="C58" s="6"/>
      <c r="D58" s="6"/>
      <c r="E58" s="6"/>
      <c r="F58" s="6">
        <v>0.1</v>
      </c>
      <c r="G58" s="6"/>
      <c r="H58" s="6"/>
      <c r="I58" s="6"/>
      <c r="J58" s="6"/>
      <c r="K58" s="6"/>
      <c r="L58" s="6"/>
      <c r="M58" s="6"/>
      <c r="N58" s="7">
        <f aca="true" t="shared" si="10" ref="N58:N63">SUM(B58:M58)</f>
        <v>0.1</v>
      </c>
    </row>
    <row r="59" spans="1:14" ht="12.75">
      <c r="A59" s="6" t="s">
        <v>48</v>
      </c>
      <c r="B59" s="6">
        <v>134</v>
      </c>
      <c r="C59" s="6"/>
      <c r="D59" s="6">
        <v>0.1</v>
      </c>
      <c r="E59" s="6"/>
      <c r="F59" s="6"/>
      <c r="G59" s="6"/>
      <c r="H59" s="6"/>
      <c r="I59" s="6"/>
      <c r="J59" s="6"/>
      <c r="K59" s="6"/>
      <c r="L59" s="6"/>
      <c r="M59" s="6"/>
      <c r="N59" s="7">
        <f t="shared" si="10"/>
        <v>134.1</v>
      </c>
    </row>
    <row r="60" spans="1:14" ht="12.75">
      <c r="A60" s="6" t="s">
        <v>49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7">
        <f t="shared" si="10"/>
        <v>0</v>
      </c>
    </row>
    <row r="61" spans="1:14" ht="12.75">
      <c r="A61" s="6" t="s">
        <v>40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7">
        <f t="shared" si="10"/>
        <v>0</v>
      </c>
    </row>
    <row r="62" spans="1:14" ht="12.75">
      <c r="A62" s="6" t="s">
        <v>158</v>
      </c>
      <c r="B62" s="6"/>
      <c r="C62" s="6"/>
      <c r="D62" s="6"/>
      <c r="E62" s="6">
        <v>2.7</v>
      </c>
      <c r="F62" s="6"/>
      <c r="G62" s="6"/>
      <c r="H62" s="6"/>
      <c r="I62" s="6"/>
      <c r="J62" s="6"/>
      <c r="K62" s="6"/>
      <c r="L62" s="6"/>
      <c r="M62" s="6"/>
      <c r="N62" s="7">
        <f t="shared" si="10"/>
        <v>2.7</v>
      </c>
    </row>
    <row r="63" spans="1:14" ht="12.75">
      <c r="A63" s="6" t="s">
        <v>51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7">
        <f t="shared" si="10"/>
        <v>0</v>
      </c>
    </row>
    <row r="64" spans="1:14" ht="12.75">
      <c r="A64" s="8" t="s">
        <v>41</v>
      </c>
      <c r="B64" s="8">
        <f aca="true" t="shared" si="11" ref="B64:N64">SUM(B58:B63)</f>
        <v>134</v>
      </c>
      <c r="C64" s="8">
        <f t="shared" si="11"/>
        <v>0</v>
      </c>
      <c r="D64" s="8">
        <f t="shared" si="11"/>
        <v>0.1</v>
      </c>
      <c r="E64" s="8">
        <f t="shared" si="11"/>
        <v>2.7</v>
      </c>
      <c r="F64" s="8">
        <f t="shared" si="11"/>
        <v>0.1</v>
      </c>
      <c r="G64" s="8">
        <f t="shared" si="11"/>
        <v>0</v>
      </c>
      <c r="H64" s="8">
        <f t="shared" si="11"/>
        <v>0</v>
      </c>
      <c r="I64" s="8">
        <f t="shared" si="11"/>
        <v>0</v>
      </c>
      <c r="J64" s="8">
        <f t="shared" si="11"/>
        <v>0</v>
      </c>
      <c r="K64" s="8">
        <f t="shared" si="11"/>
        <v>0</v>
      </c>
      <c r="L64" s="8">
        <f t="shared" si="11"/>
        <v>0</v>
      </c>
      <c r="M64" s="8">
        <f t="shared" si="11"/>
        <v>0</v>
      </c>
      <c r="N64" s="8">
        <f t="shared" si="11"/>
        <v>136.89999999999998</v>
      </c>
    </row>
    <row r="65" spans="1:14" ht="12.75">
      <c r="A65" s="9" t="s">
        <v>42</v>
      </c>
      <c r="B65" s="9">
        <f aca="true" t="shared" si="12" ref="B65:N65">SUM(B58:B64)/2</f>
        <v>134</v>
      </c>
      <c r="C65" s="9">
        <f t="shared" si="12"/>
        <v>0</v>
      </c>
      <c r="D65" s="9">
        <f t="shared" si="12"/>
        <v>0.1</v>
      </c>
      <c r="E65" s="9">
        <f t="shared" si="12"/>
        <v>2.7</v>
      </c>
      <c r="F65" s="9">
        <f t="shared" si="12"/>
        <v>0.1</v>
      </c>
      <c r="G65" s="9">
        <f t="shared" si="12"/>
        <v>0</v>
      </c>
      <c r="H65" s="9">
        <f t="shared" si="12"/>
        <v>0</v>
      </c>
      <c r="I65" s="9">
        <f t="shared" si="12"/>
        <v>0</v>
      </c>
      <c r="J65" s="9">
        <f t="shared" si="12"/>
        <v>0</v>
      </c>
      <c r="K65" s="9">
        <f t="shared" si="12"/>
        <v>0</v>
      </c>
      <c r="L65" s="9">
        <f t="shared" si="12"/>
        <v>0</v>
      </c>
      <c r="M65" s="9">
        <f t="shared" si="12"/>
        <v>0</v>
      </c>
      <c r="N65" s="9">
        <f t="shared" si="12"/>
        <v>136.89999999999998</v>
      </c>
    </row>
    <row r="66" spans="1:14" ht="12.75">
      <c r="A66" s="10" t="s">
        <v>43</v>
      </c>
      <c r="B66" s="10">
        <f aca="true" t="shared" si="13" ref="B66:N66">SUM(B40:B65)/3</f>
        <v>429.3</v>
      </c>
      <c r="C66" s="10">
        <f t="shared" si="13"/>
        <v>1267.4</v>
      </c>
      <c r="D66" s="10">
        <f t="shared" si="13"/>
        <v>464.1999999999999</v>
      </c>
      <c r="E66" s="10">
        <f t="shared" si="13"/>
        <v>3346.4</v>
      </c>
      <c r="F66" s="10">
        <f t="shared" si="13"/>
        <v>181.9</v>
      </c>
      <c r="G66" s="10">
        <f t="shared" si="13"/>
        <v>445</v>
      </c>
      <c r="H66" s="10">
        <f t="shared" si="13"/>
        <v>357.77299999999997</v>
      </c>
      <c r="I66" s="10">
        <f t="shared" si="13"/>
        <v>0</v>
      </c>
      <c r="J66" s="10">
        <f t="shared" si="13"/>
        <v>0</v>
      </c>
      <c r="K66" s="10">
        <f t="shared" si="13"/>
        <v>0</v>
      </c>
      <c r="L66" s="10">
        <f t="shared" si="13"/>
        <v>0</v>
      </c>
      <c r="M66" s="10">
        <f t="shared" si="13"/>
        <v>0</v>
      </c>
      <c r="N66" s="10">
        <f t="shared" si="13"/>
        <v>6491.973000000001</v>
      </c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3" t="s">
        <v>0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>
      <c r="A69" s="3" t="s">
        <v>135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>
      <c r="A70" s="4"/>
      <c r="B70" s="5" t="s">
        <v>2</v>
      </c>
      <c r="C70" s="5" t="s">
        <v>3</v>
      </c>
      <c r="D70" s="5" t="s">
        <v>4</v>
      </c>
      <c r="E70" s="5" t="s">
        <v>5</v>
      </c>
      <c r="F70" s="5" t="s">
        <v>6</v>
      </c>
      <c r="G70" s="5" t="s">
        <v>7</v>
      </c>
      <c r="H70" s="5" t="s">
        <v>8</v>
      </c>
      <c r="I70" s="5" t="s">
        <v>9</v>
      </c>
      <c r="J70" s="5" t="s">
        <v>10</v>
      </c>
      <c r="K70" s="5" t="s">
        <v>11</v>
      </c>
      <c r="L70" s="5" t="s">
        <v>12</v>
      </c>
      <c r="M70" s="5" t="s">
        <v>13</v>
      </c>
      <c r="N70" s="5" t="s">
        <v>14</v>
      </c>
    </row>
    <row r="71" spans="1:14" ht="12.75">
      <c r="A71" s="6" t="s">
        <v>15</v>
      </c>
      <c r="B71" s="6">
        <v>927.1</v>
      </c>
      <c r="C71" s="6">
        <v>407.8</v>
      </c>
      <c r="D71" s="6">
        <v>396.6</v>
      </c>
      <c r="E71" s="6">
        <v>549</v>
      </c>
      <c r="F71" s="6">
        <v>513.3</v>
      </c>
      <c r="G71" s="6">
        <v>567.2</v>
      </c>
      <c r="H71" s="6">
        <v>524.5</v>
      </c>
      <c r="I71" s="6">
        <v>220.7</v>
      </c>
      <c r="J71" s="6">
        <v>322.1</v>
      </c>
      <c r="K71" s="6">
        <v>313.6</v>
      </c>
      <c r="L71" s="6">
        <v>235</v>
      </c>
      <c r="M71" s="6">
        <v>380.5</v>
      </c>
      <c r="N71" s="7">
        <f aca="true" t="shared" si="14" ref="N71:N87">SUM(B71:M71)</f>
        <v>5357.400000000001</v>
      </c>
    </row>
    <row r="72" spans="1:14" ht="12.75">
      <c r="A72" s="6" t="s">
        <v>16</v>
      </c>
      <c r="B72" s="6">
        <v>1109.1</v>
      </c>
      <c r="C72" s="6">
        <v>829</v>
      </c>
      <c r="D72" s="6">
        <v>722.3</v>
      </c>
      <c r="E72" s="6">
        <v>558.2</v>
      </c>
      <c r="F72" s="6">
        <v>521</v>
      </c>
      <c r="G72" s="6">
        <v>156.9</v>
      </c>
      <c r="H72" s="6">
        <v>882.8</v>
      </c>
      <c r="I72" s="6">
        <v>541</v>
      </c>
      <c r="J72" s="6">
        <v>213.3</v>
      </c>
      <c r="K72" s="6">
        <v>203</v>
      </c>
      <c r="L72" s="6">
        <v>145.9</v>
      </c>
      <c r="M72" s="6">
        <v>34.1</v>
      </c>
      <c r="N72" s="7">
        <f t="shared" si="14"/>
        <v>5916.599999999999</v>
      </c>
    </row>
    <row r="73" spans="1:14" ht="12.75">
      <c r="A73" s="6" t="s">
        <v>17</v>
      </c>
      <c r="B73" s="6">
        <v>909</v>
      </c>
      <c r="C73" s="6">
        <v>736.6</v>
      </c>
      <c r="D73" s="6">
        <v>1576.6</v>
      </c>
      <c r="E73" s="6">
        <v>911</v>
      </c>
      <c r="F73" s="6">
        <v>1302.2</v>
      </c>
      <c r="G73" s="6">
        <v>375.7</v>
      </c>
      <c r="H73" s="6">
        <v>968.9</v>
      </c>
      <c r="I73" s="6">
        <v>1116.6</v>
      </c>
      <c r="J73" s="6">
        <v>779.8</v>
      </c>
      <c r="K73" s="6">
        <v>494</v>
      </c>
      <c r="L73" s="6">
        <v>533.1</v>
      </c>
      <c r="M73" s="6">
        <v>489.3</v>
      </c>
      <c r="N73" s="7">
        <f t="shared" si="14"/>
        <v>10192.799999999997</v>
      </c>
    </row>
    <row r="74" spans="1:14" ht="12.75">
      <c r="A74" s="6" t="s">
        <v>18</v>
      </c>
      <c r="B74" s="6">
        <v>9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7">
        <f t="shared" si="14"/>
        <v>9</v>
      </c>
    </row>
    <row r="75" spans="1:14" ht="12.75">
      <c r="A75" s="6" t="s">
        <v>67</v>
      </c>
      <c r="B75" s="6"/>
      <c r="C75" s="6"/>
      <c r="D75" s="6"/>
      <c r="E75" s="6"/>
      <c r="F75" s="6">
        <v>11.2</v>
      </c>
      <c r="G75" s="6"/>
      <c r="H75" s="6"/>
      <c r="I75" s="6"/>
      <c r="J75" s="6"/>
      <c r="K75" s="6"/>
      <c r="L75" s="6"/>
      <c r="M75" s="6"/>
      <c r="N75" s="7">
        <f t="shared" si="14"/>
        <v>11.2</v>
      </c>
    </row>
    <row r="76" spans="1:14" ht="12.75">
      <c r="A76" s="6" t="s">
        <v>52</v>
      </c>
      <c r="B76" s="6"/>
      <c r="C76" s="6"/>
      <c r="D76" s="6">
        <v>1.5</v>
      </c>
      <c r="E76" s="6"/>
      <c r="F76" s="6"/>
      <c r="G76" s="6"/>
      <c r="H76" s="6"/>
      <c r="I76" s="6"/>
      <c r="J76" s="6"/>
      <c r="K76" s="6"/>
      <c r="L76" s="6"/>
      <c r="M76" s="6"/>
      <c r="N76" s="7">
        <f t="shared" si="14"/>
        <v>1.5</v>
      </c>
    </row>
    <row r="77" spans="1:14" ht="12.75">
      <c r="A77" s="6" t="s">
        <v>19</v>
      </c>
      <c r="B77" s="6"/>
      <c r="C77" s="6"/>
      <c r="D77" s="6"/>
      <c r="E77" s="6">
        <v>3.8</v>
      </c>
      <c r="F77" s="6"/>
      <c r="G77" s="6"/>
      <c r="H77" s="6"/>
      <c r="I77" s="6"/>
      <c r="J77" s="6"/>
      <c r="K77" s="6"/>
      <c r="L77" s="6"/>
      <c r="M77" s="6"/>
      <c r="N77" s="7">
        <f t="shared" si="14"/>
        <v>3.8</v>
      </c>
    </row>
    <row r="78" spans="1:14" ht="12.75">
      <c r="A78" s="6" t="s">
        <v>20</v>
      </c>
      <c r="B78" s="6"/>
      <c r="C78" s="6"/>
      <c r="D78" s="6"/>
      <c r="E78" s="6"/>
      <c r="F78" s="6"/>
      <c r="G78" s="6"/>
      <c r="H78" s="6"/>
      <c r="I78" s="6"/>
      <c r="J78" s="6"/>
      <c r="K78" s="6">
        <v>70.2</v>
      </c>
      <c r="L78" s="6"/>
      <c r="M78" s="6"/>
      <c r="N78" s="7">
        <f t="shared" si="14"/>
        <v>70.2</v>
      </c>
    </row>
    <row r="79" spans="1:14" ht="12.75">
      <c r="A79" s="6" t="s">
        <v>21</v>
      </c>
      <c r="B79" s="6">
        <v>358.4</v>
      </c>
      <c r="C79" s="6">
        <v>321.7</v>
      </c>
      <c r="D79" s="6">
        <v>122.2</v>
      </c>
      <c r="E79" s="6">
        <v>143.8</v>
      </c>
      <c r="F79" s="6">
        <v>97.5</v>
      </c>
      <c r="G79" s="6">
        <v>312.8</v>
      </c>
      <c r="H79" s="6">
        <v>51.3</v>
      </c>
      <c r="I79" s="6">
        <v>53.6</v>
      </c>
      <c r="J79" s="6">
        <v>125.4</v>
      </c>
      <c r="K79" s="6">
        <v>95.9</v>
      </c>
      <c r="L79" s="6">
        <v>53.5</v>
      </c>
      <c r="M79" s="6">
        <v>25.7</v>
      </c>
      <c r="N79" s="7">
        <f t="shared" si="14"/>
        <v>1761.8</v>
      </c>
    </row>
    <row r="80" spans="1:14" ht="12.75">
      <c r="A80" s="6" t="s">
        <v>22</v>
      </c>
      <c r="B80" s="6">
        <v>665.1</v>
      </c>
      <c r="C80" s="6">
        <v>919.4</v>
      </c>
      <c r="D80" s="6">
        <v>772.1</v>
      </c>
      <c r="E80" s="6">
        <v>692.1</v>
      </c>
      <c r="F80" s="6">
        <v>661.3</v>
      </c>
      <c r="G80" s="6">
        <v>591.2</v>
      </c>
      <c r="H80" s="6">
        <v>627.6</v>
      </c>
      <c r="I80" s="6">
        <v>334.5</v>
      </c>
      <c r="J80" s="6">
        <v>442.8</v>
      </c>
      <c r="K80" s="6">
        <v>321.6</v>
      </c>
      <c r="L80" s="6">
        <v>207.6</v>
      </c>
      <c r="M80" s="6">
        <v>375.9</v>
      </c>
      <c r="N80" s="7">
        <f t="shared" si="14"/>
        <v>6611.200000000001</v>
      </c>
    </row>
    <row r="81" spans="1:14" ht="12.75">
      <c r="A81" s="6" t="s">
        <v>23</v>
      </c>
      <c r="B81" s="6"/>
      <c r="C81" s="6"/>
      <c r="D81" s="6"/>
      <c r="E81" s="6">
        <v>0.3</v>
      </c>
      <c r="F81" s="6"/>
      <c r="G81" s="6"/>
      <c r="H81" s="6"/>
      <c r="I81" s="6"/>
      <c r="J81" s="6"/>
      <c r="K81" s="6">
        <v>5.1</v>
      </c>
      <c r="L81" s="6"/>
      <c r="M81" s="6"/>
      <c r="N81" s="7">
        <f t="shared" si="14"/>
        <v>5.3999999999999995</v>
      </c>
    </row>
    <row r="82" spans="1:14" ht="12.75">
      <c r="A82" s="6" t="s">
        <v>76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7">
        <f t="shared" si="14"/>
        <v>0</v>
      </c>
    </row>
    <row r="83" spans="1:14" ht="12.75">
      <c r="A83" s="6" t="s">
        <v>25</v>
      </c>
      <c r="B83" s="6"/>
      <c r="C83" s="6"/>
      <c r="D83" s="6"/>
      <c r="E83" s="6"/>
      <c r="F83" s="6">
        <v>10.2</v>
      </c>
      <c r="G83" s="6"/>
      <c r="H83" s="6"/>
      <c r="I83" s="6"/>
      <c r="J83" s="6">
        <v>5.8</v>
      </c>
      <c r="K83" s="6"/>
      <c r="L83" s="6"/>
      <c r="M83" s="6"/>
      <c r="N83" s="7">
        <f t="shared" si="14"/>
        <v>16</v>
      </c>
    </row>
    <row r="84" spans="1:14" ht="12.75">
      <c r="A84" s="6" t="s">
        <v>26</v>
      </c>
      <c r="B84" s="6"/>
      <c r="C84" s="6"/>
      <c r="D84" s="6"/>
      <c r="E84" s="6"/>
      <c r="F84" s="6"/>
      <c r="G84" s="6"/>
      <c r="H84" s="6">
        <v>3</v>
      </c>
      <c r="I84" s="6">
        <v>5.8</v>
      </c>
      <c r="J84" s="6"/>
      <c r="K84" s="6"/>
      <c r="L84" s="6"/>
      <c r="M84" s="6"/>
      <c r="N84" s="7">
        <f t="shared" si="14"/>
        <v>8.8</v>
      </c>
    </row>
    <row r="85" spans="1:14" ht="12.75">
      <c r="A85" s="6" t="s">
        <v>28</v>
      </c>
      <c r="B85" s="6"/>
      <c r="C85" s="6"/>
      <c r="D85" s="6"/>
      <c r="E85" s="6"/>
      <c r="F85" s="6"/>
      <c r="G85" s="6"/>
      <c r="H85" s="6"/>
      <c r="I85" s="6"/>
      <c r="J85" s="6">
        <v>7.8</v>
      </c>
      <c r="K85" s="6"/>
      <c r="L85" s="6"/>
      <c r="M85" s="6"/>
      <c r="N85" s="7">
        <f t="shared" si="14"/>
        <v>7.8</v>
      </c>
    </row>
    <row r="86" spans="1:14" ht="12.75">
      <c r="A86" s="6" t="s">
        <v>29</v>
      </c>
      <c r="B86" s="6"/>
      <c r="C86" s="6"/>
      <c r="D86" s="6"/>
      <c r="E86" s="6"/>
      <c r="F86" s="6"/>
      <c r="G86" s="6"/>
      <c r="H86" s="6"/>
      <c r="I86" s="6">
        <v>22</v>
      </c>
      <c r="J86" s="6">
        <v>8.8</v>
      </c>
      <c r="K86" s="6">
        <v>11</v>
      </c>
      <c r="L86" s="6"/>
      <c r="M86" s="6"/>
      <c r="N86" s="7">
        <f t="shared" si="14"/>
        <v>41.8</v>
      </c>
    </row>
    <row r="87" spans="1:14" ht="12.75">
      <c r="A87" s="6" t="s">
        <v>31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7">
        <f t="shared" si="14"/>
        <v>0</v>
      </c>
    </row>
    <row r="88" spans="1:14" ht="12.75">
      <c r="A88" s="8" t="s">
        <v>32</v>
      </c>
      <c r="B88" s="8">
        <f aca="true" t="shared" si="15" ref="B88:N88">SUM(B71:B87)</f>
        <v>3977.7</v>
      </c>
      <c r="C88" s="8">
        <f t="shared" si="15"/>
        <v>3214.5</v>
      </c>
      <c r="D88" s="8">
        <f t="shared" si="15"/>
        <v>3591.2999999999997</v>
      </c>
      <c r="E88" s="8">
        <f t="shared" si="15"/>
        <v>2858.2000000000003</v>
      </c>
      <c r="F88" s="8">
        <f t="shared" si="15"/>
        <v>3116.7</v>
      </c>
      <c r="G88" s="8">
        <f t="shared" si="15"/>
        <v>2003.8</v>
      </c>
      <c r="H88" s="8">
        <f t="shared" si="15"/>
        <v>3058.1</v>
      </c>
      <c r="I88" s="8">
        <f t="shared" si="15"/>
        <v>2294.2</v>
      </c>
      <c r="J88" s="8">
        <f t="shared" si="15"/>
        <v>1905.8</v>
      </c>
      <c r="K88" s="8">
        <f t="shared" si="15"/>
        <v>1514.4</v>
      </c>
      <c r="L88" s="8">
        <f t="shared" si="15"/>
        <v>1175.1</v>
      </c>
      <c r="M88" s="8">
        <f t="shared" si="15"/>
        <v>1305.5</v>
      </c>
      <c r="N88" s="8">
        <f t="shared" si="15"/>
        <v>30015.299999999996</v>
      </c>
    </row>
    <row r="89" spans="1:14" ht="12.75">
      <c r="A89" s="9" t="s">
        <v>33</v>
      </c>
      <c r="B89" s="9">
        <f aca="true" t="shared" si="16" ref="B89:N89">SUM(B71:B88)/2</f>
        <v>3977.7</v>
      </c>
      <c r="C89" s="9">
        <f t="shared" si="16"/>
        <v>3214.5</v>
      </c>
      <c r="D89" s="9">
        <f t="shared" si="16"/>
        <v>3591.2999999999997</v>
      </c>
      <c r="E89" s="9">
        <f t="shared" si="16"/>
        <v>2858.2000000000003</v>
      </c>
      <c r="F89" s="9">
        <f t="shared" si="16"/>
        <v>3116.7</v>
      </c>
      <c r="G89" s="9">
        <f t="shared" si="16"/>
        <v>2003.8</v>
      </c>
      <c r="H89" s="9">
        <f t="shared" si="16"/>
        <v>3058.1</v>
      </c>
      <c r="I89" s="9">
        <f t="shared" si="16"/>
        <v>2294.2</v>
      </c>
      <c r="J89" s="9">
        <f t="shared" si="16"/>
        <v>1905.8</v>
      </c>
      <c r="K89" s="9">
        <f t="shared" si="16"/>
        <v>1514.4</v>
      </c>
      <c r="L89" s="9">
        <f t="shared" si="16"/>
        <v>1175.1</v>
      </c>
      <c r="M89" s="9">
        <f t="shared" si="16"/>
        <v>1305.5</v>
      </c>
      <c r="N89" s="9">
        <f t="shared" si="16"/>
        <v>30015.299999999996</v>
      </c>
    </row>
    <row r="90" spans="1:14" ht="12.75">
      <c r="A90" s="6" t="s">
        <v>34</v>
      </c>
      <c r="B90" s="6">
        <v>95.4</v>
      </c>
      <c r="C90" s="6">
        <v>48.6</v>
      </c>
      <c r="D90" s="6"/>
      <c r="E90" s="6">
        <v>199.7</v>
      </c>
      <c r="F90" s="6">
        <v>507.3</v>
      </c>
      <c r="G90" s="6">
        <v>50.2</v>
      </c>
      <c r="H90" s="6">
        <v>25</v>
      </c>
      <c r="I90" s="6"/>
      <c r="J90" s="6">
        <v>26</v>
      </c>
      <c r="K90" s="6"/>
      <c r="L90" s="6"/>
      <c r="M90" s="6"/>
      <c r="N90" s="7">
        <f aca="true" t="shared" si="17" ref="N90:N99">SUM(B90:M90)</f>
        <v>952.2</v>
      </c>
    </row>
    <row r="91" spans="1:14" ht="12.75">
      <c r="A91" s="6" t="s">
        <v>37</v>
      </c>
      <c r="B91" s="6">
        <v>104.2</v>
      </c>
      <c r="C91" s="6">
        <v>32</v>
      </c>
      <c r="D91" s="6">
        <v>129.6</v>
      </c>
      <c r="E91" s="6">
        <v>50</v>
      </c>
      <c r="F91" s="6"/>
      <c r="G91" s="6">
        <v>96</v>
      </c>
      <c r="H91" s="6">
        <v>75.3</v>
      </c>
      <c r="I91" s="6">
        <v>18</v>
      </c>
      <c r="J91" s="6"/>
      <c r="K91" s="6">
        <v>201.3</v>
      </c>
      <c r="L91" s="6">
        <v>80</v>
      </c>
      <c r="M91" s="6">
        <v>80.5</v>
      </c>
      <c r="N91" s="7">
        <f t="shared" si="17"/>
        <v>866.9</v>
      </c>
    </row>
    <row r="92" spans="1:14" ht="12.75">
      <c r="A92" s="6" t="s">
        <v>68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7">
        <f t="shared" si="17"/>
        <v>0</v>
      </c>
    </row>
    <row r="93" spans="1:14" ht="12.75">
      <c r="A93" s="6" t="s">
        <v>59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>
        <v>1</v>
      </c>
      <c r="M93" s="6"/>
      <c r="N93" s="7">
        <f t="shared" si="17"/>
        <v>1</v>
      </c>
    </row>
    <row r="94" spans="1:14" ht="12.75">
      <c r="A94" s="6" t="s">
        <v>48</v>
      </c>
      <c r="B94" s="6">
        <v>9.9</v>
      </c>
      <c r="C94" s="6"/>
      <c r="D94" s="6"/>
      <c r="E94" s="6"/>
      <c r="F94" s="6"/>
      <c r="G94" s="6"/>
      <c r="H94" s="6"/>
      <c r="I94" s="6"/>
      <c r="J94" s="6"/>
      <c r="K94" s="6"/>
      <c r="L94" s="6">
        <v>22.3</v>
      </c>
      <c r="M94" s="6"/>
      <c r="N94" s="7">
        <f t="shared" si="17"/>
        <v>32.2</v>
      </c>
    </row>
    <row r="95" spans="1:14" ht="12.75">
      <c r="A95" s="6" t="s">
        <v>49</v>
      </c>
      <c r="B95" s="6"/>
      <c r="C95" s="6"/>
      <c r="D95" s="6"/>
      <c r="E95" s="6"/>
      <c r="F95" s="6"/>
      <c r="G95" s="6"/>
      <c r="H95" s="6"/>
      <c r="I95" s="6">
        <v>8</v>
      </c>
      <c r="J95" s="6"/>
      <c r="K95" s="6"/>
      <c r="L95" s="6"/>
      <c r="M95" s="6"/>
      <c r="N95" s="7">
        <f t="shared" si="17"/>
        <v>8</v>
      </c>
    </row>
    <row r="96" spans="1:14" ht="12.75">
      <c r="A96" s="6" t="s">
        <v>40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>
        <v>7.5</v>
      </c>
      <c r="M96" s="6"/>
      <c r="N96" s="7">
        <f t="shared" si="17"/>
        <v>7.5</v>
      </c>
    </row>
    <row r="97" spans="1:14" ht="12.75">
      <c r="A97" s="6" t="s">
        <v>126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7">
        <f t="shared" si="17"/>
        <v>0</v>
      </c>
    </row>
    <row r="98" spans="1:14" ht="12.75">
      <c r="A98" s="6" t="s">
        <v>136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7">
        <f t="shared" si="17"/>
        <v>0</v>
      </c>
    </row>
    <row r="99" spans="1:14" ht="12.75">
      <c r="A99" s="6" t="s">
        <v>113</v>
      </c>
      <c r="B99" s="6"/>
      <c r="C99" s="6"/>
      <c r="D99" s="6"/>
      <c r="E99" s="6">
        <v>0.3</v>
      </c>
      <c r="F99" s="6">
        <v>0.3</v>
      </c>
      <c r="G99" s="6"/>
      <c r="H99" s="6"/>
      <c r="I99" s="6"/>
      <c r="J99" s="6"/>
      <c r="K99" s="6"/>
      <c r="L99" s="6"/>
      <c r="M99" s="6"/>
      <c r="N99" s="7">
        <f t="shared" si="17"/>
        <v>0.6</v>
      </c>
    </row>
    <row r="100" spans="1:14" ht="12.75">
      <c r="A100" s="8" t="s">
        <v>41</v>
      </c>
      <c r="B100" s="8">
        <f aca="true" t="shared" si="18" ref="B100:N100">SUM(B90:B99)</f>
        <v>209.50000000000003</v>
      </c>
      <c r="C100" s="8">
        <f t="shared" si="18"/>
        <v>80.6</v>
      </c>
      <c r="D100" s="8">
        <f t="shared" si="18"/>
        <v>129.6</v>
      </c>
      <c r="E100" s="8">
        <f t="shared" si="18"/>
        <v>250</v>
      </c>
      <c r="F100" s="8">
        <f t="shared" si="18"/>
        <v>507.6</v>
      </c>
      <c r="G100" s="8">
        <f t="shared" si="18"/>
        <v>146.2</v>
      </c>
      <c r="H100" s="8">
        <f t="shared" si="18"/>
        <v>100.3</v>
      </c>
      <c r="I100" s="8">
        <f t="shared" si="18"/>
        <v>26</v>
      </c>
      <c r="J100" s="8">
        <f t="shared" si="18"/>
        <v>26</v>
      </c>
      <c r="K100" s="8">
        <f t="shared" si="18"/>
        <v>201.3</v>
      </c>
      <c r="L100" s="8">
        <f t="shared" si="18"/>
        <v>110.8</v>
      </c>
      <c r="M100" s="8">
        <f t="shared" si="18"/>
        <v>80.5</v>
      </c>
      <c r="N100" s="8">
        <f t="shared" si="18"/>
        <v>1868.3999999999999</v>
      </c>
    </row>
    <row r="101" spans="1:14" ht="12.75">
      <c r="A101" s="9" t="s">
        <v>42</v>
      </c>
      <c r="B101" s="9">
        <f aca="true" t="shared" si="19" ref="B101:N101">SUM(B90:B100)/2</f>
        <v>209.50000000000003</v>
      </c>
      <c r="C101" s="9">
        <f t="shared" si="19"/>
        <v>80.6</v>
      </c>
      <c r="D101" s="9">
        <f t="shared" si="19"/>
        <v>129.6</v>
      </c>
      <c r="E101" s="9">
        <f t="shared" si="19"/>
        <v>250</v>
      </c>
      <c r="F101" s="9">
        <f t="shared" si="19"/>
        <v>507.6</v>
      </c>
      <c r="G101" s="9">
        <f t="shared" si="19"/>
        <v>146.2</v>
      </c>
      <c r="H101" s="9">
        <f t="shared" si="19"/>
        <v>100.3</v>
      </c>
      <c r="I101" s="9">
        <f t="shared" si="19"/>
        <v>26</v>
      </c>
      <c r="J101" s="9">
        <f t="shared" si="19"/>
        <v>26</v>
      </c>
      <c r="K101" s="9">
        <f t="shared" si="19"/>
        <v>201.3</v>
      </c>
      <c r="L101" s="9">
        <f t="shared" si="19"/>
        <v>110.8</v>
      </c>
      <c r="M101" s="9">
        <f t="shared" si="19"/>
        <v>80.5</v>
      </c>
      <c r="N101" s="9">
        <f t="shared" si="19"/>
        <v>1868.3999999999999</v>
      </c>
    </row>
    <row r="102" spans="1:14" ht="12.75">
      <c r="A102" s="10" t="s">
        <v>43</v>
      </c>
      <c r="B102" s="10">
        <f aca="true" t="shared" si="20" ref="B102:N102">SUM(B71:B101)/3</f>
        <v>4187.2</v>
      </c>
      <c r="C102" s="10">
        <f t="shared" si="20"/>
        <v>3295.1000000000004</v>
      </c>
      <c r="D102" s="10">
        <f t="shared" si="20"/>
        <v>3720.9</v>
      </c>
      <c r="E102" s="10">
        <f t="shared" si="20"/>
        <v>3108.2000000000003</v>
      </c>
      <c r="F102" s="10">
        <f t="shared" si="20"/>
        <v>3624.2999999999993</v>
      </c>
      <c r="G102" s="10">
        <f t="shared" si="20"/>
        <v>2149.9999999999995</v>
      </c>
      <c r="H102" s="10">
        <f t="shared" si="20"/>
        <v>3158.399999999999</v>
      </c>
      <c r="I102" s="10">
        <f t="shared" si="20"/>
        <v>2320.2</v>
      </c>
      <c r="J102" s="10">
        <f t="shared" si="20"/>
        <v>1931.8</v>
      </c>
      <c r="K102" s="10">
        <f t="shared" si="20"/>
        <v>1715.7000000000005</v>
      </c>
      <c r="L102" s="10">
        <f t="shared" si="20"/>
        <v>1285.9</v>
      </c>
      <c r="M102" s="10">
        <f t="shared" si="20"/>
        <v>1386</v>
      </c>
      <c r="N102" s="10">
        <f t="shared" si="20"/>
        <v>31883.699999999993</v>
      </c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3" t="s">
        <v>0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>
      <c r="A105" s="3" t="s">
        <v>137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>
      <c r="A106" s="4"/>
      <c r="B106" s="5" t="s">
        <v>2</v>
      </c>
      <c r="C106" s="5" t="s">
        <v>3</v>
      </c>
      <c r="D106" s="5" t="s">
        <v>4</v>
      </c>
      <c r="E106" s="5" t="s">
        <v>5</v>
      </c>
      <c r="F106" s="5" t="s">
        <v>6</v>
      </c>
      <c r="G106" s="5" t="s">
        <v>7</v>
      </c>
      <c r="H106" s="5" t="s">
        <v>8</v>
      </c>
      <c r="I106" s="5" t="s">
        <v>9</v>
      </c>
      <c r="J106" s="5" t="s">
        <v>10</v>
      </c>
      <c r="K106" s="5" t="s">
        <v>11</v>
      </c>
      <c r="L106" s="5" t="s">
        <v>12</v>
      </c>
      <c r="M106" s="5" t="s">
        <v>13</v>
      </c>
      <c r="N106" s="5" t="s">
        <v>14</v>
      </c>
    </row>
    <row r="107" spans="1:14" ht="12.75">
      <c r="A107" s="6" t="s">
        <v>45</v>
      </c>
      <c r="B107" s="6">
        <v>9.1</v>
      </c>
      <c r="C107" s="6">
        <v>58.5</v>
      </c>
      <c r="D107" s="6">
        <v>66.2</v>
      </c>
      <c r="E107" s="6">
        <v>4.2</v>
      </c>
      <c r="F107" s="6">
        <v>8.7</v>
      </c>
      <c r="G107" s="6">
        <v>2.3</v>
      </c>
      <c r="H107" s="6">
        <v>3.1</v>
      </c>
      <c r="I107" s="6">
        <v>6</v>
      </c>
      <c r="J107" s="6">
        <v>3.3</v>
      </c>
      <c r="K107" s="6">
        <v>6.6</v>
      </c>
      <c r="L107" s="6">
        <v>4.2</v>
      </c>
      <c r="M107" s="6">
        <v>3.4</v>
      </c>
      <c r="N107" s="7">
        <f aca="true" t="shared" si="21" ref="N107:N121">SUM(B107:M107)</f>
        <v>175.6</v>
      </c>
    </row>
    <row r="108" spans="1:14" ht="12.75">
      <c r="A108" s="6" t="s">
        <v>15</v>
      </c>
      <c r="B108" s="6">
        <v>95.8</v>
      </c>
      <c r="C108" s="6">
        <v>26</v>
      </c>
      <c r="D108" s="6">
        <v>38.9</v>
      </c>
      <c r="E108" s="6"/>
      <c r="F108" s="6"/>
      <c r="G108" s="6"/>
      <c r="H108" s="6"/>
      <c r="I108" s="6">
        <v>25.2</v>
      </c>
      <c r="J108" s="6">
        <v>81.9</v>
      </c>
      <c r="K108" s="6">
        <v>59.2</v>
      </c>
      <c r="L108" s="6"/>
      <c r="M108" s="6">
        <v>159.8</v>
      </c>
      <c r="N108" s="7">
        <f t="shared" si="21"/>
        <v>486.79999999999995</v>
      </c>
    </row>
    <row r="109" spans="1:14" ht="12.75">
      <c r="A109" s="6" t="s">
        <v>16</v>
      </c>
      <c r="B109" s="6">
        <v>3</v>
      </c>
      <c r="C109" s="6">
        <v>55.8</v>
      </c>
      <c r="D109" s="6">
        <v>31.4</v>
      </c>
      <c r="E109" s="6">
        <v>2.4</v>
      </c>
      <c r="F109" s="6">
        <v>3.7</v>
      </c>
      <c r="G109" s="6">
        <v>2.4</v>
      </c>
      <c r="H109" s="6">
        <v>14.2</v>
      </c>
      <c r="I109" s="6">
        <v>10.4</v>
      </c>
      <c r="J109" s="6">
        <v>10.4</v>
      </c>
      <c r="K109" s="6">
        <v>7.9</v>
      </c>
      <c r="L109" s="6">
        <v>4.2</v>
      </c>
      <c r="M109" s="6">
        <v>89.9</v>
      </c>
      <c r="N109" s="7">
        <f t="shared" si="21"/>
        <v>235.70000000000002</v>
      </c>
    </row>
    <row r="110" spans="1:14" ht="12.75">
      <c r="A110" s="6" t="s">
        <v>17</v>
      </c>
      <c r="B110" s="6"/>
      <c r="C110" s="6">
        <v>53.6</v>
      </c>
      <c r="D110" s="6"/>
      <c r="E110" s="6">
        <v>3.8</v>
      </c>
      <c r="F110" s="6"/>
      <c r="G110" s="6"/>
      <c r="H110" s="6">
        <v>3.7</v>
      </c>
      <c r="I110" s="6"/>
      <c r="J110" s="6">
        <v>0.4</v>
      </c>
      <c r="K110" s="6">
        <v>0.4</v>
      </c>
      <c r="L110" s="6"/>
      <c r="M110" s="6">
        <v>0.2</v>
      </c>
      <c r="N110" s="7">
        <f t="shared" si="21"/>
        <v>62.1</v>
      </c>
    </row>
    <row r="111" spans="1:14" ht="12.75">
      <c r="A111" s="6" t="s">
        <v>18</v>
      </c>
      <c r="B111" s="6"/>
      <c r="C111" s="6"/>
      <c r="D111" s="6">
        <v>3.9</v>
      </c>
      <c r="E111" s="6">
        <v>7.3</v>
      </c>
      <c r="F111" s="6"/>
      <c r="G111" s="6"/>
      <c r="H111" s="6"/>
      <c r="I111" s="6"/>
      <c r="J111" s="6"/>
      <c r="K111" s="6"/>
      <c r="L111" s="6"/>
      <c r="M111" s="6"/>
      <c r="N111" s="7">
        <f t="shared" si="21"/>
        <v>11.2</v>
      </c>
    </row>
    <row r="112" spans="1:14" ht="12.75">
      <c r="A112" s="6" t="s">
        <v>52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7">
        <f t="shared" si="21"/>
        <v>0</v>
      </c>
    </row>
    <row r="113" spans="1:14" ht="12.75">
      <c r="A113" s="6" t="s">
        <v>21</v>
      </c>
      <c r="B113" s="6"/>
      <c r="C113" s="6">
        <v>3.2</v>
      </c>
      <c r="D113" s="6">
        <v>410.2</v>
      </c>
      <c r="E113" s="6">
        <v>2127.7</v>
      </c>
      <c r="F113" s="6">
        <v>397.5</v>
      </c>
      <c r="G113" s="6">
        <v>1692.7</v>
      </c>
      <c r="H113" s="6">
        <v>286.6</v>
      </c>
      <c r="I113" s="6">
        <v>328.6</v>
      </c>
      <c r="J113" s="6">
        <v>23.3</v>
      </c>
      <c r="K113" s="6"/>
      <c r="L113" s="6">
        <v>3.8</v>
      </c>
      <c r="M113" s="6"/>
      <c r="N113" s="7">
        <f t="shared" si="21"/>
        <v>5273.600000000001</v>
      </c>
    </row>
    <row r="114" spans="1:14" ht="12.75">
      <c r="A114" s="6" t="s">
        <v>22</v>
      </c>
      <c r="B114" s="6">
        <v>1</v>
      </c>
      <c r="C114" s="6">
        <v>31.1</v>
      </c>
      <c r="D114" s="6">
        <v>1</v>
      </c>
      <c r="E114" s="6">
        <v>1</v>
      </c>
      <c r="F114" s="6">
        <v>6.5</v>
      </c>
      <c r="G114" s="6">
        <v>1</v>
      </c>
      <c r="H114" s="6">
        <v>28.3</v>
      </c>
      <c r="I114" s="6">
        <v>26.1</v>
      </c>
      <c r="J114" s="6">
        <v>33</v>
      </c>
      <c r="K114" s="6">
        <v>110.2</v>
      </c>
      <c r="L114" s="6">
        <v>59.6</v>
      </c>
      <c r="M114" s="6">
        <v>231.9</v>
      </c>
      <c r="N114" s="7">
        <f t="shared" si="21"/>
        <v>530.7</v>
      </c>
    </row>
    <row r="115" spans="1:14" ht="12.75">
      <c r="A115" s="6" t="s">
        <v>23</v>
      </c>
      <c r="B115" s="6"/>
      <c r="C115" s="6"/>
      <c r="D115" s="6"/>
      <c r="E115" s="6"/>
      <c r="F115" s="6"/>
      <c r="G115" s="6"/>
      <c r="H115" s="6"/>
      <c r="I115" s="6">
        <v>1.9</v>
      </c>
      <c r="J115" s="6">
        <v>3.6</v>
      </c>
      <c r="K115" s="6"/>
      <c r="L115" s="6"/>
      <c r="M115" s="6"/>
      <c r="N115" s="7">
        <f t="shared" si="21"/>
        <v>5.5</v>
      </c>
    </row>
    <row r="116" spans="1:14" ht="12.75">
      <c r="A116" s="6" t="s">
        <v>74</v>
      </c>
      <c r="B116" s="6"/>
      <c r="C116" s="6"/>
      <c r="D116" s="6"/>
      <c r="E116" s="6"/>
      <c r="F116" s="6">
        <v>3243.4</v>
      </c>
      <c r="G116" s="6"/>
      <c r="H116" s="6"/>
      <c r="I116" s="6"/>
      <c r="J116" s="6"/>
      <c r="K116" s="6"/>
      <c r="L116" s="6"/>
      <c r="M116" s="6"/>
      <c r="N116" s="7">
        <f t="shared" si="21"/>
        <v>3243.4</v>
      </c>
    </row>
    <row r="117" spans="1:14" ht="12.75">
      <c r="A117" s="6" t="s">
        <v>75</v>
      </c>
      <c r="B117" s="6"/>
      <c r="C117" s="6"/>
      <c r="D117" s="6"/>
      <c r="E117" s="6"/>
      <c r="F117" s="6"/>
      <c r="G117" s="6"/>
      <c r="H117" s="6"/>
      <c r="I117" s="6">
        <v>7</v>
      </c>
      <c r="J117" s="6"/>
      <c r="K117" s="6">
        <v>1862.8</v>
      </c>
      <c r="L117" s="6">
        <v>25</v>
      </c>
      <c r="M117" s="6"/>
      <c r="N117" s="7">
        <f t="shared" si="21"/>
        <v>1894.8</v>
      </c>
    </row>
    <row r="118" spans="1:14" ht="12.75">
      <c r="A118" s="6" t="s">
        <v>24</v>
      </c>
      <c r="B118" s="6"/>
      <c r="C118" s="6">
        <v>77.4</v>
      </c>
      <c r="D118" s="6"/>
      <c r="E118" s="6"/>
      <c r="F118" s="6"/>
      <c r="G118" s="6"/>
      <c r="H118" s="6"/>
      <c r="I118" s="6"/>
      <c r="J118" s="6"/>
      <c r="K118" s="6"/>
      <c r="L118" s="6"/>
      <c r="M118" s="6">
        <v>24</v>
      </c>
      <c r="N118" s="7">
        <f t="shared" si="21"/>
        <v>101.4</v>
      </c>
    </row>
    <row r="119" spans="1:14" ht="12.75">
      <c r="A119" s="6" t="s">
        <v>26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7">
        <f t="shared" si="21"/>
        <v>0</v>
      </c>
    </row>
    <row r="120" spans="1:14" ht="12.75">
      <c r="A120" s="6" t="s">
        <v>27</v>
      </c>
      <c r="B120" s="6"/>
      <c r="C120" s="6"/>
      <c r="D120" s="6"/>
      <c r="E120" s="6"/>
      <c r="F120" s="6"/>
      <c r="G120" s="6"/>
      <c r="H120" s="6"/>
      <c r="I120" s="6"/>
      <c r="J120" s="6"/>
      <c r="K120" s="6">
        <v>24</v>
      </c>
      <c r="L120" s="6"/>
      <c r="M120" s="6"/>
      <c r="N120" s="7">
        <f t="shared" si="21"/>
        <v>24</v>
      </c>
    </row>
    <row r="121" spans="1:14" ht="12.75">
      <c r="A121" s="6" t="s">
        <v>28</v>
      </c>
      <c r="B121" s="6"/>
      <c r="C121" s="6">
        <v>23.4</v>
      </c>
      <c r="D121" s="6"/>
      <c r="E121" s="6"/>
      <c r="F121" s="6"/>
      <c r="G121" s="6"/>
      <c r="H121" s="6"/>
      <c r="I121" s="6">
        <v>1</v>
      </c>
      <c r="J121" s="6"/>
      <c r="K121" s="6"/>
      <c r="L121" s="6"/>
      <c r="M121" s="6"/>
      <c r="N121" s="7">
        <f t="shared" si="21"/>
        <v>24.4</v>
      </c>
    </row>
    <row r="122" spans="1:14" ht="12.75">
      <c r="A122" s="8" t="s">
        <v>32</v>
      </c>
      <c r="B122" s="8">
        <f aca="true" t="shared" si="22" ref="B122:N122">SUM(B107:B121)</f>
        <v>108.89999999999999</v>
      </c>
      <c r="C122" s="8">
        <f t="shared" si="22"/>
        <v>329</v>
      </c>
      <c r="D122" s="8">
        <f t="shared" si="22"/>
        <v>551.6</v>
      </c>
      <c r="E122" s="8">
        <f t="shared" si="22"/>
        <v>2146.3999999999996</v>
      </c>
      <c r="F122" s="8">
        <f t="shared" si="22"/>
        <v>3659.8</v>
      </c>
      <c r="G122" s="8">
        <f t="shared" si="22"/>
        <v>1698.4</v>
      </c>
      <c r="H122" s="8">
        <f t="shared" si="22"/>
        <v>335.90000000000003</v>
      </c>
      <c r="I122" s="8">
        <f t="shared" si="22"/>
        <v>406.20000000000005</v>
      </c>
      <c r="J122" s="8">
        <f t="shared" si="22"/>
        <v>155.9</v>
      </c>
      <c r="K122" s="8">
        <f t="shared" si="22"/>
        <v>2071.1</v>
      </c>
      <c r="L122" s="8">
        <f t="shared" si="22"/>
        <v>96.8</v>
      </c>
      <c r="M122" s="8">
        <f t="shared" si="22"/>
        <v>509.20000000000005</v>
      </c>
      <c r="N122" s="8">
        <f t="shared" si="22"/>
        <v>12069.2</v>
      </c>
    </row>
    <row r="123" spans="1:14" ht="12.75">
      <c r="A123" s="9" t="s">
        <v>33</v>
      </c>
      <c r="B123" s="9">
        <f aca="true" t="shared" si="23" ref="B123:N123">SUM(B107:B122)/2</f>
        <v>108.89999999999999</v>
      </c>
      <c r="C123" s="9">
        <f t="shared" si="23"/>
        <v>329</v>
      </c>
      <c r="D123" s="9">
        <f t="shared" si="23"/>
        <v>551.6</v>
      </c>
      <c r="E123" s="9">
        <f t="shared" si="23"/>
        <v>2146.3999999999996</v>
      </c>
      <c r="F123" s="9">
        <f t="shared" si="23"/>
        <v>3659.8</v>
      </c>
      <c r="G123" s="9">
        <f t="shared" si="23"/>
        <v>1698.4</v>
      </c>
      <c r="H123" s="9">
        <f t="shared" si="23"/>
        <v>335.90000000000003</v>
      </c>
      <c r="I123" s="9">
        <f t="shared" si="23"/>
        <v>406.20000000000005</v>
      </c>
      <c r="J123" s="9">
        <f t="shared" si="23"/>
        <v>155.9</v>
      </c>
      <c r="K123" s="9">
        <f t="shared" si="23"/>
        <v>2071.1</v>
      </c>
      <c r="L123" s="9">
        <f t="shared" si="23"/>
        <v>96.8</v>
      </c>
      <c r="M123" s="9">
        <f t="shared" si="23"/>
        <v>509.20000000000005</v>
      </c>
      <c r="N123" s="9">
        <f t="shared" si="23"/>
        <v>12069.2</v>
      </c>
    </row>
    <row r="124" spans="1:14" ht="12.75">
      <c r="A124" s="6" t="s">
        <v>60</v>
      </c>
      <c r="B124" s="6">
        <v>397.1</v>
      </c>
      <c r="C124" s="6">
        <v>325.6</v>
      </c>
      <c r="D124" s="6"/>
      <c r="E124" s="6"/>
      <c r="F124" s="6"/>
      <c r="G124" s="6"/>
      <c r="H124" s="6"/>
      <c r="I124" s="6"/>
      <c r="J124" s="6"/>
      <c r="K124" s="6"/>
      <c r="L124" s="6"/>
      <c r="M124" s="6">
        <v>45</v>
      </c>
      <c r="N124" s="7">
        <f>SUM(B124:M124)</f>
        <v>767.7</v>
      </c>
    </row>
    <row r="125" spans="1:14" ht="12.75">
      <c r="A125" s="6" t="s">
        <v>48</v>
      </c>
      <c r="B125" s="6"/>
      <c r="C125" s="6">
        <v>90.2</v>
      </c>
      <c r="D125" s="6"/>
      <c r="E125" s="6"/>
      <c r="F125" s="6"/>
      <c r="G125" s="6"/>
      <c r="H125" s="6"/>
      <c r="I125" s="6">
        <v>0.2</v>
      </c>
      <c r="J125" s="6">
        <v>339.2</v>
      </c>
      <c r="K125" s="6">
        <v>316.2</v>
      </c>
      <c r="L125" s="6">
        <v>177.1</v>
      </c>
      <c r="M125" s="6">
        <v>407.7</v>
      </c>
      <c r="N125" s="7">
        <f>SUM(B125:M125)</f>
        <v>1330.6</v>
      </c>
    </row>
    <row r="126" spans="1:14" ht="12.75">
      <c r="A126" s="6" t="s">
        <v>49</v>
      </c>
      <c r="B126" s="6"/>
      <c r="C126" s="6"/>
      <c r="D126" s="6"/>
      <c r="E126" s="6"/>
      <c r="F126" s="6"/>
      <c r="G126" s="6"/>
      <c r="H126" s="6"/>
      <c r="I126" s="6"/>
      <c r="J126" s="6">
        <v>74.6</v>
      </c>
      <c r="K126" s="6"/>
      <c r="L126" s="6">
        <v>52.2</v>
      </c>
      <c r="M126" s="6"/>
      <c r="N126" s="7">
        <f>SUM(B126:M126)</f>
        <v>126.8</v>
      </c>
    </row>
    <row r="127" spans="1:14" ht="12.75">
      <c r="A127" s="6" t="s">
        <v>40</v>
      </c>
      <c r="B127" s="6"/>
      <c r="C127" s="6"/>
      <c r="D127" s="6"/>
      <c r="E127" s="6"/>
      <c r="F127" s="6"/>
      <c r="G127" s="6"/>
      <c r="H127" s="6"/>
      <c r="I127" s="6"/>
      <c r="J127" s="6">
        <v>127.3</v>
      </c>
      <c r="K127" s="6"/>
      <c r="L127" s="6"/>
      <c r="M127" s="6"/>
      <c r="N127" s="7">
        <f>SUM(B127:M127)</f>
        <v>127.3</v>
      </c>
    </row>
    <row r="128" spans="1:14" ht="12.75">
      <c r="A128" s="6" t="s">
        <v>51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>
        <v>80.1</v>
      </c>
      <c r="M128" s="6"/>
      <c r="N128" s="7">
        <f>SUM(B128:M128)</f>
        <v>80.1</v>
      </c>
    </row>
    <row r="129" spans="1:14" ht="12.75">
      <c r="A129" s="8" t="s">
        <v>41</v>
      </c>
      <c r="B129" s="8">
        <f aca="true" t="shared" si="24" ref="B129:N129">SUM(B124:B128)</f>
        <v>397.1</v>
      </c>
      <c r="C129" s="8">
        <f t="shared" si="24"/>
        <v>415.8</v>
      </c>
      <c r="D129" s="8">
        <f t="shared" si="24"/>
        <v>0</v>
      </c>
      <c r="E129" s="8">
        <f t="shared" si="24"/>
        <v>0</v>
      </c>
      <c r="F129" s="8">
        <f t="shared" si="24"/>
        <v>0</v>
      </c>
      <c r="G129" s="8">
        <f t="shared" si="24"/>
        <v>0</v>
      </c>
      <c r="H129" s="8">
        <f t="shared" si="24"/>
        <v>0</v>
      </c>
      <c r="I129" s="8">
        <f t="shared" si="24"/>
        <v>0.2</v>
      </c>
      <c r="J129" s="8">
        <f t="shared" si="24"/>
        <v>541.0999999999999</v>
      </c>
      <c r="K129" s="8">
        <f t="shared" si="24"/>
        <v>316.2</v>
      </c>
      <c r="L129" s="8">
        <f t="shared" si="24"/>
        <v>309.4</v>
      </c>
      <c r="M129" s="8">
        <f t="shared" si="24"/>
        <v>452.7</v>
      </c>
      <c r="N129" s="8">
        <f t="shared" si="24"/>
        <v>2432.5000000000005</v>
      </c>
    </row>
    <row r="130" spans="1:14" ht="12.75">
      <c r="A130" s="9" t="s">
        <v>42</v>
      </c>
      <c r="B130" s="9">
        <f aca="true" t="shared" si="25" ref="B130:N130">SUM(B124:B129)/2</f>
        <v>397.1</v>
      </c>
      <c r="C130" s="9">
        <f t="shared" si="25"/>
        <v>415.8</v>
      </c>
      <c r="D130" s="9">
        <f t="shared" si="25"/>
        <v>0</v>
      </c>
      <c r="E130" s="9">
        <f t="shared" si="25"/>
        <v>0</v>
      </c>
      <c r="F130" s="9">
        <f t="shared" si="25"/>
        <v>0</v>
      </c>
      <c r="G130" s="9">
        <f t="shared" si="25"/>
        <v>0</v>
      </c>
      <c r="H130" s="9">
        <f t="shared" si="25"/>
        <v>0</v>
      </c>
      <c r="I130" s="9">
        <f t="shared" si="25"/>
        <v>0.2</v>
      </c>
      <c r="J130" s="9">
        <f t="shared" si="25"/>
        <v>541.0999999999999</v>
      </c>
      <c r="K130" s="9">
        <f t="shared" si="25"/>
        <v>316.2</v>
      </c>
      <c r="L130" s="9">
        <f t="shared" si="25"/>
        <v>309.4</v>
      </c>
      <c r="M130" s="9">
        <f t="shared" si="25"/>
        <v>452.7</v>
      </c>
      <c r="N130" s="9">
        <f t="shared" si="25"/>
        <v>2432.5000000000005</v>
      </c>
    </row>
    <row r="131" spans="1:14" ht="12.75">
      <c r="A131" s="10" t="s">
        <v>43</v>
      </c>
      <c r="B131" s="10">
        <f aca="true" t="shared" si="26" ref="B131:N131">SUM(B107:B130)/3</f>
        <v>506</v>
      </c>
      <c r="C131" s="10">
        <f t="shared" si="26"/>
        <v>744.8000000000001</v>
      </c>
      <c r="D131" s="10">
        <f t="shared" si="26"/>
        <v>551.6</v>
      </c>
      <c r="E131" s="10">
        <f t="shared" si="26"/>
        <v>2146.3999999999996</v>
      </c>
      <c r="F131" s="10">
        <f t="shared" si="26"/>
        <v>3659.8000000000006</v>
      </c>
      <c r="G131" s="10">
        <f t="shared" si="26"/>
        <v>1698.4000000000003</v>
      </c>
      <c r="H131" s="10">
        <f t="shared" si="26"/>
        <v>335.90000000000003</v>
      </c>
      <c r="I131" s="10">
        <f t="shared" si="26"/>
        <v>406.4000000000001</v>
      </c>
      <c r="J131" s="10">
        <f t="shared" si="26"/>
        <v>697</v>
      </c>
      <c r="K131" s="10">
        <f t="shared" si="26"/>
        <v>2387.2999999999997</v>
      </c>
      <c r="L131" s="10">
        <f t="shared" si="26"/>
        <v>406.2</v>
      </c>
      <c r="M131" s="10">
        <f t="shared" si="26"/>
        <v>961.9</v>
      </c>
      <c r="N131" s="10">
        <f t="shared" si="26"/>
        <v>14501.700000000003</v>
      </c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9"/>
  <sheetViews>
    <sheetView tabSelected="1" workbookViewId="0" topLeftCell="A1">
      <selection activeCell="O44" sqref="O44"/>
    </sheetView>
  </sheetViews>
  <sheetFormatPr defaultColWidth="11.421875" defaultRowHeight="12.75"/>
  <cols>
    <col min="1" max="1" width="39.00390625" style="2" bestFit="1" customWidth="1"/>
    <col min="2" max="16384" width="11.421875" style="2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3" t="s">
        <v>156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3" t="s">
        <v>138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</row>
    <row r="5" spans="1:14" ht="12.75">
      <c r="A5" s="6" t="s">
        <v>15</v>
      </c>
      <c r="B5" s="6">
        <v>254.7</v>
      </c>
      <c r="C5" s="6">
        <v>180.7</v>
      </c>
      <c r="D5" s="6">
        <v>152.7</v>
      </c>
      <c r="E5" s="6">
        <v>709.3</v>
      </c>
      <c r="F5" s="6">
        <v>497.5</v>
      </c>
      <c r="G5" s="6">
        <v>257</v>
      </c>
      <c r="H5" s="6">
        <f>137.76+451.26</f>
        <v>589.02</v>
      </c>
      <c r="I5" s="6"/>
      <c r="J5" s="6"/>
      <c r="K5" s="6"/>
      <c r="L5" s="6"/>
      <c r="M5" s="6"/>
      <c r="N5" s="7">
        <f aca="true" t="shared" si="0" ref="N5:N15">SUM(B5:M5)</f>
        <v>2640.9199999999996</v>
      </c>
    </row>
    <row r="6" spans="1:14" ht="12.75">
      <c r="A6" s="6" t="s">
        <v>16</v>
      </c>
      <c r="B6" s="6">
        <v>153.2</v>
      </c>
      <c r="C6" s="6">
        <v>6777.5</v>
      </c>
      <c r="D6" s="6">
        <v>1099.1</v>
      </c>
      <c r="E6" s="6">
        <v>238.1</v>
      </c>
      <c r="F6" s="6"/>
      <c r="G6" s="6"/>
      <c r="H6" s="6"/>
      <c r="I6" s="6"/>
      <c r="J6" s="6"/>
      <c r="K6" s="6"/>
      <c r="L6" s="6"/>
      <c r="M6" s="6"/>
      <c r="N6" s="7">
        <f t="shared" si="0"/>
        <v>8267.9</v>
      </c>
    </row>
    <row r="7" spans="1:14" ht="12.75">
      <c r="A7" s="6" t="s">
        <v>17</v>
      </c>
      <c r="B7" s="6"/>
      <c r="C7" s="6">
        <v>26.5</v>
      </c>
      <c r="D7" s="6"/>
      <c r="E7" s="6">
        <v>61.5</v>
      </c>
      <c r="F7" s="6">
        <v>169</v>
      </c>
      <c r="G7" s="6">
        <v>42</v>
      </c>
      <c r="H7" s="6">
        <v>204.68</v>
      </c>
      <c r="I7" s="6"/>
      <c r="J7" s="6"/>
      <c r="K7" s="6"/>
      <c r="L7" s="6"/>
      <c r="M7" s="6"/>
      <c r="N7" s="7">
        <f t="shared" si="0"/>
        <v>503.68</v>
      </c>
    </row>
    <row r="8" spans="1:14" ht="12.75">
      <c r="A8" s="6" t="s">
        <v>18</v>
      </c>
      <c r="B8" s="6"/>
      <c r="C8" s="6"/>
      <c r="D8" s="6"/>
      <c r="E8" s="6"/>
      <c r="F8" s="6"/>
      <c r="G8" s="6"/>
      <c r="H8" s="6">
        <v>0.233</v>
      </c>
      <c r="I8" s="6"/>
      <c r="J8" s="6"/>
      <c r="K8" s="6"/>
      <c r="L8" s="6"/>
      <c r="M8" s="6"/>
      <c r="N8" s="7">
        <f t="shared" si="0"/>
        <v>0.233</v>
      </c>
    </row>
    <row r="9" spans="1:14" ht="12.75">
      <c r="A9" s="6" t="s">
        <v>67</v>
      </c>
      <c r="B9" s="6">
        <v>47.3</v>
      </c>
      <c r="C9" s="6">
        <v>117.8</v>
      </c>
      <c r="D9" s="6">
        <v>73.5</v>
      </c>
      <c r="E9" s="6">
        <v>120.8</v>
      </c>
      <c r="F9" s="6">
        <v>72.9</v>
      </c>
      <c r="G9" s="6">
        <v>48</v>
      </c>
      <c r="H9" s="6">
        <v>76.36</v>
      </c>
      <c r="I9" s="6"/>
      <c r="J9" s="6"/>
      <c r="K9" s="6"/>
      <c r="L9" s="6"/>
      <c r="M9" s="6"/>
      <c r="N9" s="7">
        <f t="shared" si="0"/>
        <v>556.66</v>
      </c>
    </row>
    <row r="10" spans="1:14" ht="12.75">
      <c r="A10" s="6" t="s">
        <v>20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>
        <f t="shared" si="0"/>
        <v>0</v>
      </c>
    </row>
    <row r="11" spans="1:14" ht="12.75">
      <c r="A11" s="6" t="s">
        <v>21</v>
      </c>
      <c r="B11" s="6">
        <v>0.2</v>
      </c>
      <c r="C11" s="6">
        <v>453.2</v>
      </c>
      <c r="D11" s="6">
        <v>231</v>
      </c>
      <c r="E11" s="6">
        <v>25.9</v>
      </c>
      <c r="F11" s="6">
        <v>0.1</v>
      </c>
      <c r="G11" s="6">
        <v>1</v>
      </c>
      <c r="H11" s="6">
        <v>0.6</v>
      </c>
      <c r="I11" s="6"/>
      <c r="J11" s="6"/>
      <c r="K11" s="6"/>
      <c r="L11" s="6"/>
      <c r="M11" s="6"/>
      <c r="N11" s="7">
        <f t="shared" si="0"/>
        <v>712</v>
      </c>
    </row>
    <row r="12" spans="1:14" ht="12.75">
      <c r="A12" s="6" t="s">
        <v>22</v>
      </c>
      <c r="B12" s="6">
        <v>429.4</v>
      </c>
      <c r="C12" s="6">
        <v>508.3</v>
      </c>
      <c r="D12" s="6">
        <v>806</v>
      </c>
      <c r="E12" s="6">
        <v>596.8</v>
      </c>
      <c r="F12" s="6">
        <v>706.2</v>
      </c>
      <c r="G12" s="6">
        <v>428</v>
      </c>
      <c r="H12" s="6">
        <v>623.222</v>
      </c>
      <c r="I12" s="6"/>
      <c r="J12" s="6"/>
      <c r="K12" s="6"/>
      <c r="L12" s="6"/>
      <c r="M12" s="6"/>
      <c r="N12" s="7">
        <f t="shared" si="0"/>
        <v>4097.922</v>
      </c>
    </row>
    <row r="13" spans="1:14" ht="12.75">
      <c r="A13" s="6" t="s">
        <v>23</v>
      </c>
      <c r="B13" s="6"/>
      <c r="C13" s="6"/>
      <c r="D13" s="6"/>
      <c r="E13" s="6"/>
      <c r="F13" s="6"/>
      <c r="G13" s="6"/>
      <c r="H13" s="6">
        <v>0.042</v>
      </c>
      <c r="I13" s="6"/>
      <c r="J13" s="6"/>
      <c r="K13" s="6"/>
      <c r="L13" s="6"/>
      <c r="M13" s="6"/>
      <c r="N13" s="7">
        <f t="shared" si="0"/>
        <v>0.042</v>
      </c>
    </row>
    <row r="14" spans="1:14" ht="12.75">
      <c r="A14" s="6" t="s">
        <v>79</v>
      </c>
      <c r="B14" s="6"/>
      <c r="C14" s="6"/>
      <c r="D14" s="6"/>
      <c r="E14" s="6"/>
      <c r="F14" s="6">
        <v>0.1</v>
      </c>
      <c r="G14" s="6"/>
      <c r="H14" s="6"/>
      <c r="I14" s="6"/>
      <c r="J14" s="6"/>
      <c r="K14" s="6"/>
      <c r="L14" s="6"/>
      <c r="M14" s="6"/>
      <c r="N14" s="7">
        <f t="shared" si="0"/>
        <v>0.1</v>
      </c>
    </row>
    <row r="15" spans="1:14" ht="12.75">
      <c r="A15" s="6" t="s">
        <v>29</v>
      </c>
      <c r="B15" s="6"/>
      <c r="C15" s="6"/>
      <c r="D15" s="6"/>
      <c r="E15" s="6">
        <v>1.5</v>
      </c>
      <c r="F15" s="6"/>
      <c r="G15" s="6"/>
      <c r="H15" s="6"/>
      <c r="I15" s="6"/>
      <c r="J15" s="6"/>
      <c r="K15" s="6"/>
      <c r="L15" s="6"/>
      <c r="M15" s="6"/>
      <c r="N15" s="7">
        <f t="shared" si="0"/>
        <v>1.5</v>
      </c>
    </row>
    <row r="16" spans="1:14" ht="12.75">
      <c r="A16" s="8" t="s">
        <v>32</v>
      </c>
      <c r="B16" s="8">
        <f aca="true" t="shared" si="1" ref="B16:N16">SUM(B5:B15)</f>
        <v>884.8</v>
      </c>
      <c r="C16" s="8">
        <f t="shared" si="1"/>
        <v>8064</v>
      </c>
      <c r="D16" s="8">
        <f t="shared" si="1"/>
        <v>2362.3</v>
      </c>
      <c r="E16" s="8">
        <f t="shared" si="1"/>
        <v>1753.9</v>
      </c>
      <c r="F16" s="8">
        <f t="shared" si="1"/>
        <v>1445.8</v>
      </c>
      <c r="G16" s="8">
        <f t="shared" si="1"/>
        <v>776</v>
      </c>
      <c r="H16" s="8">
        <f t="shared" si="1"/>
        <v>1494.157</v>
      </c>
      <c r="I16" s="8">
        <f t="shared" si="1"/>
        <v>0</v>
      </c>
      <c r="J16" s="8">
        <f t="shared" si="1"/>
        <v>0</v>
      </c>
      <c r="K16" s="8">
        <f t="shared" si="1"/>
        <v>0</v>
      </c>
      <c r="L16" s="8">
        <f t="shared" si="1"/>
        <v>0</v>
      </c>
      <c r="M16" s="8">
        <f t="shared" si="1"/>
        <v>0</v>
      </c>
      <c r="N16" s="8">
        <f t="shared" si="1"/>
        <v>16780.957</v>
      </c>
    </row>
    <row r="17" spans="1:14" ht="12.75">
      <c r="A17" s="9" t="s">
        <v>33</v>
      </c>
      <c r="B17" s="9">
        <f aca="true" t="shared" si="2" ref="B17:N17">SUM(B5:B16)/2</f>
        <v>884.8</v>
      </c>
      <c r="C17" s="9">
        <f t="shared" si="2"/>
        <v>8064</v>
      </c>
      <c r="D17" s="9">
        <f t="shared" si="2"/>
        <v>2362.3</v>
      </c>
      <c r="E17" s="9">
        <f t="shared" si="2"/>
        <v>1753.9</v>
      </c>
      <c r="F17" s="9">
        <f t="shared" si="2"/>
        <v>1445.8</v>
      </c>
      <c r="G17" s="9">
        <f t="shared" si="2"/>
        <v>776</v>
      </c>
      <c r="H17" s="9">
        <f t="shared" si="2"/>
        <v>1494.157</v>
      </c>
      <c r="I17" s="9">
        <f t="shared" si="2"/>
        <v>0</v>
      </c>
      <c r="J17" s="9">
        <f t="shared" si="2"/>
        <v>0</v>
      </c>
      <c r="K17" s="9">
        <f t="shared" si="2"/>
        <v>0</v>
      </c>
      <c r="L17" s="9">
        <f t="shared" si="2"/>
        <v>0</v>
      </c>
      <c r="M17" s="9">
        <f t="shared" si="2"/>
        <v>0</v>
      </c>
      <c r="N17" s="9">
        <f t="shared" si="2"/>
        <v>16780.957</v>
      </c>
    </row>
    <row r="18" spans="1:14" ht="12.75">
      <c r="A18" s="6" t="s">
        <v>34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>
        <f>SUM(B18:M18)</f>
        <v>0</v>
      </c>
    </row>
    <row r="19" spans="1:14" ht="12.75">
      <c r="A19" s="6" t="s">
        <v>108</v>
      </c>
      <c r="B19" s="6"/>
      <c r="C19" s="6"/>
      <c r="D19" s="6"/>
      <c r="E19" s="6"/>
      <c r="F19" s="6">
        <v>0.1</v>
      </c>
      <c r="G19" s="6"/>
      <c r="H19" s="6"/>
      <c r="I19" s="6"/>
      <c r="J19" s="6"/>
      <c r="K19" s="6"/>
      <c r="L19" s="6"/>
      <c r="M19" s="6"/>
      <c r="N19" s="7">
        <f>SUM(B19:M19)</f>
        <v>0.1</v>
      </c>
    </row>
    <row r="20" spans="1:14" ht="12.75">
      <c r="A20" s="8" t="s">
        <v>41</v>
      </c>
      <c r="B20" s="8">
        <f aca="true" t="shared" si="3" ref="B20:N20">SUM(B18:B19)</f>
        <v>0</v>
      </c>
      <c r="C20" s="8">
        <f t="shared" si="3"/>
        <v>0</v>
      </c>
      <c r="D20" s="8">
        <f t="shared" si="3"/>
        <v>0</v>
      </c>
      <c r="E20" s="8">
        <f t="shared" si="3"/>
        <v>0</v>
      </c>
      <c r="F20" s="8">
        <f t="shared" si="3"/>
        <v>0.1</v>
      </c>
      <c r="G20" s="8">
        <f t="shared" si="3"/>
        <v>0</v>
      </c>
      <c r="H20" s="8">
        <f t="shared" si="3"/>
        <v>0</v>
      </c>
      <c r="I20" s="8">
        <f t="shared" si="3"/>
        <v>0</v>
      </c>
      <c r="J20" s="8">
        <f t="shared" si="3"/>
        <v>0</v>
      </c>
      <c r="K20" s="8">
        <f t="shared" si="3"/>
        <v>0</v>
      </c>
      <c r="L20" s="8">
        <f t="shared" si="3"/>
        <v>0</v>
      </c>
      <c r="M20" s="8">
        <f t="shared" si="3"/>
        <v>0</v>
      </c>
      <c r="N20" s="8">
        <f t="shared" si="3"/>
        <v>0.1</v>
      </c>
    </row>
    <row r="21" spans="1:14" ht="12.75">
      <c r="A21" s="9" t="s">
        <v>42</v>
      </c>
      <c r="B21" s="9">
        <f aca="true" t="shared" si="4" ref="B21:N21">SUM(B18:B20)/2</f>
        <v>0</v>
      </c>
      <c r="C21" s="9">
        <f t="shared" si="4"/>
        <v>0</v>
      </c>
      <c r="D21" s="9">
        <f t="shared" si="4"/>
        <v>0</v>
      </c>
      <c r="E21" s="9">
        <f t="shared" si="4"/>
        <v>0</v>
      </c>
      <c r="F21" s="9">
        <f t="shared" si="4"/>
        <v>0.1</v>
      </c>
      <c r="G21" s="9">
        <f t="shared" si="4"/>
        <v>0</v>
      </c>
      <c r="H21" s="9">
        <f t="shared" si="4"/>
        <v>0</v>
      </c>
      <c r="I21" s="9">
        <f t="shared" si="4"/>
        <v>0</v>
      </c>
      <c r="J21" s="9">
        <f t="shared" si="4"/>
        <v>0</v>
      </c>
      <c r="K21" s="9">
        <f t="shared" si="4"/>
        <v>0</v>
      </c>
      <c r="L21" s="9">
        <f t="shared" si="4"/>
        <v>0</v>
      </c>
      <c r="M21" s="9">
        <f t="shared" si="4"/>
        <v>0</v>
      </c>
      <c r="N21" s="9">
        <f t="shared" si="4"/>
        <v>0.1</v>
      </c>
    </row>
    <row r="22" spans="1:14" ht="12.75">
      <c r="A22" s="10" t="s">
        <v>43</v>
      </c>
      <c r="B22" s="10">
        <f aca="true" t="shared" si="5" ref="B22:N22">SUM(B5:B21)/3</f>
        <v>884.7999999999998</v>
      </c>
      <c r="C22" s="10">
        <f t="shared" si="5"/>
        <v>8064</v>
      </c>
      <c r="D22" s="10">
        <f t="shared" si="5"/>
        <v>2362.3</v>
      </c>
      <c r="E22" s="10">
        <f t="shared" si="5"/>
        <v>1753.9000000000003</v>
      </c>
      <c r="F22" s="10">
        <f t="shared" si="5"/>
        <v>1445.9000000000003</v>
      </c>
      <c r="G22" s="10">
        <f t="shared" si="5"/>
        <v>776</v>
      </c>
      <c r="H22" s="10">
        <f t="shared" si="5"/>
        <v>1494.157</v>
      </c>
      <c r="I22" s="10">
        <f t="shared" si="5"/>
        <v>0</v>
      </c>
      <c r="J22" s="10">
        <f t="shared" si="5"/>
        <v>0</v>
      </c>
      <c r="K22" s="10">
        <f t="shared" si="5"/>
        <v>0</v>
      </c>
      <c r="L22" s="10">
        <f t="shared" si="5"/>
        <v>0</v>
      </c>
      <c r="M22" s="10">
        <f t="shared" si="5"/>
        <v>0</v>
      </c>
      <c r="N22" s="10">
        <f t="shared" si="5"/>
        <v>16781.056999999997</v>
      </c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3" t="s">
        <v>156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3" t="s">
        <v>139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4"/>
      <c r="B26" s="5" t="s">
        <v>2</v>
      </c>
      <c r="C26" s="5" t="s">
        <v>3</v>
      </c>
      <c r="D26" s="5" t="s">
        <v>4</v>
      </c>
      <c r="E26" s="5" t="s">
        <v>5</v>
      </c>
      <c r="F26" s="5" t="s">
        <v>6</v>
      </c>
      <c r="G26" s="5" t="s">
        <v>7</v>
      </c>
      <c r="H26" s="5" t="s">
        <v>8</v>
      </c>
      <c r="I26" s="5" t="s">
        <v>9</v>
      </c>
      <c r="J26" s="5" t="s">
        <v>10</v>
      </c>
      <c r="K26" s="5" t="s">
        <v>11</v>
      </c>
      <c r="L26" s="5" t="s">
        <v>12</v>
      </c>
      <c r="M26" s="5" t="s">
        <v>13</v>
      </c>
      <c r="N26" s="5" t="s">
        <v>14</v>
      </c>
    </row>
    <row r="27" spans="1:14" ht="12.75">
      <c r="A27" s="6" t="s">
        <v>45</v>
      </c>
      <c r="B27" s="6"/>
      <c r="C27" s="6"/>
      <c r="D27" s="6">
        <v>8.7</v>
      </c>
      <c r="E27" s="6"/>
      <c r="F27" s="6">
        <v>2</v>
      </c>
      <c r="G27" s="6"/>
      <c r="H27" s="6"/>
      <c r="I27" s="6"/>
      <c r="J27" s="6"/>
      <c r="K27" s="6"/>
      <c r="L27" s="6"/>
      <c r="M27" s="6"/>
      <c r="N27" s="7">
        <f aca="true" t="shared" si="6" ref="N27:N33">SUM(B27:M27)</f>
        <v>10.7</v>
      </c>
    </row>
    <row r="28" spans="1:14" ht="12.75">
      <c r="A28" s="6" t="s">
        <v>16</v>
      </c>
      <c r="B28" s="6">
        <v>0.1</v>
      </c>
      <c r="C28" s="6">
        <v>0.3</v>
      </c>
      <c r="D28" s="6">
        <v>17.8</v>
      </c>
      <c r="E28" s="6">
        <v>153.3</v>
      </c>
      <c r="F28" s="6">
        <v>3</v>
      </c>
      <c r="G28" s="6">
        <v>28.74</v>
      </c>
      <c r="H28" s="6"/>
      <c r="I28" s="6"/>
      <c r="J28" s="6"/>
      <c r="K28" s="6"/>
      <c r="L28" s="6"/>
      <c r="M28" s="6"/>
      <c r="N28" s="7">
        <f t="shared" si="6"/>
        <v>203.24</v>
      </c>
    </row>
    <row r="29" spans="1:14" ht="12.75">
      <c r="A29" s="6" t="s">
        <v>18</v>
      </c>
      <c r="B29" s="6"/>
      <c r="C29" s="6"/>
      <c r="D29" s="6">
        <v>2.4</v>
      </c>
      <c r="E29" s="6"/>
      <c r="F29" s="6"/>
      <c r="G29" s="6"/>
      <c r="H29" s="6"/>
      <c r="I29" s="6"/>
      <c r="J29" s="6"/>
      <c r="K29" s="6"/>
      <c r="L29" s="6"/>
      <c r="M29" s="6"/>
      <c r="N29" s="7">
        <f t="shared" si="6"/>
        <v>2.4</v>
      </c>
    </row>
    <row r="30" spans="1:14" ht="12.75">
      <c r="A30" s="6" t="s">
        <v>21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>
        <f t="shared" si="6"/>
        <v>0</v>
      </c>
    </row>
    <row r="31" spans="1:14" ht="12.75">
      <c r="A31" s="6" t="s">
        <v>22</v>
      </c>
      <c r="B31" s="6"/>
      <c r="C31" s="6"/>
      <c r="D31" s="6">
        <v>0.5</v>
      </c>
      <c r="E31" s="6">
        <v>0.3</v>
      </c>
      <c r="F31" s="6"/>
      <c r="G31" s="6"/>
      <c r="H31" s="6"/>
      <c r="I31" s="6"/>
      <c r="J31" s="6"/>
      <c r="K31" s="6"/>
      <c r="L31" s="6"/>
      <c r="M31" s="6"/>
      <c r="N31" s="7">
        <f t="shared" si="6"/>
        <v>0.8</v>
      </c>
    </row>
    <row r="32" spans="1:14" ht="12.75">
      <c r="A32" s="6" t="s">
        <v>23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7">
        <f t="shared" si="6"/>
        <v>0</v>
      </c>
    </row>
    <row r="33" spans="1:14" ht="12.75">
      <c r="A33" s="6" t="s">
        <v>27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7">
        <f t="shared" si="6"/>
        <v>0</v>
      </c>
    </row>
    <row r="34" spans="1:14" ht="12.75">
      <c r="A34" s="8" t="s">
        <v>32</v>
      </c>
      <c r="B34" s="8">
        <f aca="true" t="shared" si="7" ref="B34:N34">SUM(B27:B33)</f>
        <v>0.1</v>
      </c>
      <c r="C34" s="8">
        <f t="shared" si="7"/>
        <v>0.3</v>
      </c>
      <c r="D34" s="8">
        <f t="shared" si="7"/>
        <v>29.4</v>
      </c>
      <c r="E34" s="8">
        <f t="shared" si="7"/>
        <v>153.60000000000002</v>
      </c>
      <c r="F34" s="8">
        <f t="shared" si="7"/>
        <v>5</v>
      </c>
      <c r="G34" s="8">
        <f t="shared" si="7"/>
        <v>28.74</v>
      </c>
      <c r="H34" s="8">
        <f t="shared" si="7"/>
        <v>0</v>
      </c>
      <c r="I34" s="8">
        <f t="shared" si="7"/>
        <v>0</v>
      </c>
      <c r="J34" s="8">
        <f t="shared" si="7"/>
        <v>0</v>
      </c>
      <c r="K34" s="8">
        <f t="shared" si="7"/>
        <v>0</v>
      </c>
      <c r="L34" s="8">
        <f t="shared" si="7"/>
        <v>0</v>
      </c>
      <c r="M34" s="8">
        <f t="shared" si="7"/>
        <v>0</v>
      </c>
      <c r="N34" s="8">
        <f t="shared" si="7"/>
        <v>217.14000000000001</v>
      </c>
    </row>
    <row r="35" spans="1:14" ht="12.75">
      <c r="A35" s="9" t="s">
        <v>33</v>
      </c>
      <c r="B35" s="9">
        <f aca="true" t="shared" si="8" ref="B35:N35">SUM(B27:B34)/2</f>
        <v>0.1</v>
      </c>
      <c r="C35" s="9">
        <f t="shared" si="8"/>
        <v>0.3</v>
      </c>
      <c r="D35" s="9">
        <f t="shared" si="8"/>
        <v>29.4</v>
      </c>
      <c r="E35" s="9">
        <f t="shared" si="8"/>
        <v>153.60000000000002</v>
      </c>
      <c r="F35" s="9">
        <f t="shared" si="8"/>
        <v>5</v>
      </c>
      <c r="G35" s="9">
        <f t="shared" si="8"/>
        <v>28.74</v>
      </c>
      <c r="H35" s="9">
        <f t="shared" si="8"/>
        <v>0</v>
      </c>
      <c r="I35" s="9">
        <f t="shared" si="8"/>
        <v>0</v>
      </c>
      <c r="J35" s="9">
        <f t="shared" si="8"/>
        <v>0</v>
      </c>
      <c r="K35" s="9">
        <f t="shared" si="8"/>
        <v>0</v>
      </c>
      <c r="L35" s="9">
        <f t="shared" si="8"/>
        <v>0</v>
      </c>
      <c r="M35" s="9">
        <f t="shared" si="8"/>
        <v>0</v>
      </c>
      <c r="N35" s="9">
        <f t="shared" si="8"/>
        <v>217.14000000000001</v>
      </c>
    </row>
    <row r="36" spans="1:14" ht="12.75">
      <c r="A36" s="6" t="s">
        <v>59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1:14" ht="12.75">
      <c r="A37" s="8" t="s">
        <v>41</v>
      </c>
      <c r="B37" s="8">
        <f aca="true" t="shared" si="9" ref="B37:N37">SUM(B36:B36)</f>
        <v>0</v>
      </c>
      <c r="C37" s="8">
        <f t="shared" si="9"/>
        <v>0</v>
      </c>
      <c r="D37" s="8">
        <f t="shared" si="9"/>
        <v>0</v>
      </c>
      <c r="E37" s="8">
        <f t="shared" si="9"/>
        <v>0</v>
      </c>
      <c r="F37" s="8">
        <f t="shared" si="9"/>
        <v>0</v>
      </c>
      <c r="G37" s="8">
        <f t="shared" si="9"/>
        <v>0</v>
      </c>
      <c r="H37" s="8">
        <f t="shared" si="9"/>
        <v>0</v>
      </c>
      <c r="I37" s="8">
        <f t="shared" si="9"/>
        <v>0</v>
      </c>
      <c r="J37" s="8">
        <f t="shared" si="9"/>
        <v>0</v>
      </c>
      <c r="K37" s="8">
        <f t="shared" si="9"/>
        <v>0</v>
      </c>
      <c r="L37" s="8">
        <f t="shared" si="9"/>
        <v>0</v>
      </c>
      <c r="M37" s="8">
        <f t="shared" si="9"/>
        <v>0</v>
      </c>
      <c r="N37" s="8">
        <f t="shared" si="9"/>
        <v>0</v>
      </c>
    </row>
    <row r="38" spans="1:14" ht="12.75">
      <c r="A38" s="9" t="s">
        <v>42</v>
      </c>
      <c r="B38" s="9">
        <f aca="true" t="shared" si="10" ref="B38:N38">SUM(B36:B37)/2</f>
        <v>0</v>
      </c>
      <c r="C38" s="9">
        <f t="shared" si="10"/>
        <v>0</v>
      </c>
      <c r="D38" s="9">
        <f t="shared" si="10"/>
        <v>0</v>
      </c>
      <c r="E38" s="9">
        <f t="shared" si="10"/>
        <v>0</v>
      </c>
      <c r="F38" s="9">
        <f t="shared" si="10"/>
        <v>0</v>
      </c>
      <c r="G38" s="9">
        <f t="shared" si="10"/>
        <v>0</v>
      </c>
      <c r="H38" s="9">
        <f t="shared" si="10"/>
        <v>0</v>
      </c>
      <c r="I38" s="9">
        <f t="shared" si="10"/>
        <v>0</v>
      </c>
      <c r="J38" s="9">
        <f t="shared" si="10"/>
        <v>0</v>
      </c>
      <c r="K38" s="9">
        <f t="shared" si="10"/>
        <v>0</v>
      </c>
      <c r="L38" s="9">
        <f t="shared" si="10"/>
        <v>0</v>
      </c>
      <c r="M38" s="9">
        <f t="shared" si="10"/>
        <v>0</v>
      </c>
      <c r="N38" s="9">
        <f t="shared" si="10"/>
        <v>0</v>
      </c>
    </row>
    <row r="39" spans="1:14" ht="12.75">
      <c r="A39" s="10" t="s">
        <v>43</v>
      </c>
      <c r="B39" s="10">
        <f aca="true" t="shared" si="11" ref="B39:N39">SUM(B27:B38)/3</f>
        <v>0.10000000000000002</v>
      </c>
      <c r="C39" s="10">
        <f t="shared" si="11"/>
        <v>0.3</v>
      </c>
      <c r="D39" s="10">
        <f t="shared" si="11"/>
        <v>29.399999999999995</v>
      </c>
      <c r="E39" s="10">
        <f t="shared" si="11"/>
        <v>153.60000000000002</v>
      </c>
      <c r="F39" s="10">
        <f t="shared" si="11"/>
        <v>5</v>
      </c>
      <c r="G39" s="10">
        <f t="shared" si="11"/>
        <v>28.74</v>
      </c>
      <c r="H39" s="10">
        <f t="shared" si="11"/>
        <v>0</v>
      </c>
      <c r="I39" s="10">
        <f t="shared" si="11"/>
        <v>0</v>
      </c>
      <c r="J39" s="10">
        <f t="shared" si="11"/>
        <v>0</v>
      </c>
      <c r="K39" s="10">
        <f t="shared" si="11"/>
        <v>0</v>
      </c>
      <c r="L39" s="10">
        <f t="shared" si="11"/>
        <v>0</v>
      </c>
      <c r="M39" s="10">
        <f t="shared" si="11"/>
        <v>0</v>
      </c>
      <c r="N39" s="10">
        <f t="shared" si="11"/>
        <v>217.14000000000001</v>
      </c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3" t="s">
        <v>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>
      <c r="A42" s="3" t="s">
        <v>138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>
      <c r="A43" s="4"/>
      <c r="B43" s="5" t="s">
        <v>2</v>
      </c>
      <c r="C43" s="5" t="s">
        <v>3</v>
      </c>
      <c r="D43" s="5" t="s">
        <v>4</v>
      </c>
      <c r="E43" s="5" t="s">
        <v>5</v>
      </c>
      <c r="F43" s="5" t="s">
        <v>6</v>
      </c>
      <c r="G43" s="5" t="s">
        <v>7</v>
      </c>
      <c r="H43" s="5" t="s">
        <v>8</v>
      </c>
      <c r="I43" s="5" t="s">
        <v>9</v>
      </c>
      <c r="J43" s="5" t="s">
        <v>10</v>
      </c>
      <c r="K43" s="5" t="s">
        <v>11</v>
      </c>
      <c r="L43" s="5" t="s">
        <v>12</v>
      </c>
      <c r="M43" s="5" t="s">
        <v>13</v>
      </c>
      <c r="N43" s="5" t="s">
        <v>14</v>
      </c>
    </row>
    <row r="44" spans="1:14" ht="12.75">
      <c r="A44" s="6" t="s">
        <v>15</v>
      </c>
      <c r="B44" s="6">
        <v>276.9</v>
      </c>
      <c r="C44" s="6">
        <v>1414.1</v>
      </c>
      <c r="D44" s="6">
        <v>1186.9</v>
      </c>
      <c r="E44" s="6">
        <v>1065.8</v>
      </c>
      <c r="F44" s="6">
        <v>950.6</v>
      </c>
      <c r="G44" s="6">
        <v>455.1</v>
      </c>
      <c r="H44" s="6">
        <v>273</v>
      </c>
      <c r="I44" s="6">
        <v>208.1</v>
      </c>
      <c r="J44" s="6">
        <v>804.6</v>
      </c>
      <c r="K44" s="6">
        <v>473.6</v>
      </c>
      <c r="L44" s="6">
        <v>780.4</v>
      </c>
      <c r="M44" s="6">
        <v>535.2</v>
      </c>
      <c r="N44" s="7">
        <f aca="true" t="shared" si="12" ref="N44:N52">SUM(B44:M44)</f>
        <v>8424.300000000001</v>
      </c>
    </row>
    <row r="45" spans="1:14" ht="12.75">
      <c r="A45" s="6" t="s">
        <v>16</v>
      </c>
      <c r="B45" s="6">
        <v>483</v>
      </c>
      <c r="C45" s="6">
        <v>5777.8</v>
      </c>
      <c r="D45" s="6">
        <v>693.7</v>
      </c>
      <c r="E45" s="6">
        <v>648.1</v>
      </c>
      <c r="F45" s="6">
        <v>1567.2</v>
      </c>
      <c r="G45" s="6">
        <v>1997.8</v>
      </c>
      <c r="H45" s="6">
        <v>1973.5</v>
      </c>
      <c r="I45" s="6">
        <v>1671.9</v>
      </c>
      <c r="J45" s="6">
        <v>1093.9</v>
      </c>
      <c r="K45" s="6">
        <v>836.4</v>
      </c>
      <c r="L45" s="6">
        <v>663.7</v>
      </c>
      <c r="M45" s="6">
        <v>1052.3</v>
      </c>
      <c r="N45" s="7">
        <f t="shared" si="12"/>
        <v>18459.3</v>
      </c>
    </row>
    <row r="46" spans="1:14" ht="12.75">
      <c r="A46" s="6" t="s">
        <v>17</v>
      </c>
      <c r="B46" s="6">
        <v>49.6</v>
      </c>
      <c r="C46" s="6">
        <v>82.5</v>
      </c>
      <c r="D46" s="6">
        <v>106</v>
      </c>
      <c r="E46" s="6">
        <v>49.2</v>
      </c>
      <c r="F46" s="6">
        <v>25.3</v>
      </c>
      <c r="G46" s="6">
        <v>51.2</v>
      </c>
      <c r="H46" s="6">
        <v>153</v>
      </c>
      <c r="I46" s="6">
        <v>45.9</v>
      </c>
      <c r="J46" s="6">
        <v>53.6</v>
      </c>
      <c r="K46" s="6">
        <v>76.3</v>
      </c>
      <c r="L46" s="6">
        <v>51.7</v>
      </c>
      <c r="M46" s="6">
        <v>109.7</v>
      </c>
      <c r="N46" s="7">
        <f t="shared" si="12"/>
        <v>854</v>
      </c>
    </row>
    <row r="47" spans="1:14" ht="12.75">
      <c r="A47" s="6" t="s">
        <v>18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7">
        <f t="shared" si="12"/>
        <v>0</v>
      </c>
    </row>
    <row r="48" spans="1:14" ht="12.75">
      <c r="A48" s="6" t="s">
        <v>67</v>
      </c>
      <c r="B48" s="6">
        <v>60.7</v>
      </c>
      <c r="C48" s="6">
        <v>83.7</v>
      </c>
      <c r="D48" s="6">
        <v>87.4</v>
      </c>
      <c r="E48" s="6">
        <v>55.9</v>
      </c>
      <c r="F48" s="6">
        <v>115.8</v>
      </c>
      <c r="G48" s="6">
        <v>83.8</v>
      </c>
      <c r="H48" s="6">
        <v>55.6</v>
      </c>
      <c r="I48" s="6">
        <v>73.4</v>
      </c>
      <c r="J48" s="6">
        <v>72.3</v>
      </c>
      <c r="K48" s="6">
        <v>73.4</v>
      </c>
      <c r="L48" s="6">
        <v>98.5</v>
      </c>
      <c r="M48" s="6">
        <v>71.9</v>
      </c>
      <c r="N48" s="7">
        <f t="shared" si="12"/>
        <v>932.3999999999999</v>
      </c>
    </row>
    <row r="49" spans="1:14" ht="12.75">
      <c r="A49" s="6" t="s">
        <v>20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>
        <v>0.1</v>
      </c>
      <c r="M49" s="6"/>
      <c r="N49" s="7">
        <f t="shared" si="12"/>
        <v>0.1</v>
      </c>
    </row>
    <row r="50" spans="1:14" ht="12.75">
      <c r="A50" s="6" t="s">
        <v>21</v>
      </c>
      <c r="B50" s="6"/>
      <c r="C50" s="6">
        <v>62.5</v>
      </c>
      <c r="D50" s="6">
        <v>22.5</v>
      </c>
      <c r="E50" s="6">
        <v>45</v>
      </c>
      <c r="F50" s="6">
        <v>0.1</v>
      </c>
      <c r="G50" s="6"/>
      <c r="H50" s="6">
        <v>0.4</v>
      </c>
      <c r="I50" s="6">
        <v>0.4</v>
      </c>
      <c r="J50" s="6">
        <v>162.8</v>
      </c>
      <c r="K50" s="6">
        <v>0.3</v>
      </c>
      <c r="L50" s="6">
        <v>79.2</v>
      </c>
      <c r="M50" s="6">
        <v>0.5</v>
      </c>
      <c r="N50" s="7">
        <f t="shared" si="12"/>
        <v>373.70000000000005</v>
      </c>
    </row>
    <row r="51" spans="1:14" ht="12.75">
      <c r="A51" s="6" t="s">
        <v>22</v>
      </c>
      <c r="B51" s="6">
        <v>116</v>
      </c>
      <c r="C51" s="6">
        <v>32.4</v>
      </c>
      <c r="D51" s="6">
        <v>408.6</v>
      </c>
      <c r="E51" s="6">
        <v>411.2</v>
      </c>
      <c r="F51" s="6">
        <v>516.8</v>
      </c>
      <c r="G51" s="6">
        <v>610.7</v>
      </c>
      <c r="H51" s="6">
        <v>1473.8</v>
      </c>
      <c r="I51" s="6">
        <v>1758.4</v>
      </c>
      <c r="J51" s="6">
        <v>2056.5</v>
      </c>
      <c r="K51" s="6">
        <v>234.2</v>
      </c>
      <c r="L51" s="6">
        <v>265.6</v>
      </c>
      <c r="M51" s="6">
        <v>207.4</v>
      </c>
      <c r="N51" s="7">
        <f t="shared" si="12"/>
        <v>8091.599999999999</v>
      </c>
    </row>
    <row r="52" spans="1:14" ht="12.75">
      <c r="A52" s="6" t="s">
        <v>26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7">
        <f t="shared" si="12"/>
        <v>0</v>
      </c>
    </row>
    <row r="53" spans="1:14" ht="12.75">
      <c r="A53" s="8" t="s">
        <v>32</v>
      </c>
      <c r="B53" s="8">
        <f aca="true" t="shared" si="13" ref="B53:N53">SUM(B44:B52)</f>
        <v>986.2</v>
      </c>
      <c r="C53" s="8">
        <f t="shared" si="13"/>
        <v>7452.999999999999</v>
      </c>
      <c r="D53" s="8">
        <f t="shared" si="13"/>
        <v>2505.1</v>
      </c>
      <c r="E53" s="8">
        <f t="shared" si="13"/>
        <v>2275.2000000000003</v>
      </c>
      <c r="F53" s="8">
        <f t="shared" si="13"/>
        <v>3175.8</v>
      </c>
      <c r="G53" s="8">
        <f t="shared" si="13"/>
        <v>3198.6000000000004</v>
      </c>
      <c r="H53" s="8">
        <f t="shared" si="13"/>
        <v>3929.3</v>
      </c>
      <c r="I53" s="8">
        <f t="shared" si="13"/>
        <v>3758.1000000000004</v>
      </c>
      <c r="J53" s="8">
        <f t="shared" si="13"/>
        <v>4243.7</v>
      </c>
      <c r="K53" s="8">
        <f t="shared" si="13"/>
        <v>1694.2</v>
      </c>
      <c r="L53" s="8">
        <f t="shared" si="13"/>
        <v>1939.1999999999998</v>
      </c>
      <c r="M53" s="8">
        <f t="shared" si="13"/>
        <v>1977.0000000000002</v>
      </c>
      <c r="N53" s="8">
        <f t="shared" si="13"/>
        <v>37135.4</v>
      </c>
    </row>
    <row r="54" spans="1:14" ht="12.75">
      <c r="A54" s="9" t="s">
        <v>33</v>
      </c>
      <c r="B54" s="9">
        <f aca="true" t="shared" si="14" ref="B54:N54">SUM(B44:B53)/2</f>
        <v>986.2</v>
      </c>
      <c r="C54" s="9">
        <f t="shared" si="14"/>
        <v>7452.999999999999</v>
      </c>
      <c r="D54" s="9">
        <f t="shared" si="14"/>
        <v>2505.1</v>
      </c>
      <c r="E54" s="9">
        <f t="shared" si="14"/>
        <v>2275.2000000000003</v>
      </c>
      <c r="F54" s="9">
        <f t="shared" si="14"/>
        <v>3175.8</v>
      </c>
      <c r="G54" s="9">
        <f t="shared" si="14"/>
        <v>3198.6000000000004</v>
      </c>
      <c r="H54" s="9">
        <f t="shared" si="14"/>
        <v>3929.3</v>
      </c>
      <c r="I54" s="9">
        <f t="shared" si="14"/>
        <v>3758.1000000000004</v>
      </c>
      <c r="J54" s="9">
        <f t="shared" si="14"/>
        <v>4243.7</v>
      </c>
      <c r="K54" s="9">
        <f t="shared" si="14"/>
        <v>1694.2</v>
      </c>
      <c r="L54" s="9">
        <f t="shared" si="14"/>
        <v>1939.1999999999998</v>
      </c>
      <c r="M54" s="9">
        <f t="shared" si="14"/>
        <v>1977.0000000000002</v>
      </c>
      <c r="N54" s="9">
        <f t="shared" si="14"/>
        <v>37135.4</v>
      </c>
    </row>
    <row r="55" spans="1:14" ht="12.75">
      <c r="A55" s="6" t="s">
        <v>34</v>
      </c>
      <c r="B55" s="6"/>
      <c r="C55" s="6"/>
      <c r="D55" s="6"/>
      <c r="E55" s="6"/>
      <c r="F55" s="6"/>
      <c r="G55" s="6">
        <v>25</v>
      </c>
      <c r="H55" s="6"/>
      <c r="I55" s="6"/>
      <c r="J55" s="6"/>
      <c r="K55" s="6"/>
      <c r="L55" s="6"/>
      <c r="M55" s="6"/>
      <c r="N55" s="7">
        <f>SUM(B55:M55)</f>
        <v>25</v>
      </c>
    </row>
    <row r="56" spans="1:14" ht="12.75">
      <c r="A56" s="6" t="s">
        <v>36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7">
        <f>SUM(B56:M56)</f>
        <v>0</v>
      </c>
    </row>
    <row r="57" spans="1:14" ht="12.75">
      <c r="A57" s="6" t="s">
        <v>108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>
        <v>0.1</v>
      </c>
      <c r="N57" s="7">
        <f>SUM(B57:M57)</f>
        <v>0.1</v>
      </c>
    </row>
    <row r="58" spans="1:14" ht="12.75">
      <c r="A58" s="6" t="s">
        <v>113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7">
        <f>SUM(B58:M58)</f>
        <v>0</v>
      </c>
    </row>
    <row r="59" spans="1:14" ht="12.75">
      <c r="A59" s="8" t="s">
        <v>41</v>
      </c>
      <c r="B59" s="8">
        <f aca="true" t="shared" si="15" ref="B59:N59">SUM(B55:B58)</f>
        <v>0</v>
      </c>
      <c r="C59" s="8">
        <f t="shared" si="15"/>
        <v>0</v>
      </c>
      <c r="D59" s="8">
        <f t="shared" si="15"/>
        <v>0</v>
      </c>
      <c r="E59" s="8">
        <f t="shared" si="15"/>
        <v>0</v>
      </c>
      <c r="F59" s="8">
        <f t="shared" si="15"/>
        <v>0</v>
      </c>
      <c r="G59" s="8">
        <f t="shared" si="15"/>
        <v>25</v>
      </c>
      <c r="H59" s="8">
        <f t="shared" si="15"/>
        <v>0</v>
      </c>
      <c r="I59" s="8">
        <f t="shared" si="15"/>
        <v>0</v>
      </c>
      <c r="J59" s="8">
        <f t="shared" si="15"/>
        <v>0</v>
      </c>
      <c r="K59" s="8">
        <f t="shared" si="15"/>
        <v>0</v>
      </c>
      <c r="L59" s="8">
        <f t="shared" si="15"/>
        <v>0</v>
      </c>
      <c r="M59" s="8">
        <f t="shared" si="15"/>
        <v>0.1</v>
      </c>
      <c r="N59" s="8">
        <f t="shared" si="15"/>
        <v>25.1</v>
      </c>
    </row>
    <row r="60" spans="1:14" ht="12.75">
      <c r="A60" s="9" t="s">
        <v>42</v>
      </c>
      <c r="B60" s="9">
        <f aca="true" t="shared" si="16" ref="B60:N60">SUM(B55:B59)/2</f>
        <v>0</v>
      </c>
      <c r="C60" s="9">
        <f t="shared" si="16"/>
        <v>0</v>
      </c>
      <c r="D60" s="9">
        <f t="shared" si="16"/>
        <v>0</v>
      </c>
      <c r="E60" s="9">
        <f t="shared" si="16"/>
        <v>0</v>
      </c>
      <c r="F60" s="9">
        <f t="shared" si="16"/>
        <v>0</v>
      </c>
      <c r="G60" s="9">
        <f t="shared" si="16"/>
        <v>25</v>
      </c>
      <c r="H60" s="9">
        <f t="shared" si="16"/>
        <v>0</v>
      </c>
      <c r="I60" s="9">
        <f t="shared" si="16"/>
        <v>0</v>
      </c>
      <c r="J60" s="9">
        <f t="shared" si="16"/>
        <v>0</v>
      </c>
      <c r="K60" s="9">
        <f t="shared" si="16"/>
        <v>0</v>
      </c>
      <c r="L60" s="9">
        <f t="shared" si="16"/>
        <v>0</v>
      </c>
      <c r="M60" s="9">
        <f t="shared" si="16"/>
        <v>0.1</v>
      </c>
      <c r="N60" s="9">
        <f t="shared" si="16"/>
        <v>25.1</v>
      </c>
    </row>
    <row r="61" spans="1:14" ht="12.75">
      <c r="A61" s="10" t="s">
        <v>43</v>
      </c>
      <c r="B61" s="10">
        <f aca="true" t="shared" si="17" ref="B61:N61">SUM(B44:B60)/3</f>
        <v>986.2000000000002</v>
      </c>
      <c r="C61" s="10">
        <f t="shared" si="17"/>
        <v>7452.999999999999</v>
      </c>
      <c r="D61" s="10">
        <f t="shared" si="17"/>
        <v>2505.1</v>
      </c>
      <c r="E61" s="10">
        <f t="shared" si="17"/>
        <v>2275.2000000000003</v>
      </c>
      <c r="F61" s="10">
        <f t="shared" si="17"/>
        <v>3175.8000000000006</v>
      </c>
      <c r="G61" s="10">
        <f t="shared" si="17"/>
        <v>3223.6000000000004</v>
      </c>
      <c r="H61" s="10">
        <f t="shared" si="17"/>
        <v>3929.3000000000006</v>
      </c>
      <c r="I61" s="10">
        <f t="shared" si="17"/>
        <v>3758.1000000000004</v>
      </c>
      <c r="J61" s="10">
        <f t="shared" si="17"/>
        <v>4243.7</v>
      </c>
      <c r="K61" s="10">
        <f t="shared" si="17"/>
        <v>1694.2</v>
      </c>
      <c r="L61" s="10">
        <f t="shared" si="17"/>
        <v>1939.1999999999998</v>
      </c>
      <c r="M61" s="10">
        <f t="shared" si="17"/>
        <v>1977.1000000000006</v>
      </c>
      <c r="N61" s="10">
        <f t="shared" si="17"/>
        <v>37160.50000000001</v>
      </c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3" t="s">
        <v>0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3" t="s">
        <v>139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>
      <c r="A65" s="4"/>
      <c r="B65" s="5" t="s">
        <v>2</v>
      </c>
      <c r="C65" s="5" t="s">
        <v>3</v>
      </c>
      <c r="D65" s="5" t="s">
        <v>4</v>
      </c>
      <c r="E65" s="5" t="s">
        <v>5</v>
      </c>
      <c r="F65" s="5" t="s">
        <v>6</v>
      </c>
      <c r="G65" s="5" t="s">
        <v>7</v>
      </c>
      <c r="H65" s="5" t="s">
        <v>8</v>
      </c>
      <c r="I65" s="5" t="s">
        <v>9</v>
      </c>
      <c r="J65" s="5" t="s">
        <v>10</v>
      </c>
      <c r="K65" s="5" t="s">
        <v>11</v>
      </c>
      <c r="L65" s="5" t="s">
        <v>12</v>
      </c>
      <c r="M65" s="5" t="s">
        <v>13</v>
      </c>
      <c r="N65" s="5" t="s">
        <v>14</v>
      </c>
    </row>
    <row r="66" spans="1:14" ht="12.75">
      <c r="A66" s="6" t="s">
        <v>45</v>
      </c>
      <c r="B66" s="6"/>
      <c r="C66" s="6">
        <v>56.2</v>
      </c>
      <c r="D66" s="6"/>
      <c r="E66" s="6"/>
      <c r="F66" s="6">
        <v>2.6</v>
      </c>
      <c r="G66" s="6"/>
      <c r="H66" s="6"/>
      <c r="I66" s="6"/>
      <c r="J66" s="6"/>
      <c r="K66" s="6"/>
      <c r="L66" s="6"/>
      <c r="M66" s="6"/>
      <c r="N66" s="7">
        <f aca="true" t="shared" si="18" ref="N66:N73">SUM(B66:M66)</f>
        <v>58.800000000000004</v>
      </c>
    </row>
    <row r="67" spans="1:14" ht="12.75">
      <c r="A67" s="6" t="s">
        <v>16</v>
      </c>
      <c r="B67" s="6">
        <v>281.2</v>
      </c>
      <c r="C67" s="6">
        <v>1.6</v>
      </c>
      <c r="D67" s="6">
        <v>62.9</v>
      </c>
      <c r="E67" s="6">
        <v>60.7</v>
      </c>
      <c r="F67" s="6">
        <v>11.7</v>
      </c>
      <c r="G67" s="6">
        <v>0.3</v>
      </c>
      <c r="H67" s="6">
        <v>634.5</v>
      </c>
      <c r="I67" s="6">
        <v>3.1</v>
      </c>
      <c r="J67" s="6">
        <v>0.9</v>
      </c>
      <c r="K67" s="6">
        <v>3.5</v>
      </c>
      <c r="L67" s="6">
        <v>3.4</v>
      </c>
      <c r="M67" s="6">
        <v>5.1</v>
      </c>
      <c r="N67" s="7">
        <f t="shared" si="18"/>
        <v>1068.9</v>
      </c>
    </row>
    <row r="68" spans="1:14" ht="12.75">
      <c r="A68" s="6" t="s">
        <v>17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7">
        <f t="shared" si="18"/>
        <v>0</v>
      </c>
    </row>
    <row r="69" spans="1:14" ht="12.75">
      <c r="A69" s="6" t="s">
        <v>18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7">
        <f t="shared" si="18"/>
        <v>0</v>
      </c>
    </row>
    <row r="70" spans="1:14" ht="12.75">
      <c r="A70" s="6" t="s">
        <v>21</v>
      </c>
      <c r="B70" s="6"/>
      <c r="C70" s="6"/>
      <c r="D70" s="6"/>
      <c r="E70" s="6"/>
      <c r="F70" s="6">
        <v>52.3</v>
      </c>
      <c r="G70" s="6">
        <v>280.8</v>
      </c>
      <c r="H70" s="6"/>
      <c r="I70" s="6"/>
      <c r="J70" s="6"/>
      <c r="K70" s="6">
        <v>155.1</v>
      </c>
      <c r="L70" s="6">
        <v>128.4</v>
      </c>
      <c r="M70" s="6"/>
      <c r="N70" s="7">
        <f t="shared" si="18"/>
        <v>616.6</v>
      </c>
    </row>
    <row r="71" spans="1:14" ht="12.75">
      <c r="A71" s="6" t="s">
        <v>22</v>
      </c>
      <c r="B71" s="6"/>
      <c r="C71" s="6"/>
      <c r="D71" s="6"/>
      <c r="E71" s="6">
        <v>2.1</v>
      </c>
      <c r="F71" s="6"/>
      <c r="G71" s="6"/>
      <c r="H71" s="6"/>
      <c r="I71" s="6"/>
      <c r="J71" s="6"/>
      <c r="K71" s="6"/>
      <c r="L71" s="6"/>
      <c r="M71" s="6"/>
      <c r="N71" s="7">
        <f t="shared" si="18"/>
        <v>2.1</v>
      </c>
    </row>
    <row r="72" spans="1:14" ht="12.75">
      <c r="A72" s="6" t="s">
        <v>23</v>
      </c>
      <c r="B72" s="6"/>
      <c r="C72" s="6"/>
      <c r="D72" s="6">
        <v>6.4</v>
      </c>
      <c r="E72" s="6"/>
      <c r="F72" s="6"/>
      <c r="G72" s="6"/>
      <c r="H72" s="6"/>
      <c r="I72" s="6"/>
      <c r="J72" s="6"/>
      <c r="K72" s="6"/>
      <c r="L72" s="6"/>
      <c r="M72" s="6"/>
      <c r="N72" s="7">
        <f t="shared" si="18"/>
        <v>6.4</v>
      </c>
    </row>
    <row r="73" spans="1:14" ht="12.75">
      <c r="A73" s="6" t="s">
        <v>27</v>
      </c>
      <c r="B73" s="6">
        <v>0.8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7">
        <f t="shared" si="18"/>
        <v>0.8</v>
      </c>
    </row>
    <row r="74" spans="1:14" ht="12.75">
      <c r="A74" s="8" t="s">
        <v>32</v>
      </c>
      <c r="B74" s="8">
        <f aca="true" t="shared" si="19" ref="B74:N74">SUM(B66:B73)</f>
        <v>282</v>
      </c>
      <c r="C74" s="8">
        <f t="shared" si="19"/>
        <v>57.800000000000004</v>
      </c>
      <c r="D74" s="8">
        <f t="shared" si="19"/>
        <v>69.3</v>
      </c>
      <c r="E74" s="8">
        <f t="shared" si="19"/>
        <v>62.800000000000004</v>
      </c>
      <c r="F74" s="8">
        <f t="shared" si="19"/>
        <v>66.6</v>
      </c>
      <c r="G74" s="8">
        <f t="shared" si="19"/>
        <v>281.1</v>
      </c>
      <c r="H74" s="8">
        <f t="shared" si="19"/>
        <v>634.5</v>
      </c>
      <c r="I74" s="8">
        <f t="shared" si="19"/>
        <v>3.1</v>
      </c>
      <c r="J74" s="8">
        <f t="shared" si="19"/>
        <v>0.9</v>
      </c>
      <c r="K74" s="8">
        <f t="shared" si="19"/>
        <v>158.6</v>
      </c>
      <c r="L74" s="8">
        <f t="shared" si="19"/>
        <v>131.8</v>
      </c>
      <c r="M74" s="8">
        <f t="shared" si="19"/>
        <v>5.1</v>
      </c>
      <c r="N74" s="8">
        <f t="shared" si="19"/>
        <v>1753.6000000000001</v>
      </c>
    </row>
    <row r="75" spans="1:14" ht="12.75">
      <c r="A75" s="9" t="s">
        <v>33</v>
      </c>
      <c r="B75" s="9">
        <f aca="true" t="shared" si="20" ref="B75:N75">SUM(B66:B74)/2</f>
        <v>282</v>
      </c>
      <c r="C75" s="9">
        <f t="shared" si="20"/>
        <v>57.800000000000004</v>
      </c>
      <c r="D75" s="9">
        <f t="shared" si="20"/>
        <v>69.3</v>
      </c>
      <c r="E75" s="9">
        <f t="shared" si="20"/>
        <v>62.800000000000004</v>
      </c>
      <c r="F75" s="9">
        <f t="shared" si="20"/>
        <v>66.6</v>
      </c>
      <c r="G75" s="9">
        <f t="shared" si="20"/>
        <v>281.1</v>
      </c>
      <c r="H75" s="9">
        <f t="shared" si="20"/>
        <v>634.5</v>
      </c>
      <c r="I75" s="9">
        <f t="shared" si="20"/>
        <v>3.1</v>
      </c>
      <c r="J75" s="9">
        <f t="shared" si="20"/>
        <v>0.9</v>
      </c>
      <c r="K75" s="9">
        <f t="shared" si="20"/>
        <v>158.6</v>
      </c>
      <c r="L75" s="9">
        <f t="shared" si="20"/>
        <v>131.8</v>
      </c>
      <c r="M75" s="9">
        <f t="shared" si="20"/>
        <v>5.1</v>
      </c>
      <c r="N75" s="9">
        <f t="shared" si="20"/>
        <v>1753.6000000000001</v>
      </c>
    </row>
    <row r="76" spans="1:14" ht="12.75">
      <c r="A76" s="6" t="s">
        <v>59</v>
      </c>
      <c r="B76" s="6"/>
      <c r="C76" s="6"/>
      <c r="D76" s="6"/>
      <c r="E76" s="6">
        <v>0.1</v>
      </c>
      <c r="F76" s="6"/>
      <c r="G76" s="6"/>
      <c r="H76" s="6"/>
      <c r="I76" s="6"/>
      <c r="J76" s="6"/>
      <c r="K76" s="6"/>
      <c r="L76" s="6"/>
      <c r="M76" s="6"/>
      <c r="N76" s="7">
        <f>SUM(B76:M76)</f>
        <v>0.1</v>
      </c>
    </row>
    <row r="77" spans="1:14" ht="12.75">
      <c r="A77" s="8" t="s">
        <v>41</v>
      </c>
      <c r="B77" s="8">
        <f aca="true" t="shared" si="21" ref="B77:N77">SUM(B76:B76)</f>
        <v>0</v>
      </c>
      <c r="C77" s="8">
        <f t="shared" si="21"/>
        <v>0</v>
      </c>
      <c r="D77" s="8">
        <f t="shared" si="21"/>
        <v>0</v>
      </c>
      <c r="E77" s="8">
        <f t="shared" si="21"/>
        <v>0.1</v>
      </c>
      <c r="F77" s="8">
        <f t="shared" si="21"/>
        <v>0</v>
      </c>
      <c r="G77" s="8">
        <f t="shared" si="21"/>
        <v>0</v>
      </c>
      <c r="H77" s="8">
        <f t="shared" si="21"/>
        <v>0</v>
      </c>
      <c r="I77" s="8">
        <f t="shared" si="21"/>
        <v>0</v>
      </c>
      <c r="J77" s="8">
        <f t="shared" si="21"/>
        <v>0</v>
      </c>
      <c r="K77" s="8">
        <f t="shared" si="21"/>
        <v>0</v>
      </c>
      <c r="L77" s="8">
        <f t="shared" si="21"/>
        <v>0</v>
      </c>
      <c r="M77" s="8">
        <f t="shared" si="21"/>
        <v>0</v>
      </c>
      <c r="N77" s="8">
        <f t="shared" si="21"/>
        <v>0.1</v>
      </c>
    </row>
    <row r="78" spans="1:14" ht="12.75">
      <c r="A78" s="9" t="s">
        <v>42</v>
      </c>
      <c r="B78" s="9">
        <f aca="true" t="shared" si="22" ref="B78:N78">SUM(B76:B77)/2</f>
        <v>0</v>
      </c>
      <c r="C78" s="9">
        <f t="shared" si="22"/>
        <v>0</v>
      </c>
      <c r="D78" s="9">
        <f t="shared" si="22"/>
        <v>0</v>
      </c>
      <c r="E78" s="9">
        <f t="shared" si="22"/>
        <v>0.1</v>
      </c>
      <c r="F78" s="9">
        <f t="shared" si="22"/>
        <v>0</v>
      </c>
      <c r="G78" s="9">
        <f t="shared" si="22"/>
        <v>0</v>
      </c>
      <c r="H78" s="9">
        <f t="shared" si="22"/>
        <v>0</v>
      </c>
      <c r="I78" s="9">
        <f t="shared" si="22"/>
        <v>0</v>
      </c>
      <c r="J78" s="9">
        <f t="shared" si="22"/>
        <v>0</v>
      </c>
      <c r="K78" s="9">
        <f t="shared" si="22"/>
        <v>0</v>
      </c>
      <c r="L78" s="9">
        <f t="shared" si="22"/>
        <v>0</v>
      </c>
      <c r="M78" s="9">
        <f t="shared" si="22"/>
        <v>0</v>
      </c>
      <c r="N78" s="9">
        <f t="shared" si="22"/>
        <v>0.1</v>
      </c>
    </row>
    <row r="79" spans="1:14" ht="12.75">
      <c r="A79" s="10" t="s">
        <v>43</v>
      </c>
      <c r="B79" s="10">
        <f aca="true" t="shared" si="23" ref="B79:N79">SUM(B66:B78)/3</f>
        <v>282</v>
      </c>
      <c r="C79" s="10">
        <f t="shared" si="23"/>
        <v>57.800000000000004</v>
      </c>
      <c r="D79" s="10">
        <f t="shared" si="23"/>
        <v>69.3</v>
      </c>
      <c r="E79" s="10">
        <f t="shared" si="23"/>
        <v>62.9</v>
      </c>
      <c r="F79" s="10">
        <f t="shared" si="23"/>
        <v>66.6</v>
      </c>
      <c r="G79" s="10">
        <f t="shared" si="23"/>
        <v>281.1</v>
      </c>
      <c r="H79" s="10">
        <f t="shared" si="23"/>
        <v>634.5</v>
      </c>
      <c r="I79" s="10">
        <f t="shared" si="23"/>
        <v>3.1</v>
      </c>
      <c r="J79" s="10">
        <f t="shared" si="23"/>
        <v>0.9</v>
      </c>
      <c r="K79" s="10">
        <f t="shared" si="23"/>
        <v>158.6</v>
      </c>
      <c r="L79" s="10">
        <f t="shared" si="23"/>
        <v>131.8</v>
      </c>
      <c r="M79" s="10">
        <f t="shared" si="23"/>
        <v>5.1</v>
      </c>
      <c r="N79" s="10">
        <f t="shared" si="23"/>
        <v>1753.7000000000005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29"/>
  <sheetViews>
    <sheetView showGridLines="0" tabSelected="1" workbookViewId="0" topLeftCell="A1">
      <selection activeCell="O44" sqref="O44"/>
    </sheetView>
  </sheetViews>
  <sheetFormatPr defaultColWidth="9.140625" defaultRowHeight="12.75"/>
  <cols>
    <col min="1" max="1" width="28.8515625" style="1" customWidth="1"/>
    <col min="2" max="13" width="10.00390625" style="1" customWidth="1"/>
    <col min="14" max="14" width="9.7109375" style="1" customWidth="1"/>
    <col min="15" max="15" width="28.8515625" style="1" customWidth="1"/>
    <col min="16" max="233" width="9.140625" style="2" customWidth="1"/>
    <col min="234" max="16384" width="9.140625" style="2" customWidth="1"/>
  </cols>
  <sheetData>
    <row r="1" ht="12.75">
      <c r="O1" s="2"/>
    </row>
    <row r="2" spans="1:15" ht="12.75">
      <c r="A2" s="3" t="s">
        <v>156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 ht="12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 ht="12.75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2"/>
    </row>
    <row r="5" spans="1:15" ht="12.75">
      <c r="A5" s="6" t="s">
        <v>15</v>
      </c>
      <c r="B5" s="6">
        <v>887.7</v>
      </c>
      <c r="C5" s="6">
        <v>677.3</v>
      </c>
      <c r="D5" s="6">
        <v>971.5</v>
      </c>
      <c r="E5" s="6">
        <v>3129.8</v>
      </c>
      <c r="F5" s="6">
        <v>1832</v>
      </c>
      <c r="G5" s="6">
        <v>748</v>
      </c>
      <c r="H5" s="6">
        <v>944.86</v>
      </c>
      <c r="I5" s="6"/>
      <c r="J5" s="6"/>
      <c r="K5" s="6"/>
      <c r="L5" s="6"/>
      <c r="M5" s="6"/>
      <c r="N5" s="7">
        <f aca="true" t="shared" si="0" ref="N5:N21">SUM(B5:M5)</f>
        <v>9191.16</v>
      </c>
      <c r="O5" s="2"/>
    </row>
    <row r="6" spans="1:15" ht="12.75">
      <c r="A6" s="6" t="s">
        <v>16</v>
      </c>
      <c r="B6" s="6">
        <v>97.1</v>
      </c>
      <c r="C6" s="6">
        <v>150.5</v>
      </c>
      <c r="D6" s="6">
        <v>155.4</v>
      </c>
      <c r="E6" s="6">
        <v>25.2</v>
      </c>
      <c r="F6" s="6">
        <v>51.5</v>
      </c>
      <c r="G6" s="6">
        <v>98</v>
      </c>
      <c r="H6" s="6">
        <f>25.14+26.44</f>
        <v>51.58</v>
      </c>
      <c r="I6" s="6"/>
      <c r="J6" s="6"/>
      <c r="K6" s="6"/>
      <c r="L6" s="6"/>
      <c r="M6" s="6"/>
      <c r="N6" s="7">
        <f t="shared" si="0"/>
        <v>629.2800000000001</v>
      </c>
      <c r="O6" s="2"/>
    </row>
    <row r="7" spans="1:15" ht="12.75">
      <c r="A7" s="6" t="s">
        <v>17</v>
      </c>
      <c r="B7" s="6">
        <v>110.3</v>
      </c>
      <c r="C7" s="6">
        <v>180.3</v>
      </c>
      <c r="D7" s="6">
        <v>528.1</v>
      </c>
      <c r="E7" s="6">
        <v>2300.4</v>
      </c>
      <c r="F7" s="6">
        <v>1706.2</v>
      </c>
      <c r="G7" s="6">
        <v>1141</v>
      </c>
      <c r="H7" s="6">
        <f>378.515+1072.1</f>
        <v>1450.6149999999998</v>
      </c>
      <c r="I7" s="6"/>
      <c r="J7" s="6"/>
      <c r="K7" s="6"/>
      <c r="L7" s="6"/>
      <c r="M7" s="6"/>
      <c r="N7" s="7">
        <f t="shared" si="0"/>
        <v>7416.915</v>
      </c>
      <c r="O7" s="2"/>
    </row>
    <row r="8" spans="1:15" ht="12.75">
      <c r="A8" s="6" t="s">
        <v>18</v>
      </c>
      <c r="B8" s="6">
        <v>631.2</v>
      </c>
      <c r="C8" s="6">
        <v>315.3</v>
      </c>
      <c r="D8" s="6">
        <v>130</v>
      </c>
      <c r="E8" s="6">
        <v>163.8</v>
      </c>
      <c r="F8" s="6">
        <v>1337.8</v>
      </c>
      <c r="G8" s="6">
        <v>218</v>
      </c>
      <c r="H8" s="6">
        <v>488.02</v>
      </c>
      <c r="I8" s="6"/>
      <c r="J8" s="6"/>
      <c r="K8" s="6"/>
      <c r="L8" s="6"/>
      <c r="M8" s="6"/>
      <c r="N8" s="7">
        <f t="shared" si="0"/>
        <v>3284.12</v>
      </c>
      <c r="O8" s="2"/>
    </row>
    <row r="9" spans="1:15" ht="12.75">
      <c r="A9" s="6" t="s">
        <v>19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>
        <f t="shared" si="0"/>
        <v>0</v>
      </c>
      <c r="O9" s="2"/>
    </row>
    <row r="10" spans="1:15" ht="12.75">
      <c r="A10" s="6" t="s">
        <v>20</v>
      </c>
      <c r="B10" s="6">
        <v>76.1</v>
      </c>
      <c r="C10" s="6">
        <v>160.3</v>
      </c>
      <c r="D10" s="6">
        <v>52.8</v>
      </c>
      <c r="E10" s="6">
        <v>129.3</v>
      </c>
      <c r="F10" s="6">
        <v>103.2</v>
      </c>
      <c r="G10" s="6">
        <v>77</v>
      </c>
      <c r="H10" s="6">
        <v>131.59</v>
      </c>
      <c r="I10" s="6"/>
      <c r="J10" s="6"/>
      <c r="K10" s="6"/>
      <c r="L10" s="6"/>
      <c r="M10" s="6"/>
      <c r="N10" s="7">
        <f t="shared" si="0"/>
        <v>730.2900000000001</v>
      </c>
      <c r="O10" s="2"/>
    </row>
    <row r="11" spans="1:15" ht="12.75">
      <c r="A11" s="6" t="s">
        <v>21</v>
      </c>
      <c r="B11" s="6">
        <v>132.3</v>
      </c>
      <c r="C11" s="6">
        <v>188.3</v>
      </c>
      <c r="D11" s="6">
        <v>261.8</v>
      </c>
      <c r="E11" s="6">
        <v>2971.6</v>
      </c>
      <c r="F11" s="6">
        <v>5725.2</v>
      </c>
      <c r="G11" s="6">
        <v>2802</v>
      </c>
      <c r="H11" s="6">
        <v>1565.095</v>
      </c>
      <c r="I11" s="6"/>
      <c r="J11" s="6"/>
      <c r="K11" s="6"/>
      <c r="L11" s="6"/>
      <c r="M11" s="6"/>
      <c r="N11" s="7">
        <f t="shared" si="0"/>
        <v>13646.295</v>
      </c>
      <c r="O11" s="2"/>
    </row>
    <row r="12" spans="1:15" ht="12.75">
      <c r="A12" s="6" t="s">
        <v>22</v>
      </c>
      <c r="B12" s="6">
        <v>1442.4</v>
      </c>
      <c r="C12" s="6">
        <v>1478.4</v>
      </c>
      <c r="D12" s="6">
        <v>788.4</v>
      </c>
      <c r="E12" s="6">
        <v>1337.5</v>
      </c>
      <c r="F12" s="6">
        <v>1662.2</v>
      </c>
      <c r="G12" s="6">
        <v>1041</v>
      </c>
      <c r="H12" s="6">
        <f>59.02+1406.66</f>
        <v>1465.68</v>
      </c>
      <c r="I12" s="6"/>
      <c r="J12" s="6"/>
      <c r="K12" s="6"/>
      <c r="L12" s="6"/>
      <c r="M12" s="6"/>
      <c r="N12" s="7">
        <f t="shared" si="0"/>
        <v>9215.58</v>
      </c>
      <c r="O12" s="2"/>
    </row>
    <row r="13" spans="1:15" ht="12.75">
      <c r="A13" s="6" t="s">
        <v>24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">
        <f t="shared" si="0"/>
        <v>0</v>
      </c>
      <c r="O13" s="2"/>
    </row>
    <row r="14" spans="1:15" ht="12.75">
      <c r="A14" s="6" t="s">
        <v>76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>
        <f t="shared" si="0"/>
        <v>0</v>
      </c>
      <c r="O14" s="2"/>
    </row>
    <row r="15" spans="1:15" ht="12.75">
      <c r="A15" s="6" t="s">
        <v>25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>
        <f t="shared" si="0"/>
        <v>0</v>
      </c>
      <c r="O15" s="2"/>
    </row>
    <row r="16" spans="1:15" ht="12.75">
      <c r="A16" s="6" t="s">
        <v>26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">
        <f t="shared" si="0"/>
        <v>0</v>
      </c>
      <c r="O16" s="2"/>
    </row>
    <row r="17" spans="1:15" ht="12.75">
      <c r="A17" s="6" t="s">
        <v>27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>
        <f t="shared" si="0"/>
        <v>0</v>
      </c>
      <c r="O17" s="2"/>
    </row>
    <row r="18" spans="1:15" ht="12.75">
      <c r="A18" s="6" t="s">
        <v>28</v>
      </c>
      <c r="B18" s="6">
        <v>30</v>
      </c>
      <c r="C18" s="6"/>
      <c r="D18" s="6"/>
      <c r="E18" s="6"/>
      <c r="F18" s="6"/>
      <c r="G18" s="6">
        <v>1</v>
      </c>
      <c r="H18" s="6"/>
      <c r="I18" s="6"/>
      <c r="J18" s="6"/>
      <c r="K18" s="6"/>
      <c r="L18" s="6"/>
      <c r="M18" s="6"/>
      <c r="N18" s="7">
        <f t="shared" si="0"/>
        <v>31</v>
      </c>
      <c r="O18" s="2"/>
    </row>
    <row r="19" spans="1:15" ht="12.75">
      <c r="A19" s="6" t="s">
        <v>29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>
        <f t="shared" si="0"/>
        <v>0</v>
      </c>
      <c r="O19" s="2"/>
    </row>
    <row r="20" spans="1:15" ht="12.75">
      <c r="A20" s="6" t="s">
        <v>30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7">
        <f t="shared" si="0"/>
        <v>0</v>
      </c>
      <c r="O20" s="2"/>
    </row>
    <row r="21" spans="1:15" ht="12.75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>
        <f t="shared" si="0"/>
        <v>0</v>
      </c>
      <c r="O21" s="2"/>
    </row>
    <row r="22" spans="1:15" ht="12.75">
      <c r="A22" s="8" t="s">
        <v>32</v>
      </c>
      <c r="B22" s="8">
        <f aca="true" t="shared" si="1" ref="B22:N22">SUM(B5:B21)</f>
        <v>3407.1000000000004</v>
      </c>
      <c r="C22" s="8">
        <f t="shared" si="1"/>
        <v>3150.3999999999996</v>
      </c>
      <c r="D22" s="8">
        <f t="shared" si="1"/>
        <v>2888</v>
      </c>
      <c r="E22" s="8">
        <f t="shared" si="1"/>
        <v>10057.6</v>
      </c>
      <c r="F22" s="8">
        <f t="shared" si="1"/>
        <v>12418.1</v>
      </c>
      <c r="G22" s="8">
        <f t="shared" si="1"/>
        <v>6126</v>
      </c>
      <c r="H22" s="8">
        <f t="shared" si="1"/>
        <v>6097.4400000000005</v>
      </c>
      <c r="I22" s="8">
        <f t="shared" si="1"/>
        <v>0</v>
      </c>
      <c r="J22" s="8">
        <f t="shared" si="1"/>
        <v>0</v>
      </c>
      <c r="K22" s="8">
        <f t="shared" si="1"/>
        <v>0</v>
      </c>
      <c r="L22" s="8">
        <f t="shared" si="1"/>
        <v>0</v>
      </c>
      <c r="M22" s="8">
        <f t="shared" si="1"/>
        <v>0</v>
      </c>
      <c r="N22" s="8">
        <f t="shared" si="1"/>
        <v>44144.64</v>
      </c>
      <c r="O22" s="2"/>
    </row>
    <row r="23" spans="1:15" ht="12.75">
      <c r="A23" s="9" t="s">
        <v>33</v>
      </c>
      <c r="B23" s="9">
        <f aca="true" t="shared" si="2" ref="B23:N23">SUM(B5:B22)/2</f>
        <v>3407.1000000000004</v>
      </c>
      <c r="C23" s="9">
        <f t="shared" si="2"/>
        <v>3150.3999999999996</v>
      </c>
      <c r="D23" s="9">
        <f t="shared" si="2"/>
        <v>2888</v>
      </c>
      <c r="E23" s="9">
        <f t="shared" si="2"/>
        <v>10057.6</v>
      </c>
      <c r="F23" s="9">
        <f t="shared" si="2"/>
        <v>12418.1</v>
      </c>
      <c r="G23" s="9">
        <f t="shared" si="2"/>
        <v>6126</v>
      </c>
      <c r="H23" s="9">
        <f t="shared" si="2"/>
        <v>6097.4400000000005</v>
      </c>
      <c r="I23" s="9">
        <f t="shared" si="2"/>
        <v>0</v>
      </c>
      <c r="J23" s="9">
        <f t="shared" si="2"/>
        <v>0</v>
      </c>
      <c r="K23" s="9">
        <f t="shared" si="2"/>
        <v>0</v>
      </c>
      <c r="L23" s="9">
        <f t="shared" si="2"/>
        <v>0</v>
      </c>
      <c r="M23" s="9">
        <f t="shared" si="2"/>
        <v>0</v>
      </c>
      <c r="N23" s="9">
        <f t="shared" si="2"/>
        <v>44144.64</v>
      </c>
      <c r="O23" s="2"/>
    </row>
    <row r="24" spans="1:15" ht="12.75">
      <c r="A24" s="6" t="s">
        <v>34</v>
      </c>
      <c r="B24" s="6"/>
      <c r="C24" s="6"/>
      <c r="D24" s="6"/>
      <c r="E24" s="6"/>
      <c r="F24" s="6"/>
      <c r="G24" s="6"/>
      <c r="H24" s="6">
        <v>25.76</v>
      </c>
      <c r="I24" s="6"/>
      <c r="J24" s="6"/>
      <c r="K24" s="6"/>
      <c r="L24" s="6"/>
      <c r="M24" s="6"/>
      <c r="N24" s="7">
        <f aca="true" t="shared" si="3" ref="N24:N33">SUM(B24:M24)</f>
        <v>25.76</v>
      </c>
      <c r="O24" s="2"/>
    </row>
    <row r="25" spans="1:15" ht="12.75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>
        <f t="shared" si="3"/>
        <v>0</v>
      </c>
      <c r="O25" s="2"/>
    </row>
    <row r="26" spans="1:15" ht="12.75">
      <c r="A26" s="6" t="s">
        <v>86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>
        <f t="shared" si="3"/>
        <v>0</v>
      </c>
      <c r="O26" s="2"/>
    </row>
    <row r="27" spans="1:15" ht="12.75">
      <c r="A27" s="6" t="s">
        <v>36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>
        <f t="shared" si="3"/>
        <v>0</v>
      </c>
      <c r="O27" s="2"/>
    </row>
    <row r="28" spans="1:15" ht="12.75">
      <c r="A28" s="6" t="s">
        <v>63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>
        <f t="shared" si="3"/>
        <v>0</v>
      </c>
      <c r="O28" s="2"/>
    </row>
    <row r="29" spans="1:15" ht="12.75">
      <c r="A29" s="6" t="s">
        <v>68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7">
        <f t="shared" si="3"/>
        <v>0</v>
      </c>
      <c r="O29" s="2"/>
    </row>
    <row r="30" spans="1:15" ht="12.75">
      <c r="A30" s="6" t="s">
        <v>38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>
        <f t="shared" si="3"/>
        <v>0</v>
      </c>
      <c r="O30" s="2"/>
    </row>
    <row r="31" spans="1:15" ht="12.75">
      <c r="A31" s="6" t="s">
        <v>39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7">
        <f t="shared" si="3"/>
        <v>0</v>
      </c>
      <c r="O31" s="2"/>
    </row>
    <row r="32" spans="1:15" ht="12.75">
      <c r="A32" s="6" t="s">
        <v>49</v>
      </c>
      <c r="B32" s="6"/>
      <c r="C32" s="6"/>
      <c r="D32" s="6"/>
      <c r="E32" s="6"/>
      <c r="F32" s="6"/>
      <c r="G32" s="6"/>
      <c r="H32" s="6">
        <v>0.01</v>
      </c>
      <c r="I32" s="6"/>
      <c r="J32" s="6"/>
      <c r="K32" s="6"/>
      <c r="L32" s="6"/>
      <c r="M32" s="6"/>
      <c r="N32" s="7">
        <f t="shared" si="3"/>
        <v>0.01</v>
      </c>
      <c r="O32" s="2"/>
    </row>
    <row r="33" spans="1:15" ht="12.75">
      <c r="A33" s="6" t="s">
        <v>40</v>
      </c>
      <c r="B33" s="6">
        <v>0.5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7">
        <f t="shared" si="3"/>
        <v>0.5</v>
      </c>
      <c r="O33" s="2"/>
    </row>
    <row r="34" spans="1:15" ht="12.75">
      <c r="A34" s="8" t="s">
        <v>41</v>
      </c>
      <c r="B34" s="8">
        <f aca="true" t="shared" si="4" ref="B34:N34">SUM(B24:B33)</f>
        <v>0.5</v>
      </c>
      <c r="C34" s="8">
        <f t="shared" si="4"/>
        <v>0</v>
      </c>
      <c r="D34" s="8">
        <f t="shared" si="4"/>
        <v>0</v>
      </c>
      <c r="E34" s="8">
        <f t="shared" si="4"/>
        <v>0</v>
      </c>
      <c r="F34" s="8">
        <f t="shared" si="4"/>
        <v>0</v>
      </c>
      <c r="G34" s="8">
        <f t="shared" si="4"/>
        <v>0</v>
      </c>
      <c r="H34" s="8">
        <f t="shared" si="4"/>
        <v>25.770000000000003</v>
      </c>
      <c r="I34" s="8">
        <f t="shared" si="4"/>
        <v>0</v>
      </c>
      <c r="J34" s="8">
        <f t="shared" si="4"/>
        <v>0</v>
      </c>
      <c r="K34" s="8">
        <f t="shared" si="4"/>
        <v>0</v>
      </c>
      <c r="L34" s="8">
        <f t="shared" si="4"/>
        <v>0</v>
      </c>
      <c r="M34" s="8">
        <f t="shared" si="4"/>
        <v>0</v>
      </c>
      <c r="N34" s="8">
        <f t="shared" si="4"/>
        <v>26.270000000000003</v>
      </c>
      <c r="O34" s="2"/>
    </row>
    <row r="35" spans="1:15" ht="12.75">
      <c r="A35" s="9" t="s">
        <v>42</v>
      </c>
      <c r="B35" s="9">
        <f aca="true" t="shared" si="5" ref="B35:N35">SUM(B24:B34)/2</f>
        <v>0.5</v>
      </c>
      <c r="C35" s="9">
        <f t="shared" si="5"/>
        <v>0</v>
      </c>
      <c r="D35" s="9">
        <f t="shared" si="5"/>
        <v>0</v>
      </c>
      <c r="E35" s="9">
        <f t="shared" si="5"/>
        <v>0</v>
      </c>
      <c r="F35" s="9">
        <f t="shared" si="5"/>
        <v>0</v>
      </c>
      <c r="G35" s="9">
        <f t="shared" si="5"/>
        <v>0</v>
      </c>
      <c r="H35" s="9">
        <f t="shared" si="5"/>
        <v>25.770000000000003</v>
      </c>
      <c r="I35" s="9">
        <f t="shared" si="5"/>
        <v>0</v>
      </c>
      <c r="J35" s="9">
        <f t="shared" si="5"/>
        <v>0</v>
      </c>
      <c r="K35" s="9">
        <f t="shared" si="5"/>
        <v>0</v>
      </c>
      <c r="L35" s="9">
        <f t="shared" si="5"/>
        <v>0</v>
      </c>
      <c r="M35" s="9">
        <f t="shared" si="5"/>
        <v>0</v>
      </c>
      <c r="N35" s="9">
        <f t="shared" si="5"/>
        <v>26.270000000000003</v>
      </c>
      <c r="O35" s="2"/>
    </row>
    <row r="36" spans="1:15" ht="12.75">
      <c r="A36" s="10" t="s">
        <v>43</v>
      </c>
      <c r="B36" s="10">
        <f aca="true" t="shared" si="6" ref="B36:N36">SUM(B5:B35)/3</f>
        <v>3407.6000000000004</v>
      </c>
      <c r="C36" s="10">
        <f t="shared" si="6"/>
        <v>3150.3999999999996</v>
      </c>
      <c r="D36" s="10">
        <f t="shared" si="6"/>
        <v>2888</v>
      </c>
      <c r="E36" s="10">
        <f t="shared" si="6"/>
        <v>10057.6</v>
      </c>
      <c r="F36" s="10">
        <f t="shared" si="6"/>
        <v>12418.1</v>
      </c>
      <c r="G36" s="10">
        <f t="shared" si="6"/>
        <v>6126</v>
      </c>
      <c r="H36" s="10">
        <f t="shared" si="6"/>
        <v>6123.209999999999</v>
      </c>
      <c r="I36" s="10">
        <f t="shared" si="6"/>
        <v>0</v>
      </c>
      <c r="J36" s="10">
        <f t="shared" si="6"/>
        <v>0</v>
      </c>
      <c r="K36" s="10">
        <f t="shared" si="6"/>
        <v>0</v>
      </c>
      <c r="L36" s="10">
        <f t="shared" si="6"/>
        <v>0</v>
      </c>
      <c r="M36" s="10">
        <f t="shared" si="6"/>
        <v>0</v>
      </c>
      <c r="N36" s="10">
        <f t="shared" si="6"/>
        <v>44170.909999999996</v>
      </c>
      <c r="O36" s="2"/>
    </row>
    <row r="37" ht="12.75">
      <c r="O37" s="2"/>
    </row>
    <row r="38" spans="1:15" ht="12.75">
      <c r="A38" s="3" t="s">
        <v>156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2"/>
    </row>
    <row r="39" spans="1:15" ht="12.75">
      <c r="A39" s="3" t="s">
        <v>44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2"/>
    </row>
    <row r="40" spans="1:15" ht="12.75">
      <c r="A40" s="4"/>
      <c r="B40" s="5" t="s">
        <v>2</v>
      </c>
      <c r="C40" s="5" t="s">
        <v>3</v>
      </c>
      <c r="D40" s="5" t="s">
        <v>4</v>
      </c>
      <c r="E40" s="5" t="s">
        <v>5</v>
      </c>
      <c r="F40" s="5" t="s">
        <v>6</v>
      </c>
      <c r="G40" s="5" t="s">
        <v>7</v>
      </c>
      <c r="H40" s="5" t="s">
        <v>8</v>
      </c>
      <c r="I40" s="5" t="s">
        <v>9</v>
      </c>
      <c r="J40" s="5" t="s">
        <v>10</v>
      </c>
      <c r="K40" s="5" t="s">
        <v>11</v>
      </c>
      <c r="L40" s="5" t="s">
        <v>12</v>
      </c>
      <c r="M40" s="5" t="s">
        <v>13</v>
      </c>
      <c r="N40" s="5" t="s">
        <v>14</v>
      </c>
      <c r="O40" s="2"/>
    </row>
    <row r="41" spans="1:15" ht="12.75">
      <c r="A41" s="6" t="s">
        <v>45</v>
      </c>
      <c r="B41" s="6">
        <v>151.8</v>
      </c>
      <c r="C41" s="6">
        <v>8.3</v>
      </c>
      <c r="D41" s="6">
        <v>132.8</v>
      </c>
      <c r="E41" s="6">
        <v>58.7</v>
      </c>
      <c r="F41" s="6">
        <v>5.9</v>
      </c>
      <c r="G41" s="6"/>
      <c r="H41" s="6"/>
      <c r="I41" s="6"/>
      <c r="J41" s="6"/>
      <c r="K41" s="6"/>
      <c r="L41" s="6"/>
      <c r="M41" s="6"/>
      <c r="N41" s="7">
        <f aca="true" t="shared" si="7" ref="N41:N49">SUM(B41:M41)</f>
        <v>357.5</v>
      </c>
      <c r="O41" s="2"/>
    </row>
    <row r="42" spans="1:15" ht="12.75">
      <c r="A42" s="6" t="s">
        <v>15</v>
      </c>
      <c r="B42" s="6"/>
      <c r="C42" s="6"/>
      <c r="D42" s="6"/>
      <c r="E42" s="6">
        <v>54.6</v>
      </c>
      <c r="F42" s="6">
        <v>27.2</v>
      </c>
      <c r="G42" s="6">
        <v>22</v>
      </c>
      <c r="H42" s="6">
        <v>30.56</v>
      </c>
      <c r="I42" s="6"/>
      <c r="J42" s="6"/>
      <c r="K42" s="6"/>
      <c r="L42" s="6"/>
      <c r="M42" s="6"/>
      <c r="N42" s="7">
        <f t="shared" si="7"/>
        <v>134.35999999999999</v>
      </c>
      <c r="O42" s="2"/>
    </row>
    <row r="43" spans="1:15" ht="12.75">
      <c r="A43" s="6" t="s">
        <v>16</v>
      </c>
      <c r="B43" s="6"/>
      <c r="C43" s="6">
        <v>5.3</v>
      </c>
      <c r="D43" s="6">
        <v>0.3</v>
      </c>
      <c r="E43" s="6">
        <v>912</v>
      </c>
      <c r="F43" s="6">
        <v>5109</v>
      </c>
      <c r="G43" s="6">
        <v>1477</v>
      </c>
      <c r="H43" s="6">
        <v>15.357</v>
      </c>
      <c r="I43" s="6"/>
      <c r="J43" s="6"/>
      <c r="K43" s="6"/>
      <c r="L43" s="6"/>
      <c r="M43" s="6"/>
      <c r="N43" s="7">
        <f t="shared" si="7"/>
        <v>7518.957</v>
      </c>
      <c r="O43" s="2"/>
    </row>
    <row r="44" spans="1:15" ht="12.75">
      <c r="A44" s="6" t="s">
        <v>17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7">
        <f t="shared" si="7"/>
        <v>0</v>
      </c>
      <c r="O44" s="2"/>
    </row>
    <row r="45" spans="1:15" ht="12.75">
      <c r="A45" s="6" t="s">
        <v>18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7">
        <f t="shared" si="7"/>
        <v>0</v>
      </c>
      <c r="O45" s="2"/>
    </row>
    <row r="46" spans="1:15" ht="12.75">
      <c r="A46" s="6" t="s">
        <v>21</v>
      </c>
      <c r="B46" s="6">
        <v>2.7</v>
      </c>
      <c r="C46" s="6"/>
      <c r="D46" s="6"/>
      <c r="E46" s="6"/>
      <c r="F46" s="6"/>
      <c r="G46" s="6">
        <v>1</v>
      </c>
      <c r="H46" s="6">
        <v>2</v>
      </c>
      <c r="I46" s="6"/>
      <c r="J46" s="6"/>
      <c r="K46" s="6"/>
      <c r="L46" s="6"/>
      <c r="M46" s="6"/>
      <c r="N46" s="7">
        <f t="shared" si="7"/>
        <v>5.7</v>
      </c>
      <c r="O46" s="2"/>
    </row>
    <row r="47" spans="1:15" ht="12.75">
      <c r="A47" s="6" t="s">
        <v>22</v>
      </c>
      <c r="B47" s="6">
        <v>18.8</v>
      </c>
      <c r="C47" s="6">
        <v>50.3</v>
      </c>
      <c r="D47" s="6">
        <v>4.5</v>
      </c>
      <c r="E47" s="6">
        <v>4.4</v>
      </c>
      <c r="F47" s="6">
        <v>3.6</v>
      </c>
      <c r="G47" s="6">
        <v>6</v>
      </c>
      <c r="H47" s="6">
        <v>6.605</v>
      </c>
      <c r="I47" s="6"/>
      <c r="J47" s="6"/>
      <c r="K47" s="6"/>
      <c r="L47" s="6"/>
      <c r="M47" s="6"/>
      <c r="N47" s="7">
        <f t="shared" si="7"/>
        <v>94.205</v>
      </c>
      <c r="O47" s="2"/>
    </row>
    <row r="48" spans="1:15" ht="12.75">
      <c r="A48" s="6" t="s">
        <v>27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7">
        <f t="shared" si="7"/>
        <v>0</v>
      </c>
      <c r="O48" s="2"/>
    </row>
    <row r="49" spans="1:15" ht="12.75">
      <c r="A49" s="6" t="s">
        <v>30</v>
      </c>
      <c r="B49" s="6"/>
      <c r="C49" s="6"/>
      <c r="D49" s="6">
        <v>11.9</v>
      </c>
      <c r="E49" s="6">
        <v>8.6</v>
      </c>
      <c r="F49" s="6">
        <v>6.1</v>
      </c>
      <c r="G49" s="6">
        <v>6</v>
      </c>
      <c r="H49" s="6">
        <v>22.613</v>
      </c>
      <c r="I49" s="6"/>
      <c r="J49" s="6"/>
      <c r="K49" s="6"/>
      <c r="L49" s="6"/>
      <c r="M49" s="6"/>
      <c r="N49" s="7">
        <f t="shared" si="7"/>
        <v>55.213</v>
      </c>
      <c r="O49" s="2"/>
    </row>
    <row r="50" spans="1:15" ht="12.75">
      <c r="A50" s="8" t="s">
        <v>32</v>
      </c>
      <c r="B50" s="8">
        <f aca="true" t="shared" si="8" ref="B50:N50">SUM(B41:B49)</f>
        <v>173.3</v>
      </c>
      <c r="C50" s="8">
        <f t="shared" si="8"/>
        <v>63.9</v>
      </c>
      <c r="D50" s="8">
        <f t="shared" si="8"/>
        <v>149.50000000000003</v>
      </c>
      <c r="E50" s="8">
        <f t="shared" si="8"/>
        <v>1038.3</v>
      </c>
      <c r="F50" s="8">
        <f t="shared" si="8"/>
        <v>5151.800000000001</v>
      </c>
      <c r="G50" s="8">
        <f t="shared" si="8"/>
        <v>1512</v>
      </c>
      <c r="H50" s="8">
        <f t="shared" si="8"/>
        <v>77.135</v>
      </c>
      <c r="I50" s="8">
        <f t="shared" si="8"/>
        <v>0</v>
      </c>
      <c r="J50" s="8">
        <f t="shared" si="8"/>
        <v>0</v>
      </c>
      <c r="K50" s="8">
        <f t="shared" si="8"/>
        <v>0</v>
      </c>
      <c r="L50" s="8">
        <f t="shared" si="8"/>
        <v>0</v>
      </c>
      <c r="M50" s="8">
        <f t="shared" si="8"/>
        <v>0</v>
      </c>
      <c r="N50" s="8">
        <f t="shared" si="8"/>
        <v>8165.9349999999995</v>
      </c>
      <c r="O50" s="2"/>
    </row>
    <row r="51" spans="1:15" ht="12.75">
      <c r="A51" s="9" t="s">
        <v>33</v>
      </c>
      <c r="B51" s="9">
        <f aca="true" t="shared" si="9" ref="B51:N51">SUM(B41:B50)/2</f>
        <v>173.3</v>
      </c>
      <c r="C51" s="9">
        <f t="shared" si="9"/>
        <v>63.9</v>
      </c>
      <c r="D51" s="9">
        <f t="shared" si="9"/>
        <v>149.50000000000003</v>
      </c>
      <c r="E51" s="9">
        <f t="shared" si="9"/>
        <v>1038.3</v>
      </c>
      <c r="F51" s="9">
        <f t="shared" si="9"/>
        <v>5151.800000000001</v>
      </c>
      <c r="G51" s="9">
        <f t="shared" si="9"/>
        <v>1512</v>
      </c>
      <c r="H51" s="9">
        <f t="shared" si="9"/>
        <v>77.135</v>
      </c>
      <c r="I51" s="9">
        <f t="shared" si="9"/>
        <v>0</v>
      </c>
      <c r="J51" s="9">
        <f t="shared" si="9"/>
        <v>0</v>
      </c>
      <c r="K51" s="9">
        <f t="shared" si="9"/>
        <v>0</v>
      </c>
      <c r="L51" s="9">
        <f t="shared" si="9"/>
        <v>0</v>
      </c>
      <c r="M51" s="9">
        <f t="shared" si="9"/>
        <v>0</v>
      </c>
      <c r="N51" s="9">
        <f t="shared" si="9"/>
        <v>8165.9349999999995</v>
      </c>
      <c r="O51" s="2"/>
    </row>
    <row r="52" spans="1:15" ht="12.75">
      <c r="A52" s="6" t="s">
        <v>53</v>
      </c>
      <c r="B52" s="6">
        <v>4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7">
        <f aca="true" t="shared" si="10" ref="N52:N60">SUM(B52:M52)</f>
        <v>4</v>
      </c>
      <c r="O52" s="2"/>
    </row>
    <row r="53" spans="1:15" ht="12.75">
      <c r="A53" s="6" t="s">
        <v>46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7">
        <f t="shared" si="10"/>
        <v>0</v>
      </c>
      <c r="O53" s="2"/>
    </row>
    <row r="54" spans="1:15" ht="12.75">
      <c r="A54" s="6" t="s">
        <v>39</v>
      </c>
      <c r="B54" s="6">
        <v>7.1</v>
      </c>
      <c r="C54" s="6"/>
      <c r="D54" s="6"/>
      <c r="E54" s="6"/>
      <c r="F54" s="6"/>
      <c r="G54" s="6">
        <v>341</v>
      </c>
      <c r="H54" s="6">
        <f>293.023+17</f>
        <v>310.023</v>
      </c>
      <c r="I54" s="6"/>
      <c r="J54" s="6"/>
      <c r="K54" s="6"/>
      <c r="L54" s="6"/>
      <c r="M54" s="6"/>
      <c r="N54" s="7">
        <f t="shared" si="10"/>
        <v>658.123</v>
      </c>
      <c r="O54" s="2"/>
    </row>
    <row r="55" spans="1:15" ht="12.75">
      <c r="A55" s="6" t="s">
        <v>47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7">
        <f t="shared" si="10"/>
        <v>0</v>
      </c>
      <c r="O55" s="2"/>
    </row>
    <row r="56" spans="1:15" ht="12.75">
      <c r="A56" s="6" t="s">
        <v>48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7">
        <f t="shared" si="10"/>
        <v>0</v>
      </c>
      <c r="O56" s="2"/>
    </row>
    <row r="57" spans="1:15" ht="12.75">
      <c r="A57" s="6" t="s">
        <v>49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7">
        <f t="shared" si="10"/>
        <v>0</v>
      </c>
      <c r="O57" s="2"/>
    </row>
    <row r="58" spans="1:15" ht="12.75">
      <c r="A58" s="6" t="s">
        <v>40</v>
      </c>
      <c r="B58" s="6"/>
      <c r="C58" s="6"/>
      <c r="D58" s="6"/>
      <c r="E58" s="6"/>
      <c r="F58" s="6">
        <v>2.2</v>
      </c>
      <c r="G58" s="6"/>
      <c r="H58" s="6">
        <v>1.111</v>
      </c>
      <c r="I58" s="6"/>
      <c r="J58" s="6"/>
      <c r="K58" s="6"/>
      <c r="L58" s="6"/>
      <c r="M58" s="6"/>
      <c r="N58" s="7">
        <f t="shared" si="10"/>
        <v>3.311</v>
      </c>
      <c r="O58" s="2"/>
    </row>
    <row r="59" spans="1:15" ht="12.75">
      <c r="A59" s="6" t="s">
        <v>56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7">
        <f t="shared" si="10"/>
        <v>0</v>
      </c>
      <c r="O59" s="2"/>
    </row>
    <row r="60" spans="1:15" ht="12.75">
      <c r="A60" s="6" t="s">
        <v>51</v>
      </c>
      <c r="B60" s="6"/>
      <c r="C60" s="6"/>
      <c r="D60" s="6"/>
      <c r="E60" s="6"/>
      <c r="F60" s="6"/>
      <c r="G60" s="6">
        <v>1</v>
      </c>
      <c r="H60" s="6">
        <v>2.5</v>
      </c>
      <c r="I60" s="6"/>
      <c r="J60" s="6"/>
      <c r="K60" s="6"/>
      <c r="L60" s="6"/>
      <c r="M60" s="6"/>
      <c r="N60" s="7">
        <f t="shared" si="10"/>
        <v>3.5</v>
      </c>
      <c r="O60" s="2"/>
    </row>
    <row r="61" spans="1:15" ht="12.75">
      <c r="A61" s="8" t="s">
        <v>41</v>
      </c>
      <c r="B61" s="8">
        <f aca="true" t="shared" si="11" ref="B61:N61">SUM(B52:B60)</f>
        <v>11.1</v>
      </c>
      <c r="C61" s="8">
        <f t="shared" si="11"/>
        <v>0</v>
      </c>
      <c r="D61" s="8">
        <f t="shared" si="11"/>
        <v>0</v>
      </c>
      <c r="E61" s="8">
        <f t="shared" si="11"/>
        <v>0</v>
      </c>
      <c r="F61" s="8">
        <f t="shared" si="11"/>
        <v>2.2</v>
      </c>
      <c r="G61" s="8">
        <f t="shared" si="11"/>
        <v>342</v>
      </c>
      <c r="H61" s="8">
        <f t="shared" si="11"/>
        <v>313.634</v>
      </c>
      <c r="I61" s="8">
        <f t="shared" si="11"/>
        <v>0</v>
      </c>
      <c r="J61" s="8">
        <f t="shared" si="11"/>
        <v>0</v>
      </c>
      <c r="K61" s="8">
        <f t="shared" si="11"/>
        <v>0</v>
      </c>
      <c r="L61" s="8">
        <f t="shared" si="11"/>
        <v>0</v>
      </c>
      <c r="M61" s="8">
        <f t="shared" si="11"/>
        <v>0</v>
      </c>
      <c r="N61" s="8">
        <f t="shared" si="11"/>
        <v>668.9340000000001</v>
      </c>
      <c r="O61" s="2"/>
    </row>
    <row r="62" spans="1:15" ht="12.75">
      <c r="A62" s="9" t="s">
        <v>42</v>
      </c>
      <c r="B62" s="9">
        <f aca="true" t="shared" si="12" ref="B62:N62">SUM(B52:B61)/2</f>
        <v>11.1</v>
      </c>
      <c r="C62" s="9">
        <f t="shared" si="12"/>
        <v>0</v>
      </c>
      <c r="D62" s="9">
        <f t="shared" si="12"/>
        <v>0</v>
      </c>
      <c r="E62" s="9">
        <f t="shared" si="12"/>
        <v>0</v>
      </c>
      <c r="F62" s="9">
        <f t="shared" si="12"/>
        <v>2.2</v>
      </c>
      <c r="G62" s="9">
        <f t="shared" si="12"/>
        <v>342</v>
      </c>
      <c r="H62" s="9">
        <f t="shared" si="12"/>
        <v>313.634</v>
      </c>
      <c r="I62" s="9">
        <f t="shared" si="12"/>
        <v>0</v>
      </c>
      <c r="J62" s="9">
        <f t="shared" si="12"/>
        <v>0</v>
      </c>
      <c r="K62" s="9">
        <f t="shared" si="12"/>
        <v>0</v>
      </c>
      <c r="L62" s="9">
        <f t="shared" si="12"/>
        <v>0</v>
      </c>
      <c r="M62" s="9">
        <f t="shared" si="12"/>
        <v>0</v>
      </c>
      <c r="N62" s="9">
        <f t="shared" si="12"/>
        <v>668.9340000000001</v>
      </c>
      <c r="O62" s="2"/>
    </row>
    <row r="63" spans="1:15" ht="12.75">
      <c r="A63" s="10" t="s">
        <v>43</v>
      </c>
      <c r="B63" s="10">
        <f aca="true" t="shared" si="13" ref="B63:N63">SUM(B41:B62)/3</f>
        <v>184.40000000000006</v>
      </c>
      <c r="C63" s="10">
        <f t="shared" si="13"/>
        <v>63.9</v>
      </c>
      <c r="D63" s="10">
        <f t="shared" si="13"/>
        <v>149.50000000000003</v>
      </c>
      <c r="E63" s="10">
        <f t="shared" si="13"/>
        <v>1038.3</v>
      </c>
      <c r="F63" s="10">
        <f t="shared" si="13"/>
        <v>5154.000000000002</v>
      </c>
      <c r="G63" s="10">
        <f t="shared" si="13"/>
        <v>1854</v>
      </c>
      <c r="H63" s="10">
        <f t="shared" si="13"/>
        <v>390.76900000000006</v>
      </c>
      <c r="I63" s="10">
        <f t="shared" si="13"/>
        <v>0</v>
      </c>
      <c r="J63" s="10">
        <f t="shared" si="13"/>
        <v>0</v>
      </c>
      <c r="K63" s="10">
        <f t="shared" si="13"/>
        <v>0</v>
      </c>
      <c r="L63" s="10">
        <f t="shared" si="13"/>
        <v>0</v>
      </c>
      <c r="M63" s="10">
        <f t="shared" si="13"/>
        <v>0</v>
      </c>
      <c r="N63" s="10">
        <f t="shared" si="13"/>
        <v>8834.869</v>
      </c>
      <c r="O63" s="2"/>
    </row>
    <row r="64" ht="12.75">
      <c r="O64" s="2"/>
    </row>
    <row r="65" spans="1:15" ht="12.75">
      <c r="A65" s="3" t="s">
        <v>0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2"/>
    </row>
    <row r="66" spans="1:15" ht="12.75">
      <c r="A66" s="3" t="s">
        <v>1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2"/>
    </row>
    <row r="67" spans="1:15" ht="12.75">
      <c r="A67" s="4"/>
      <c r="B67" s="5" t="s">
        <v>2</v>
      </c>
      <c r="C67" s="5" t="s">
        <v>3</v>
      </c>
      <c r="D67" s="5" t="s">
        <v>4</v>
      </c>
      <c r="E67" s="5" t="s">
        <v>5</v>
      </c>
      <c r="F67" s="5" t="s">
        <v>6</v>
      </c>
      <c r="G67" s="5" t="s">
        <v>7</v>
      </c>
      <c r="H67" s="5" t="s">
        <v>8</v>
      </c>
      <c r="I67" s="5" t="s">
        <v>9</v>
      </c>
      <c r="J67" s="5" t="s">
        <v>10</v>
      </c>
      <c r="K67" s="5" t="s">
        <v>11</v>
      </c>
      <c r="L67" s="5" t="s">
        <v>12</v>
      </c>
      <c r="M67" s="5" t="s">
        <v>13</v>
      </c>
      <c r="N67" s="5" t="s">
        <v>14</v>
      </c>
      <c r="O67" s="2"/>
    </row>
    <row r="68" spans="1:15" ht="12.75">
      <c r="A68" s="6" t="s">
        <v>15</v>
      </c>
      <c r="B68" s="6">
        <v>913.4</v>
      </c>
      <c r="C68" s="6">
        <v>474.8</v>
      </c>
      <c r="D68" s="6">
        <v>949.8</v>
      </c>
      <c r="E68" s="6">
        <v>1342.5</v>
      </c>
      <c r="F68" s="6">
        <v>1348.4</v>
      </c>
      <c r="G68" s="6">
        <v>868.4</v>
      </c>
      <c r="H68" s="6">
        <v>2806.3</v>
      </c>
      <c r="I68" s="6">
        <v>741.8</v>
      </c>
      <c r="J68" s="6">
        <v>597.6</v>
      </c>
      <c r="K68" s="6">
        <v>773.9</v>
      </c>
      <c r="L68" s="6">
        <v>3004.7</v>
      </c>
      <c r="M68" s="6">
        <v>661.3</v>
      </c>
      <c r="N68" s="7">
        <f aca="true" t="shared" si="14" ref="N68:N85">SUM(B68:M68)</f>
        <v>14482.899999999998</v>
      </c>
      <c r="O68" s="2"/>
    </row>
    <row r="69" spans="1:15" ht="12.75">
      <c r="A69" s="6" t="s">
        <v>16</v>
      </c>
      <c r="B69" s="6">
        <v>108.2</v>
      </c>
      <c r="C69" s="6">
        <v>23.8</v>
      </c>
      <c r="D69" s="6"/>
      <c r="E69" s="6"/>
      <c r="F69" s="6">
        <v>79.5</v>
      </c>
      <c r="G69" s="6">
        <v>150.6</v>
      </c>
      <c r="H69" s="6">
        <v>24.2</v>
      </c>
      <c r="I69" s="6">
        <v>213</v>
      </c>
      <c r="J69" s="6">
        <v>71.8</v>
      </c>
      <c r="K69" s="6">
        <v>152.7</v>
      </c>
      <c r="L69" s="6">
        <v>116.9</v>
      </c>
      <c r="M69" s="6">
        <v>74.5</v>
      </c>
      <c r="N69" s="7">
        <f t="shared" si="14"/>
        <v>1015.1999999999999</v>
      </c>
      <c r="O69" s="2"/>
    </row>
    <row r="70" spans="1:15" ht="12.75">
      <c r="A70" s="6" t="s">
        <v>17</v>
      </c>
      <c r="B70" s="6">
        <v>264.3</v>
      </c>
      <c r="C70" s="6">
        <v>80.6</v>
      </c>
      <c r="D70" s="6">
        <v>26.2</v>
      </c>
      <c r="E70" s="6">
        <v>409.5</v>
      </c>
      <c r="F70" s="6">
        <v>1378.9</v>
      </c>
      <c r="G70" s="6">
        <v>688.7</v>
      </c>
      <c r="H70" s="6">
        <v>1140.6</v>
      </c>
      <c r="I70" s="6">
        <v>1355.6</v>
      </c>
      <c r="J70" s="6">
        <v>1185.5</v>
      </c>
      <c r="K70" s="6">
        <v>653.9</v>
      </c>
      <c r="L70" s="6">
        <v>626</v>
      </c>
      <c r="M70" s="6">
        <v>607.3</v>
      </c>
      <c r="N70" s="7">
        <f t="shared" si="14"/>
        <v>8417.099999999999</v>
      </c>
      <c r="O70" s="2"/>
    </row>
    <row r="71" spans="1:15" ht="12.75">
      <c r="A71" s="6" t="s">
        <v>18</v>
      </c>
      <c r="B71" s="6">
        <v>320.2</v>
      </c>
      <c r="C71" s="6">
        <v>54.3</v>
      </c>
      <c r="D71" s="6"/>
      <c r="E71" s="6">
        <v>49.6</v>
      </c>
      <c r="F71" s="6">
        <v>277.7</v>
      </c>
      <c r="G71" s="6">
        <v>333.2</v>
      </c>
      <c r="H71" s="6">
        <v>243.9</v>
      </c>
      <c r="I71" s="6">
        <v>292.3</v>
      </c>
      <c r="J71" s="6">
        <v>412.1</v>
      </c>
      <c r="K71" s="6">
        <v>396.4</v>
      </c>
      <c r="L71" s="6">
        <v>220.5</v>
      </c>
      <c r="M71" s="6">
        <v>290.9</v>
      </c>
      <c r="N71" s="7">
        <f t="shared" si="14"/>
        <v>2891.1000000000004</v>
      </c>
      <c r="O71" s="2"/>
    </row>
    <row r="72" spans="1:15" ht="12.75">
      <c r="A72" s="6" t="s">
        <v>19</v>
      </c>
      <c r="B72" s="6"/>
      <c r="C72" s="6"/>
      <c r="D72" s="6"/>
      <c r="E72" s="6"/>
      <c r="F72" s="6"/>
      <c r="G72" s="6"/>
      <c r="H72" s="6"/>
      <c r="I72" s="6"/>
      <c r="J72" s="6"/>
      <c r="K72" s="6">
        <v>7</v>
      </c>
      <c r="L72" s="6"/>
      <c r="M72" s="6"/>
      <c r="N72" s="7">
        <f t="shared" si="14"/>
        <v>7</v>
      </c>
      <c r="O72" s="2"/>
    </row>
    <row r="73" spans="1:15" ht="12.75">
      <c r="A73" s="6" t="s">
        <v>20</v>
      </c>
      <c r="B73" s="6">
        <v>75</v>
      </c>
      <c r="C73" s="6">
        <v>51.9</v>
      </c>
      <c r="D73" s="6">
        <v>77.2</v>
      </c>
      <c r="E73" s="6">
        <v>129.8</v>
      </c>
      <c r="F73" s="6">
        <v>77.9</v>
      </c>
      <c r="G73" s="6">
        <v>51.7</v>
      </c>
      <c r="H73" s="6">
        <v>154.8</v>
      </c>
      <c r="I73" s="6">
        <v>111</v>
      </c>
      <c r="J73" s="6">
        <v>101.4</v>
      </c>
      <c r="K73" s="6">
        <v>317.7</v>
      </c>
      <c r="L73" s="6">
        <v>180.6</v>
      </c>
      <c r="M73" s="6">
        <v>177</v>
      </c>
      <c r="N73" s="7">
        <f t="shared" si="14"/>
        <v>1506</v>
      </c>
      <c r="O73" s="2"/>
    </row>
    <row r="74" spans="1:15" ht="12.75">
      <c r="A74" s="6" t="s">
        <v>21</v>
      </c>
      <c r="B74" s="6">
        <v>707</v>
      </c>
      <c r="C74" s="6">
        <v>743.3</v>
      </c>
      <c r="D74" s="6">
        <v>1176</v>
      </c>
      <c r="E74" s="6">
        <v>3308.5</v>
      </c>
      <c r="F74" s="6">
        <v>6740</v>
      </c>
      <c r="G74" s="6">
        <v>4197.6</v>
      </c>
      <c r="H74" s="6">
        <v>6078.7</v>
      </c>
      <c r="I74" s="6">
        <v>6907.9</v>
      </c>
      <c r="J74" s="6">
        <v>5561.9</v>
      </c>
      <c r="K74" s="6">
        <v>3725.7</v>
      </c>
      <c r="L74" s="6">
        <v>1697.1</v>
      </c>
      <c r="M74" s="6">
        <v>975.3</v>
      </c>
      <c r="N74" s="7">
        <f t="shared" si="14"/>
        <v>41819</v>
      </c>
      <c r="O74" s="2"/>
    </row>
    <row r="75" spans="1:15" ht="12.75">
      <c r="A75" s="6" t="s">
        <v>22</v>
      </c>
      <c r="B75" s="6">
        <v>1018.3</v>
      </c>
      <c r="C75" s="6">
        <v>1255.2</v>
      </c>
      <c r="D75" s="6">
        <v>612.1</v>
      </c>
      <c r="E75" s="6">
        <v>1099</v>
      </c>
      <c r="F75" s="6">
        <v>848.2</v>
      </c>
      <c r="G75" s="6">
        <v>1006.9</v>
      </c>
      <c r="H75" s="6">
        <v>928.4</v>
      </c>
      <c r="I75" s="6">
        <v>1205.8</v>
      </c>
      <c r="J75" s="6">
        <v>1049.4</v>
      </c>
      <c r="K75" s="6">
        <v>792.2</v>
      </c>
      <c r="L75" s="6">
        <v>1510.4</v>
      </c>
      <c r="M75" s="6">
        <v>1365</v>
      </c>
      <c r="N75" s="7">
        <f t="shared" si="14"/>
        <v>12690.9</v>
      </c>
      <c r="O75" s="2"/>
    </row>
    <row r="76" spans="1:15" ht="12.75">
      <c r="A76" s="6" t="s">
        <v>23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7">
        <f t="shared" si="14"/>
        <v>0</v>
      </c>
      <c r="O76" s="2"/>
    </row>
    <row r="77" spans="1:15" ht="12.75">
      <c r="A77" s="6" t="s">
        <v>24</v>
      </c>
      <c r="B77" s="6"/>
      <c r="C77" s="6"/>
      <c r="D77" s="6"/>
      <c r="E77" s="6"/>
      <c r="F77" s="6"/>
      <c r="G77" s="6"/>
      <c r="H77" s="6">
        <v>48</v>
      </c>
      <c r="I77" s="6"/>
      <c r="J77" s="6">
        <v>48</v>
      </c>
      <c r="K77" s="6">
        <v>2.4</v>
      </c>
      <c r="L77" s="6"/>
      <c r="M77" s="6"/>
      <c r="N77" s="7">
        <f t="shared" si="14"/>
        <v>98.4</v>
      </c>
      <c r="O77" s="2"/>
    </row>
    <row r="78" spans="1:15" ht="12.75">
      <c r="A78" s="6" t="s">
        <v>76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>
        <v>0.5</v>
      </c>
      <c r="N78" s="7">
        <f t="shared" si="14"/>
        <v>0.5</v>
      </c>
      <c r="O78" s="2"/>
    </row>
    <row r="79" spans="1:15" ht="12.75">
      <c r="A79" s="6" t="s">
        <v>25</v>
      </c>
      <c r="B79" s="6"/>
      <c r="C79" s="6"/>
      <c r="D79" s="6"/>
      <c r="E79" s="6"/>
      <c r="F79" s="6"/>
      <c r="G79" s="6"/>
      <c r="H79" s="6"/>
      <c r="I79" s="6"/>
      <c r="J79" s="6"/>
      <c r="K79" s="6">
        <v>1.9</v>
      </c>
      <c r="L79" s="6"/>
      <c r="M79" s="6"/>
      <c r="N79" s="7">
        <f t="shared" si="14"/>
        <v>1.9</v>
      </c>
      <c r="O79" s="2"/>
    </row>
    <row r="80" spans="1:15" ht="12.75">
      <c r="A80" s="6" t="s">
        <v>26</v>
      </c>
      <c r="B80" s="6"/>
      <c r="C80" s="6"/>
      <c r="D80" s="6"/>
      <c r="E80" s="6"/>
      <c r="F80" s="6"/>
      <c r="G80" s="6"/>
      <c r="H80" s="6"/>
      <c r="I80" s="6"/>
      <c r="J80" s="6"/>
      <c r="K80" s="6">
        <v>1.1</v>
      </c>
      <c r="L80" s="6"/>
      <c r="M80" s="6"/>
      <c r="N80" s="7">
        <f t="shared" si="14"/>
        <v>1.1</v>
      </c>
      <c r="O80" s="2"/>
    </row>
    <row r="81" spans="1:15" ht="12.75">
      <c r="A81" s="6" t="s">
        <v>27</v>
      </c>
      <c r="B81" s="6"/>
      <c r="C81" s="6"/>
      <c r="D81" s="6"/>
      <c r="E81" s="6"/>
      <c r="F81" s="6"/>
      <c r="G81" s="6"/>
      <c r="H81" s="6"/>
      <c r="I81" s="6"/>
      <c r="J81" s="6">
        <v>2.2</v>
      </c>
      <c r="K81" s="6"/>
      <c r="L81" s="6"/>
      <c r="M81" s="6"/>
      <c r="N81" s="7">
        <f t="shared" si="14"/>
        <v>2.2</v>
      </c>
      <c r="O81" s="2"/>
    </row>
    <row r="82" spans="1:15" ht="12.75">
      <c r="A82" s="6" t="s">
        <v>28</v>
      </c>
      <c r="B82" s="6"/>
      <c r="C82" s="6">
        <v>1.4</v>
      </c>
      <c r="D82" s="6"/>
      <c r="E82" s="6"/>
      <c r="F82" s="6"/>
      <c r="G82" s="6"/>
      <c r="H82" s="6">
        <v>0.6</v>
      </c>
      <c r="I82" s="6"/>
      <c r="J82" s="6">
        <v>5.4</v>
      </c>
      <c r="K82" s="6">
        <v>10.2</v>
      </c>
      <c r="L82" s="6">
        <v>0.6</v>
      </c>
      <c r="M82" s="6"/>
      <c r="N82" s="7">
        <f t="shared" si="14"/>
        <v>18.200000000000003</v>
      </c>
      <c r="O82" s="2"/>
    </row>
    <row r="83" spans="1:15" ht="12.75">
      <c r="A83" s="6" t="s">
        <v>29</v>
      </c>
      <c r="B83" s="6"/>
      <c r="C83" s="6"/>
      <c r="D83" s="6"/>
      <c r="E83" s="6"/>
      <c r="F83" s="6"/>
      <c r="G83" s="6"/>
      <c r="H83" s="6">
        <v>1.2</v>
      </c>
      <c r="I83" s="6">
        <v>74.3</v>
      </c>
      <c r="J83" s="6">
        <v>224.5</v>
      </c>
      <c r="K83" s="6">
        <v>43.5</v>
      </c>
      <c r="L83" s="6"/>
      <c r="M83" s="6">
        <v>0.3</v>
      </c>
      <c r="N83" s="7">
        <f t="shared" si="14"/>
        <v>343.8</v>
      </c>
      <c r="O83" s="2"/>
    </row>
    <row r="84" spans="1:15" ht="12.75">
      <c r="A84" s="6" t="s">
        <v>30</v>
      </c>
      <c r="B84" s="6"/>
      <c r="C84" s="6"/>
      <c r="D84" s="6"/>
      <c r="E84" s="6"/>
      <c r="F84" s="6"/>
      <c r="G84" s="6"/>
      <c r="H84" s="6"/>
      <c r="I84" s="6">
        <v>12.7</v>
      </c>
      <c r="J84" s="6">
        <v>21.7</v>
      </c>
      <c r="K84" s="6">
        <v>21.7</v>
      </c>
      <c r="L84" s="6"/>
      <c r="M84" s="6"/>
      <c r="N84" s="7">
        <f t="shared" si="14"/>
        <v>56.099999999999994</v>
      </c>
      <c r="O84" s="2"/>
    </row>
    <row r="85" spans="1:15" ht="12.75">
      <c r="A85" s="6" t="s">
        <v>31</v>
      </c>
      <c r="B85" s="6"/>
      <c r="C85" s="6"/>
      <c r="D85" s="6"/>
      <c r="E85" s="6"/>
      <c r="F85" s="6"/>
      <c r="G85" s="6"/>
      <c r="H85" s="6"/>
      <c r="I85" s="6"/>
      <c r="J85" s="6">
        <v>2.8</v>
      </c>
      <c r="K85" s="6"/>
      <c r="L85" s="6"/>
      <c r="M85" s="6"/>
      <c r="N85" s="7">
        <f t="shared" si="14"/>
        <v>2.8</v>
      </c>
      <c r="O85" s="2"/>
    </row>
    <row r="86" spans="1:15" ht="12.75">
      <c r="A86" s="8" t="s">
        <v>32</v>
      </c>
      <c r="B86" s="8">
        <f aca="true" t="shared" si="15" ref="B86:N86">SUM(B68:B85)</f>
        <v>3406.4000000000005</v>
      </c>
      <c r="C86" s="8">
        <f t="shared" si="15"/>
        <v>2685.2999999999997</v>
      </c>
      <c r="D86" s="8">
        <f t="shared" si="15"/>
        <v>2841.2999999999997</v>
      </c>
      <c r="E86" s="8">
        <f t="shared" si="15"/>
        <v>6338.9</v>
      </c>
      <c r="F86" s="8">
        <f t="shared" si="15"/>
        <v>10750.6</v>
      </c>
      <c r="G86" s="8">
        <f t="shared" si="15"/>
        <v>7297.1</v>
      </c>
      <c r="H86" s="8">
        <f t="shared" si="15"/>
        <v>11426.7</v>
      </c>
      <c r="I86" s="8">
        <f t="shared" si="15"/>
        <v>10914.399999999998</v>
      </c>
      <c r="J86" s="8">
        <f t="shared" si="15"/>
        <v>9284.3</v>
      </c>
      <c r="K86" s="8">
        <f t="shared" si="15"/>
        <v>6900.299999999998</v>
      </c>
      <c r="L86" s="8">
        <f t="shared" si="15"/>
        <v>7356.799999999999</v>
      </c>
      <c r="M86" s="8">
        <f t="shared" si="15"/>
        <v>4152.1</v>
      </c>
      <c r="N86" s="8">
        <f t="shared" si="15"/>
        <v>83354.19999999998</v>
      </c>
      <c r="O86" s="2"/>
    </row>
    <row r="87" spans="1:15" ht="12.75">
      <c r="A87" s="9" t="s">
        <v>33</v>
      </c>
      <c r="B87" s="9">
        <f aca="true" t="shared" si="16" ref="B87:N87">SUM(B68:B86)/2</f>
        <v>3406.4000000000005</v>
      </c>
      <c r="C87" s="9">
        <f t="shared" si="16"/>
        <v>2685.2999999999997</v>
      </c>
      <c r="D87" s="9">
        <f t="shared" si="16"/>
        <v>2841.2999999999997</v>
      </c>
      <c r="E87" s="9">
        <f t="shared" si="16"/>
        <v>6338.9</v>
      </c>
      <c r="F87" s="9">
        <f t="shared" si="16"/>
        <v>10750.6</v>
      </c>
      <c r="G87" s="9">
        <f t="shared" si="16"/>
        <v>7297.1</v>
      </c>
      <c r="H87" s="9">
        <f t="shared" si="16"/>
        <v>11426.7</v>
      </c>
      <c r="I87" s="9">
        <f t="shared" si="16"/>
        <v>10914.399999999998</v>
      </c>
      <c r="J87" s="9">
        <f t="shared" si="16"/>
        <v>9284.3</v>
      </c>
      <c r="K87" s="9">
        <f t="shared" si="16"/>
        <v>6900.299999999998</v>
      </c>
      <c r="L87" s="9">
        <f t="shared" si="16"/>
        <v>7356.799999999999</v>
      </c>
      <c r="M87" s="9">
        <f t="shared" si="16"/>
        <v>4152.1</v>
      </c>
      <c r="N87" s="9">
        <f t="shared" si="16"/>
        <v>83354.19999999998</v>
      </c>
      <c r="O87" s="2"/>
    </row>
    <row r="88" spans="1:15" ht="12.75">
      <c r="A88" s="6" t="s">
        <v>34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>
        <v>1.2</v>
      </c>
      <c r="N88" s="7">
        <f aca="true" t="shared" si="17" ref="N88:N97">SUM(B88:M88)</f>
        <v>1.2</v>
      </c>
      <c r="O88" s="2"/>
    </row>
    <row r="89" spans="1:15" ht="12.75">
      <c r="A89" s="6" t="s">
        <v>35</v>
      </c>
      <c r="B89" s="6"/>
      <c r="C89" s="6"/>
      <c r="D89" s="6"/>
      <c r="E89" s="6"/>
      <c r="F89" s="6"/>
      <c r="G89" s="6">
        <v>92.2</v>
      </c>
      <c r="H89" s="6"/>
      <c r="I89" s="6">
        <v>58</v>
      </c>
      <c r="J89" s="6">
        <v>143.3</v>
      </c>
      <c r="K89" s="6">
        <v>7.9</v>
      </c>
      <c r="L89" s="6"/>
      <c r="M89" s="6"/>
      <c r="N89" s="7">
        <f t="shared" si="17"/>
        <v>301.4</v>
      </c>
      <c r="O89" s="2"/>
    </row>
    <row r="90" spans="1:15" ht="12.75">
      <c r="A90" s="6" t="s">
        <v>86</v>
      </c>
      <c r="B90" s="6"/>
      <c r="C90" s="6"/>
      <c r="D90" s="6"/>
      <c r="E90" s="6"/>
      <c r="F90" s="6"/>
      <c r="G90" s="6"/>
      <c r="H90" s="6"/>
      <c r="I90" s="6"/>
      <c r="J90" s="6"/>
      <c r="K90" s="6">
        <v>4.1</v>
      </c>
      <c r="L90" s="6"/>
      <c r="M90" s="6"/>
      <c r="N90" s="7">
        <f t="shared" si="17"/>
        <v>4.1</v>
      </c>
      <c r="O90" s="2"/>
    </row>
    <row r="91" spans="1:15" ht="12.75">
      <c r="A91" s="6" t="s">
        <v>36</v>
      </c>
      <c r="B91" s="6"/>
      <c r="C91" s="6"/>
      <c r="D91" s="6"/>
      <c r="E91" s="6"/>
      <c r="F91" s="6"/>
      <c r="G91" s="6"/>
      <c r="H91" s="6"/>
      <c r="I91" s="6"/>
      <c r="J91" s="6">
        <v>13</v>
      </c>
      <c r="K91" s="6">
        <v>0.1</v>
      </c>
      <c r="L91" s="6"/>
      <c r="M91" s="6"/>
      <c r="N91" s="7">
        <f t="shared" si="17"/>
        <v>13.1</v>
      </c>
      <c r="O91" s="2"/>
    </row>
    <row r="92" spans="1:15" ht="12.75">
      <c r="A92" s="6" t="s">
        <v>63</v>
      </c>
      <c r="B92" s="6"/>
      <c r="C92" s="6"/>
      <c r="D92" s="6"/>
      <c r="E92" s="6"/>
      <c r="F92" s="6"/>
      <c r="G92" s="6"/>
      <c r="H92" s="6"/>
      <c r="I92" s="6"/>
      <c r="J92" s="6"/>
      <c r="K92" s="6">
        <v>0.1</v>
      </c>
      <c r="L92" s="6"/>
      <c r="M92" s="6"/>
      <c r="N92" s="7">
        <f t="shared" si="17"/>
        <v>0.1</v>
      </c>
      <c r="O92" s="2"/>
    </row>
    <row r="93" spans="1:15" ht="12.75">
      <c r="A93" s="6" t="s">
        <v>37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7">
        <f t="shared" si="17"/>
        <v>0</v>
      </c>
      <c r="O93" s="2"/>
    </row>
    <row r="94" spans="1:15" ht="12.75">
      <c r="A94" s="6" t="s">
        <v>68</v>
      </c>
      <c r="B94" s="6"/>
      <c r="C94" s="6"/>
      <c r="D94" s="6"/>
      <c r="E94" s="6"/>
      <c r="F94" s="6"/>
      <c r="G94" s="6"/>
      <c r="H94" s="6"/>
      <c r="I94" s="6"/>
      <c r="J94" s="6"/>
      <c r="K94" s="6">
        <v>4</v>
      </c>
      <c r="L94" s="6"/>
      <c r="M94" s="6"/>
      <c r="N94" s="7">
        <f t="shared" si="17"/>
        <v>4</v>
      </c>
      <c r="O94" s="2"/>
    </row>
    <row r="95" spans="1:15" ht="12.75">
      <c r="A95" s="6" t="s">
        <v>38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>
        <v>40</v>
      </c>
      <c r="N95" s="7">
        <f t="shared" si="17"/>
        <v>40</v>
      </c>
      <c r="O95" s="2"/>
    </row>
    <row r="96" spans="1:15" ht="12.75">
      <c r="A96" s="6" t="s">
        <v>39</v>
      </c>
      <c r="B96" s="6"/>
      <c r="C96" s="6"/>
      <c r="D96" s="6"/>
      <c r="E96" s="6"/>
      <c r="F96" s="6"/>
      <c r="G96" s="6"/>
      <c r="H96" s="6"/>
      <c r="I96" s="6">
        <v>3</v>
      </c>
      <c r="J96" s="6"/>
      <c r="K96" s="6"/>
      <c r="L96" s="6"/>
      <c r="M96" s="6"/>
      <c r="N96" s="7">
        <f t="shared" si="17"/>
        <v>3</v>
      </c>
      <c r="O96" s="2"/>
    </row>
    <row r="97" spans="1:15" ht="12.75">
      <c r="A97" s="6" t="s">
        <v>40</v>
      </c>
      <c r="B97" s="6">
        <v>0.5</v>
      </c>
      <c r="C97" s="6"/>
      <c r="D97" s="6"/>
      <c r="E97" s="6">
        <v>0.2</v>
      </c>
      <c r="F97" s="6"/>
      <c r="G97" s="6"/>
      <c r="H97" s="6"/>
      <c r="I97" s="6"/>
      <c r="J97" s="6"/>
      <c r="K97" s="6"/>
      <c r="L97" s="6"/>
      <c r="M97" s="6"/>
      <c r="N97" s="7">
        <f t="shared" si="17"/>
        <v>0.7</v>
      </c>
      <c r="O97" s="2"/>
    </row>
    <row r="98" spans="1:15" ht="12.75">
      <c r="A98" s="8" t="s">
        <v>41</v>
      </c>
      <c r="B98" s="8">
        <f aca="true" t="shared" si="18" ref="B98:N98">SUM(B88:B97)</f>
        <v>0.5</v>
      </c>
      <c r="C98" s="8">
        <f t="shared" si="18"/>
        <v>0</v>
      </c>
      <c r="D98" s="8">
        <f t="shared" si="18"/>
        <v>0</v>
      </c>
      <c r="E98" s="8">
        <f t="shared" si="18"/>
        <v>0.2</v>
      </c>
      <c r="F98" s="8">
        <f t="shared" si="18"/>
        <v>0</v>
      </c>
      <c r="G98" s="8">
        <f t="shared" si="18"/>
        <v>92.2</v>
      </c>
      <c r="H98" s="8">
        <f t="shared" si="18"/>
        <v>0</v>
      </c>
      <c r="I98" s="8">
        <f t="shared" si="18"/>
        <v>61</v>
      </c>
      <c r="J98" s="8">
        <f t="shared" si="18"/>
        <v>156.3</v>
      </c>
      <c r="K98" s="8">
        <f t="shared" si="18"/>
        <v>16.2</v>
      </c>
      <c r="L98" s="8">
        <f t="shared" si="18"/>
        <v>0</v>
      </c>
      <c r="M98" s="8">
        <f t="shared" si="18"/>
        <v>41.2</v>
      </c>
      <c r="N98" s="8">
        <f t="shared" si="18"/>
        <v>367.6</v>
      </c>
      <c r="O98" s="2"/>
    </row>
    <row r="99" spans="1:15" ht="12.75">
      <c r="A99" s="9" t="s">
        <v>42</v>
      </c>
      <c r="B99" s="9">
        <f aca="true" t="shared" si="19" ref="B99:N99">SUM(B88:B98)/2</f>
        <v>0.5</v>
      </c>
      <c r="C99" s="9">
        <f t="shared" si="19"/>
        <v>0</v>
      </c>
      <c r="D99" s="9">
        <f t="shared" si="19"/>
        <v>0</v>
      </c>
      <c r="E99" s="9">
        <f t="shared" si="19"/>
        <v>0.2</v>
      </c>
      <c r="F99" s="9">
        <f t="shared" si="19"/>
        <v>0</v>
      </c>
      <c r="G99" s="9">
        <f t="shared" si="19"/>
        <v>92.2</v>
      </c>
      <c r="H99" s="9">
        <f t="shared" si="19"/>
        <v>0</v>
      </c>
      <c r="I99" s="9">
        <f t="shared" si="19"/>
        <v>61</v>
      </c>
      <c r="J99" s="9">
        <f t="shared" si="19"/>
        <v>156.3</v>
      </c>
      <c r="K99" s="9">
        <f t="shared" si="19"/>
        <v>16.2</v>
      </c>
      <c r="L99" s="9">
        <f t="shared" si="19"/>
        <v>0</v>
      </c>
      <c r="M99" s="9">
        <f t="shared" si="19"/>
        <v>41.2</v>
      </c>
      <c r="N99" s="9">
        <f t="shared" si="19"/>
        <v>367.6</v>
      </c>
      <c r="O99" s="2"/>
    </row>
    <row r="100" spans="1:15" ht="12.75">
      <c r="A100" s="10" t="s">
        <v>43</v>
      </c>
      <c r="B100" s="10">
        <f aca="true" t="shared" si="20" ref="B100:N100">SUM(B68:B99)/3</f>
        <v>3406.9</v>
      </c>
      <c r="C100" s="10">
        <f t="shared" si="20"/>
        <v>2685.2999999999997</v>
      </c>
      <c r="D100" s="10">
        <f t="shared" si="20"/>
        <v>2841.2999999999997</v>
      </c>
      <c r="E100" s="10">
        <f t="shared" si="20"/>
        <v>6339.099999999999</v>
      </c>
      <c r="F100" s="10">
        <f t="shared" si="20"/>
        <v>10750.6</v>
      </c>
      <c r="G100" s="10">
        <f t="shared" si="20"/>
        <v>7389.300000000002</v>
      </c>
      <c r="H100" s="10">
        <f t="shared" si="20"/>
        <v>11426.700000000003</v>
      </c>
      <c r="I100" s="10">
        <f t="shared" si="20"/>
        <v>10975.4</v>
      </c>
      <c r="J100" s="10">
        <f t="shared" si="20"/>
        <v>9440.599999999999</v>
      </c>
      <c r="K100" s="10">
        <f t="shared" si="20"/>
        <v>6916.499999999997</v>
      </c>
      <c r="L100" s="10">
        <f t="shared" si="20"/>
        <v>7356.799999999999</v>
      </c>
      <c r="M100" s="10">
        <f t="shared" si="20"/>
        <v>4193.300000000001</v>
      </c>
      <c r="N100" s="10">
        <f t="shared" si="20"/>
        <v>83721.8</v>
      </c>
      <c r="O100" s="2"/>
    </row>
    <row r="101" ht="12.75">
      <c r="O101" s="2"/>
    </row>
    <row r="102" spans="1:15" ht="12.75">
      <c r="A102" s="3" t="s">
        <v>0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2"/>
    </row>
    <row r="103" spans="1:15" ht="12.75">
      <c r="A103" s="3" t="s">
        <v>44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2"/>
    </row>
    <row r="104" spans="1:15" ht="12.75">
      <c r="A104" s="4"/>
      <c r="B104" s="5" t="s">
        <v>2</v>
      </c>
      <c r="C104" s="5" t="s">
        <v>3</v>
      </c>
      <c r="D104" s="5" t="s">
        <v>4</v>
      </c>
      <c r="E104" s="5" t="s">
        <v>5</v>
      </c>
      <c r="F104" s="5" t="s">
        <v>6</v>
      </c>
      <c r="G104" s="5" t="s">
        <v>7</v>
      </c>
      <c r="H104" s="5" t="s">
        <v>8</v>
      </c>
      <c r="I104" s="5" t="s">
        <v>9</v>
      </c>
      <c r="J104" s="5" t="s">
        <v>10</v>
      </c>
      <c r="K104" s="5" t="s">
        <v>11</v>
      </c>
      <c r="L104" s="5" t="s">
        <v>12</v>
      </c>
      <c r="M104" s="5" t="s">
        <v>13</v>
      </c>
      <c r="N104" s="5" t="s">
        <v>14</v>
      </c>
      <c r="O104" s="2"/>
    </row>
    <row r="105" spans="1:15" ht="12.75">
      <c r="A105" s="6" t="s">
        <v>45</v>
      </c>
      <c r="B105" s="6">
        <v>71</v>
      </c>
      <c r="C105" s="6">
        <v>35.3</v>
      </c>
      <c r="D105" s="6">
        <v>2.4</v>
      </c>
      <c r="E105" s="6">
        <v>6.8</v>
      </c>
      <c r="F105" s="6">
        <v>3.5</v>
      </c>
      <c r="G105" s="6">
        <v>9.9</v>
      </c>
      <c r="H105" s="6">
        <v>35.1</v>
      </c>
      <c r="I105" s="6">
        <v>3.7</v>
      </c>
      <c r="J105" s="6">
        <v>6.1</v>
      </c>
      <c r="K105" s="6">
        <v>6.3</v>
      </c>
      <c r="L105" s="6">
        <v>15.4</v>
      </c>
      <c r="M105" s="6">
        <v>137.5</v>
      </c>
      <c r="N105" s="7">
        <f aca="true" t="shared" si="21" ref="N105:N114">SUM(B105:M105)</f>
        <v>333</v>
      </c>
      <c r="O105" s="2"/>
    </row>
    <row r="106" spans="1:15" ht="12.75">
      <c r="A106" s="6" t="s">
        <v>15</v>
      </c>
      <c r="B106" s="6"/>
      <c r="C106" s="6"/>
      <c r="D106" s="6"/>
      <c r="E106" s="6"/>
      <c r="F106" s="6"/>
      <c r="G106" s="6">
        <v>8</v>
      </c>
      <c r="H106" s="6"/>
      <c r="I106" s="6"/>
      <c r="J106" s="6">
        <v>18.1</v>
      </c>
      <c r="K106" s="6"/>
      <c r="L106" s="6"/>
      <c r="M106" s="6"/>
      <c r="N106" s="7">
        <f t="shared" si="21"/>
        <v>26.1</v>
      </c>
      <c r="O106" s="2"/>
    </row>
    <row r="107" spans="1:15" ht="12.75">
      <c r="A107" s="6" t="s">
        <v>16</v>
      </c>
      <c r="B107" s="6"/>
      <c r="C107" s="6"/>
      <c r="D107" s="6"/>
      <c r="E107" s="6">
        <v>1068.2</v>
      </c>
      <c r="F107" s="6">
        <v>1057.5</v>
      </c>
      <c r="G107" s="6">
        <v>514.6</v>
      </c>
      <c r="H107" s="6"/>
      <c r="I107" s="6"/>
      <c r="J107" s="6"/>
      <c r="K107" s="6"/>
      <c r="L107" s="6"/>
      <c r="M107" s="6">
        <v>0.3</v>
      </c>
      <c r="N107" s="7">
        <f t="shared" si="21"/>
        <v>2640.6</v>
      </c>
      <c r="O107" s="2"/>
    </row>
    <row r="108" spans="1:15" ht="12.75">
      <c r="A108" s="6" t="s">
        <v>17</v>
      </c>
      <c r="B108" s="6">
        <v>21</v>
      </c>
      <c r="C108" s="6"/>
      <c r="D108" s="6">
        <v>2</v>
      </c>
      <c r="E108" s="6"/>
      <c r="F108" s="6"/>
      <c r="G108" s="6"/>
      <c r="H108" s="6"/>
      <c r="I108" s="6"/>
      <c r="J108" s="6">
        <v>1.3</v>
      </c>
      <c r="K108" s="6">
        <v>5.3</v>
      </c>
      <c r="L108" s="6">
        <v>44.9</v>
      </c>
      <c r="M108" s="6">
        <v>0.6</v>
      </c>
      <c r="N108" s="7">
        <f t="shared" si="21"/>
        <v>75.1</v>
      </c>
      <c r="O108" s="2"/>
    </row>
    <row r="109" spans="1:15" ht="12.75">
      <c r="A109" s="6" t="s">
        <v>18</v>
      </c>
      <c r="B109" s="6">
        <v>27.5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7">
        <f t="shared" si="21"/>
        <v>27.5</v>
      </c>
      <c r="O109" s="2"/>
    </row>
    <row r="110" spans="1:15" ht="12.75">
      <c r="A110" s="6" t="s">
        <v>20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7">
        <f t="shared" si="21"/>
        <v>0</v>
      </c>
      <c r="O110" s="2"/>
    </row>
    <row r="111" spans="1:15" ht="12.75">
      <c r="A111" s="6" t="s">
        <v>21</v>
      </c>
      <c r="B111" s="6">
        <v>10.3</v>
      </c>
      <c r="C111" s="6"/>
      <c r="D111" s="6"/>
      <c r="E111" s="6"/>
      <c r="F111" s="6">
        <v>27.3</v>
      </c>
      <c r="G111" s="6"/>
      <c r="H111" s="6">
        <v>48</v>
      </c>
      <c r="I111" s="6">
        <v>113.4</v>
      </c>
      <c r="J111" s="6">
        <v>68.7</v>
      </c>
      <c r="K111" s="6">
        <v>16.8</v>
      </c>
      <c r="L111" s="6">
        <v>0.3</v>
      </c>
      <c r="M111" s="6"/>
      <c r="N111" s="7">
        <f t="shared" si="21"/>
        <v>284.8</v>
      </c>
      <c r="O111" s="2"/>
    </row>
    <row r="112" spans="1:15" ht="12.75">
      <c r="A112" s="6" t="s">
        <v>22</v>
      </c>
      <c r="B112" s="6">
        <v>30.3</v>
      </c>
      <c r="C112" s="6">
        <v>0.2</v>
      </c>
      <c r="D112" s="6"/>
      <c r="E112" s="6">
        <v>0.2</v>
      </c>
      <c r="F112" s="6"/>
      <c r="G112" s="6"/>
      <c r="H112" s="6"/>
      <c r="I112" s="6">
        <v>0.2</v>
      </c>
      <c r="J112" s="6"/>
      <c r="K112" s="6"/>
      <c r="L112" s="6"/>
      <c r="M112" s="6"/>
      <c r="N112" s="7">
        <f t="shared" si="21"/>
        <v>30.9</v>
      </c>
      <c r="O112" s="2"/>
    </row>
    <row r="113" spans="1:15" ht="12.75">
      <c r="A113" s="6" t="s">
        <v>27</v>
      </c>
      <c r="B113" s="6"/>
      <c r="C113" s="6"/>
      <c r="D113" s="6"/>
      <c r="E113" s="6"/>
      <c r="F113" s="6"/>
      <c r="G113" s="6"/>
      <c r="H113" s="6"/>
      <c r="I113" s="6">
        <v>2</v>
      </c>
      <c r="J113" s="6"/>
      <c r="K113" s="6"/>
      <c r="L113" s="6"/>
      <c r="M113" s="6"/>
      <c r="N113" s="7">
        <f t="shared" si="21"/>
        <v>2</v>
      </c>
      <c r="O113" s="2"/>
    </row>
    <row r="114" spans="1:15" ht="12.75">
      <c r="A114" s="6" t="s">
        <v>30</v>
      </c>
      <c r="B114" s="6"/>
      <c r="C114" s="6"/>
      <c r="D114" s="6"/>
      <c r="E114" s="6"/>
      <c r="F114" s="6">
        <v>8.3</v>
      </c>
      <c r="G114" s="6">
        <v>37.1</v>
      </c>
      <c r="H114" s="6"/>
      <c r="I114" s="6"/>
      <c r="J114" s="6"/>
      <c r="K114" s="6"/>
      <c r="L114" s="6"/>
      <c r="M114" s="6"/>
      <c r="N114" s="7">
        <f t="shared" si="21"/>
        <v>45.400000000000006</v>
      </c>
      <c r="O114" s="2"/>
    </row>
    <row r="115" spans="1:15" ht="12.75">
      <c r="A115" s="8" t="s">
        <v>32</v>
      </c>
      <c r="B115" s="8">
        <f aca="true" t="shared" si="22" ref="B115:N115">SUM(B105:B114)</f>
        <v>160.10000000000002</v>
      </c>
      <c r="C115" s="8">
        <f t="shared" si="22"/>
        <v>35.5</v>
      </c>
      <c r="D115" s="8">
        <f t="shared" si="22"/>
        <v>4.4</v>
      </c>
      <c r="E115" s="8">
        <f t="shared" si="22"/>
        <v>1075.2</v>
      </c>
      <c r="F115" s="8">
        <f t="shared" si="22"/>
        <v>1096.6</v>
      </c>
      <c r="G115" s="8">
        <f t="shared" si="22"/>
        <v>569.6</v>
      </c>
      <c r="H115" s="8">
        <f t="shared" si="22"/>
        <v>83.1</v>
      </c>
      <c r="I115" s="8">
        <f t="shared" si="22"/>
        <v>119.30000000000001</v>
      </c>
      <c r="J115" s="8">
        <f t="shared" si="22"/>
        <v>94.2</v>
      </c>
      <c r="K115" s="8">
        <f t="shared" si="22"/>
        <v>28.4</v>
      </c>
      <c r="L115" s="8">
        <f t="shared" si="22"/>
        <v>60.599999999999994</v>
      </c>
      <c r="M115" s="8">
        <f t="shared" si="22"/>
        <v>138.4</v>
      </c>
      <c r="N115" s="8">
        <f t="shared" si="22"/>
        <v>3465.4</v>
      </c>
      <c r="O115" s="2"/>
    </row>
    <row r="116" spans="1:15" ht="12.75">
      <c r="A116" s="9" t="s">
        <v>33</v>
      </c>
      <c r="B116" s="9">
        <f aca="true" t="shared" si="23" ref="B116:N116">SUM(B105:B115)/2</f>
        <v>160.10000000000002</v>
      </c>
      <c r="C116" s="9">
        <f t="shared" si="23"/>
        <v>35.5</v>
      </c>
      <c r="D116" s="9">
        <f t="shared" si="23"/>
        <v>4.4</v>
      </c>
      <c r="E116" s="9">
        <f t="shared" si="23"/>
        <v>1075.2</v>
      </c>
      <c r="F116" s="9">
        <f t="shared" si="23"/>
        <v>1096.6</v>
      </c>
      <c r="G116" s="9">
        <f t="shared" si="23"/>
        <v>569.6</v>
      </c>
      <c r="H116" s="9">
        <f t="shared" si="23"/>
        <v>83.1</v>
      </c>
      <c r="I116" s="9">
        <f t="shared" si="23"/>
        <v>119.30000000000001</v>
      </c>
      <c r="J116" s="9">
        <f t="shared" si="23"/>
        <v>94.2</v>
      </c>
      <c r="K116" s="9">
        <f t="shared" si="23"/>
        <v>28.4</v>
      </c>
      <c r="L116" s="9">
        <f t="shared" si="23"/>
        <v>60.599999999999994</v>
      </c>
      <c r="M116" s="9">
        <f t="shared" si="23"/>
        <v>138.4</v>
      </c>
      <c r="N116" s="9">
        <f t="shared" si="23"/>
        <v>3465.4</v>
      </c>
      <c r="O116" s="2"/>
    </row>
    <row r="117" spans="1:15" ht="12.75">
      <c r="A117" s="6" t="s">
        <v>38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7">
        <f aca="true" t="shared" si="24" ref="N117:N126">SUM(B117:M117)</f>
        <v>0</v>
      </c>
      <c r="O117" s="2"/>
    </row>
    <row r="118" spans="1:15" ht="12.75">
      <c r="A118" s="6" t="s">
        <v>46</v>
      </c>
      <c r="B118" s="6">
        <v>6.5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7">
        <f t="shared" si="24"/>
        <v>6.5</v>
      </c>
      <c r="O118" s="2"/>
    </row>
    <row r="119" spans="1:15" ht="12.75">
      <c r="A119" s="6" t="s">
        <v>39</v>
      </c>
      <c r="B119" s="6">
        <v>7.7</v>
      </c>
      <c r="C119" s="6"/>
      <c r="D119" s="6"/>
      <c r="E119" s="6"/>
      <c r="F119" s="6">
        <v>287.7</v>
      </c>
      <c r="G119" s="6">
        <v>194.9</v>
      </c>
      <c r="H119" s="6"/>
      <c r="I119" s="6">
        <v>27.8</v>
      </c>
      <c r="J119" s="6">
        <v>17.4</v>
      </c>
      <c r="K119" s="6">
        <v>1.1</v>
      </c>
      <c r="L119" s="6">
        <v>3.4</v>
      </c>
      <c r="M119" s="6">
        <v>179.6</v>
      </c>
      <c r="N119" s="7">
        <f t="shared" si="24"/>
        <v>719.5999999999999</v>
      </c>
      <c r="O119" s="2"/>
    </row>
    <row r="120" spans="1:15" ht="12.75">
      <c r="A120" s="6" t="s">
        <v>47</v>
      </c>
      <c r="B120" s="6"/>
      <c r="C120" s="6"/>
      <c r="D120" s="6"/>
      <c r="E120" s="6"/>
      <c r="F120" s="6"/>
      <c r="G120" s="6"/>
      <c r="H120" s="6"/>
      <c r="I120" s="6">
        <v>0.5</v>
      </c>
      <c r="J120" s="6"/>
      <c r="K120" s="6">
        <v>0.2</v>
      </c>
      <c r="L120" s="6"/>
      <c r="M120" s="6"/>
      <c r="N120" s="7">
        <f t="shared" si="24"/>
        <v>0.7</v>
      </c>
      <c r="O120" s="2"/>
    </row>
    <row r="121" spans="1:15" ht="12.75">
      <c r="A121" s="6" t="s">
        <v>48</v>
      </c>
      <c r="B121" s="6"/>
      <c r="C121" s="6"/>
      <c r="D121" s="6"/>
      <c r="E121" s="6"/>
      <c r="F121" s="6"/>
      <c r="G121" s="6"/>
      <c r="H121" s="6">
        <v>2.3</v>
      </c>
      <c r="I121" s="6"/>
      <c r="J121" s="6">
        <v>0.3</v>
      </c>
      <c r="K121" s="6"/>
      <c r="L121" s="6"/>
      <c r="M121" s="6"/>
      <c r="N121" s="7">
        <f t="shared" si="24"/>
        <v>2.5999999999999996</v>
      </c>
      <c r="O121" s="2"/>
    </row>
    <row r="122" spans="1:15" ht="12.75">
      <c r="A122" s="6" t="s">
        <v>49</v>
      </c>
      <c r="B122" s="6"/>
      <c r="C122" s="6"/>
      <c r="D122" s="6"/>
      <c r="E122" s="6"/>
      <c r="F122" s="6"/>
      <c r="G122" s="6"/>
      <c r="H122" s="6"/>
      <c r="I122" s="6"/>
      <c r="J122" s="6">
        <v>0.6</v>
      </c>
      <c r="K122" s="6">
        <v>21.4</v>
      </c>
      <c r="L122" s="6"/>
      <c r="M122" s="6"/>
      <c r="N122" s="7">
        <f t="shared" si="24"/>
        <v>22</v>
      </c>
      <c r="O122" s="2"/>
    </row>
    <row r="123" spans="1:15" ht="12.75">
      <c r="A123" s="6" t="s">
        <v>40</v>
      </c>
      <c r="B123" s="6"/>
      <c r="C123" s="6"/>
      <c r="D123" s="6">
        <v>8.6</v>
      </c>
      <c r="E123" s="6"/>
      <c r="F123" s="6"/>
      <c r="G123" s="6"/>
      <c r="H123" s="6"/>
      <c r="I123" s="6"/>
      <c r="J123" s="6">
        <v>0.1</v>
      </c>
      <c r="K123" s="6"/>
      <c r="L123" s="6"/>
      <c r="M123" s="6"/>
      <c r="N123" s="7">
        <f t="shared" si="24"/>
        <v>8.7</v>
      </c>
      <c r="O123" s="2"/>
    </row>
    <row r="124" spans="1:15" ht="12.75">
      <c r="A124" s="6" t="s">
        <v>56</v>
      </c>
      <c r="B124" s="6"/>
      <c r="C124" s="6"/>
      <c r="D124" s="6"/>
      <c r="E124" s="6"/>
      <c r="F124" s="6"/>
      <c r="G124" s="6"/>
      <c r="H124" s="6">
        <v>11</v>
      </c>
      <c r="I124" s="6">
        <v>0.1</v>
      </c>
      <c r="J124" s="6"/>
      <c r="K124" s="6"/>
      <c r="L124" s="6"/>
      <c r="M124" s="6"/>
      <c r="N124" s="7">
        <f t="shared" si="24"/>
        <v>11.1</v>
      </c>
      <c r="O124" s="2"/>
    </row>
    <row r="125" spans="1:15" ht="12.75">
      <c r="A125" s="6" t="s">
        <v>50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7">
        <f t="shared" si="24"/>
        <v>0</v>
      </c>
      <c r="O125" s="2"/>
    </row>
    <row r="126" spans="1:15" ht="12.75">
      <c r="A126" s="6" t="s">
        <v>51</v>
      </c>
      <c r="B126" s="6"/>
      <c r="C126" s="6"/>
      <c r="D126" s="6"/>
      <c r="E126" s="6"/>
      <c r="F126" s="6"/>
      <c r="G126" s="6"/>
      <c r="H126" s="6"/>
      <c r="I126" s="6">
        <v>36.4</v>
      </c>
      <c r="J126" s="6">
        <v>0.6</v>
      </c>
      <c r="K126" s="6"/>
      <c r="L126" s="6"/>
      <c r="M126" s="6"/>
      <c r="N126" s="7">
        <f t="shared" si="24"/>
        <v>37</v>
      </c>
      <c r="O126" s="2"/>
    </row>
    <row r="127" spans="1:15" ht="12.75">
      <c r="A127" s="8" t="s">
        <v>41</v>
      </c>
      <c r="B127" s="8">
        <f aca="true" t="shared" si="25" ref="B127:N127">SUM(B117:B126)</f>
        <v>14.2</v>
      </c>
      <c r="C127" s="8">
        <f t="shared" si="25"/>
        <v>0</v>
      </c>
      <c r="D127" s="8">
        <f t="shared" si="25"/>
        <v>8.6</v>
      </c>
      <c r="E127" s="8">
        <f t="shared" si="25"/>
        <v>0</v>
      </c>
      <c r="F127" s="8">
        <f t="shared" si="25"/>
        <v>287.7</v>
      </c>
      <c r="G127" s="8">
        <f t="shared" si="25"/>
        <v>194.9</v>
      </c>
      <c r="H127" s="8">
        <f t="shared" si="25"/>
        <v>13.3</v>
      </c>
      <c r="I127" s="8">
        <f t="shared" si="25"/>
        <v>64.8</v>
      </c>
      <c r="J127" s="8">
        <f t="shared" si="25"/>
        <v>19.000000000000004</v>
      </c>
      <c r="K127" s="8">
        <f t="shared" si="25"/>
        <v>22.7</v>
      </c>
      <c r="L127" s="8">
        <f t="shared" si="25"/>
        <v>3.4</v>
      </c>
      <c r="M127" s="8">
        <f t="shared" si="25"/>
        <v>179.6</v>
      </c>
      <c r="N127" s="8">
        <f t="shared" si="25"/>
        <v>808.2</v>
      </c>
      <c r="O127" s="2"/>
    </row>
    <row r="128" spans="1:15" ht="12.75">
      <c r="A128" s="9" t="s">
        <v>42</v>
      </c>
      <c r="B128" s="9">
        <f aca="true" t="shared" si="26" ref="B128:N128">SUM(B117:B127)/2</f>
        <v>14.2</v>
      </c>
      <c r="C128" s="9">
        <f t="shared" si="26"/>
        <v>0</v>
      </c>
      <c r="D128" s="9">
        <f t="shared" si="26"/>
        <v>8.6</v>
      </c>
      <c r="E128" s="9">
        <f t="shared" si="26"/>
        <v>0</v>
      </c>
      <c r="F128" s="9">
        <f t="shared" si="26"/>
        <v>287.7</v>
      </c>
      <c r="G128" s="9">
        <f t="shared" si="26"/>
        <v>194.9</v>
      </c>
      <c r="H128" s="9">
        <f t="shared" si="26"/>
        <v>13.3</v>
      </c>
      <c r="I128" s="9">
        <f t="shared" si="26"/>
        <v>64.8</v>
      </c>
      <c r="J128" s="9">
        <f t="shared" si="26"/>
        <v>19.000000000000004</v>
      </c>
      <c r="K128" s="9">
        <f t="shared" si="26"/>
        <v>22.7</v>
      </c>
      <c r="L128" s="9">
        <f t="shared" si="26"/>
        <v>3.4</v>
      </c>
      <c r="M128" s="9">
        <f t="shared" si="26"/>
        <v>179.6</v>
      </c>
      <c r="N128" s="9">
        <f t="shared" si="26"/>
        <v>808.2</v>
      </c>
      <c r="O128" s="2"/>
    </row>
    <row r="129" spans="1:15" ht="12.75">
      <c r="A129" s="10" t="s">
        <v>43</v>
      </c>
      <c r="B129" s="10">
        <f aca="true" t="shared" si="27" ref="B129:N129">SUM(B105:B128)/3</f>
        <v>174.30000000000004</v>
      </c>
      <c r="C129" s="10">
        <f t="shared" si="27"/>
        <v>35.5</v>
      </c>
      <c r="D129" s="10">
        <f t="shared" si="27"/>
        <v>13</v>
      </c>
      <c r="E129" s="10">
        <f t="shared" si="27"/>
        <v>1075.2</v>
      </c>
      <c r="F129" s="10">
        <f t="shared" si="27"/>
        <v>1384.3</v>
      </c>
      <c r="G129" s="10">
        <f t="shared" si="27"/>
        <v>764.5000000000001</v>
      </c>
      <c r="H129" s="10">
        <f t="shared" si="27"/>
        <v>96.40000000000002</v>
      </c>
      <c r="I129" s="10">
        <f t="shared" si="27"/>
        <v>184.10000000000002</v>
      </c>
      <c r="J129" s="10">
        <f t="shared" si="27"/>
        <v>113.20000000000003</v>
      </c>
      <c r="K129" s="10">
        <f t="shared" si="27"/>
        <v>51.09999999999999</v>
      </c>
      <c r="L129" s="10">
        <f t="shared" si="27"/>
        <v>64</v>
      </c>
      <c r="M129" s="10">
        <f t="shared" si="27"/>
        <v>318.00000000000006</v>
      </c>
      <c r="N129" s="10">
        <f t="shared" si="27"/>
        <v>4273.600000000001</v>
      </c>
      <c r="O129" s="2"/>
    </row>
  </sheetData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&amp;C&amp;A</oddHeader>
    <oddFooter>&amp;CPage &amp;P</oddFooter>
  </headerFooter>
  <rowBreaks count="4" manualBreakCount="4">
    <brk id="34" max="255" man="1"/>
    <brk id="59" max="255" man="1"/>
    <brk id="95" max="255" man="1"/>
    <brk id="12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102"/>
  <sheetViews>
    <sheetView tabSelected="1" workbookViewId="0" topLeftCell="A1">
      <selection activeCell="O44" sqref="O44"/>
    </sheetView>
  </sheetViews>
  <sheetFormatPr defaultColWidth="11.421875" defaultRowHeight="12.75"/>
  <cols>
    <col min="1" max="1" width="40.57421875" style="2" bestFit="1" customWidth="1"/>
    <col min="2" max="16384" width="11.421875" style="2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3" t="s">
        <v>156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3" t="s">
        <v>153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</row>
    <row r="5" spans="1:14" ht="12.75">
      <c r="A5" s="6" t="s">
        <v>15</v>
      </c>
      <c r="B5" s="6">
        <v>773.2</v>
      </c>
      <c r="C5" s="6">
        <v>163.5</v>
      </c>
      <c r="D5" s="6">
        <v>466.1</v>
      </c>
      <c r="E5" s="6">
        <v>2417</v>
      </c>
      <c r="F5" s="6">
        <v>666.2</v>
      </c>
      <c r="G5" s="6">
        <v>649</v>
      </c>
      <c r="H5" s="6">
        <v>227.9</v>
      </c>
      <c r="I5" s="6"/>
      <c r="J5" s="6"/>
      <c r="K5" s="6"/>
      <c r="L5" s="6"/>
      <c r="M5" s="6"/>
      <c r="N5" s="7">
        <f aca="true" t="shared" si="0" ref="N5:N20">SUM(B5:M5)</f>
        <v>5362.9</v>
      </c>
    </row>
    <row r="6" spans="1:14" ht="12.75">
      <c r="A6" s="6" t="s">
        <v>16</v>
      </c>
      <c r="B6" s="6"/>
      <c r="C6" s="6">
        <v>475.1</v>
      </c>
      <c r="D6" s="6">
        <v>455.4</v>
      </c>
      <c r="E6" s="6">
        <v>367.8</v>
      </c>
      <c r="F6" s="6">
        <v>28.1</v>
      </c>
      <c r="G6" s="6">
        <v>23</v>
      </c>
      <c r="H6" s="6">
        <v>28.94</v>
      </c>
      <c r="I6" s="6"/>
      <c r="J6" s="6"/>
      <c r="K6" s="6"/>
      <c r="L6" s="6"/>
      <c r="M6" s="6"/>
      <c r="N6" s="7">
        <f t="shared" si="0"/>
        <v>1378.34</v>
      </c>
    </row>
    <row r="7" spans="1:14" ht="12.75">
      <c r="A7" s="6" t="s">
        <v>17</v>
      </c>
      <c r="B7" s="6">
        <v>2013.6</v>
      </c>
      <c r="C7" s="6">
        <v>1005</v>
      </c>
      <c r="D7" s="6">
        <v>1519.8</v>
      </c>
      <c r="E7" s="6">
        <v>3299.9</v>
      </c>
      <c r="F7" s="6">
        <v>3077.1</v>
      </c>
      <c r="G7" s="6">
        <v>1387</v>
      </c>
      <c r="H7" s="6">
        <v>1347.5</v>
      </c>
      <c r="I7" s="6"/>
      <c r="J7" s="6"/>
      <c r="K7" s="6"/>
      <c r="L7" s="6"/>
      <c r="M7" s="6"/>
      <c r="N7" s="7">
        <f t="shared" si="0"/>
        <v>13649.9</v>
      </c>
    </row>
    <row r="8" spans="1:14" ht="12.75">
      <c r="A8" s="6" t="s">
        <v>18</v>
      </c>
      <c r="B8" s="6"/>
      <c r="C8" s="6"/>
      <c r="D8" s="6"/>
      <c r="E8" s="6">
        <v>21.4</v>
      </c>
      <c r="F8" s="6"/>
      <c r="G8" s="6"/>
      <c r="H8" s="6">
        <v>24</v>
      </c>
      <c r="I8" s="6"/>
      <c r="J8" s="6"/>
      <c r="K8" s="6"/>
      <c r="L8" s="6"/>
      <c r="M8" s="6"/>
      <c r="N8" s="7">
        <f t="shared" si="0"/>
        <v>45.4</v>
      </c>
    </row>
    <row r="9" spans="1:14" ht="12.75">
      <c r="A9" s="6" t="s">
        <v>67</v>
      </c>
      <c r="B9" s="6"/>
      <c r="C9" s="6"/>
      <c r="D9" s="6">
        <v>24</v>
      </c>
      <c r="E9" s="6"/>
      <c r="F9" s="6"/>
      <c r="G9" s="6"/>
      <c r="H9" s="6"/>
      <c r="I9" s="6"/>
      <c r="J9" s="6"/>
      <c r="K9" s="6"/>
      <c r="L9" s="6"/>
      <c r="M9" s="6"/>
      <c r="N9" s="7">
        <f t="shared" si="0"/>
        <v>24</v>
      </c>
    </row>
    <row r="10" spans="1:14" ht="12.75">
      <c r="A10" s="6" t="s">
        <v>52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>
        <f t="shared" si="0"/>
        <v>0</v>
      </c>
    </row>
    <row r="11" spans="1:14" ht="12.75">
      <c r="A11" s="6" t="s">
        <v>19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>
        <f t="shared" si="0"/>
        <v>0</v>
      </c>
    </row>
    <row r="12" spans="1:14" ht="12.75">
      <c r="A12" s="6" t="s">
        <v>20</v>
      </c>
      <c r="B12" s="6"/>
      <c r="C12" s="6">
        <v>4060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7">
        <f t="shared" si="0"/>
        <v>4060</v>
      </c>
    </row>
    <row r="13" spans="1:14" ht="12.75">
      <c r="A13" s="6" t="s">
        <v>21</v>
      </c>
      <c r="B13" s="6">
        <v>493.2</v>
      </c>
      <c r="C13" s="6">
        <v>1266.5</v>
      </c>
      <c r="D13" s="6">
        <v>2735.8</v>
      </c>
      <c r="E13" s="6">
        <v>2915.9</v>
      </c>
      <c r="F13" s="6">
        <v>2151.9</v>
      </c>
      <c r="G13" s="6">
        <v>1351</v>
      </c>
      <c r="H13" s="6">
        <v>736.22</v>
      </c>
      <c r="I13" s="6"/>
      <c r="J13" s="6"/>
      <c r="K13" s="6"/>
      <c r="L13" s="6"/>
      <c r="M13" s="6"/>
      <c r="N13" s="7">
        <f t="shared" si="0"/>
        <v>11650.519999999999</v>
      </c>
    </row>
    <row r="14" spans="1:14" ht="12.75">
      <c r="A14" s="6" t="s">
        <v>22</v>
      </c>
      <c r="B14" s="6">
        <v>379.8</v>
      </c>
      <c r="C14" s="6">
        <v>883.6</v>
      </c>
      <c r="D14" s="6">
        <v>901.3</v>
      </c>
      <c r="E14" s="6">
        <v>612.8</v>
      </c>
      <c r="F14" s="6">
        <v>787.4</v>
      </c>
      <c r="G14" s="6">
        <v>721</v>
      </c>
      <c r="H14" s="6">
        <v>609.72</v>
      </c>
      <c r="I14" s="6"/>
      <c r="J14" s="6"/>
      <c r="K14" s="6"/>
      <c r="L14" s="6"/>
      <c r="M14" s="6"/>
      <c r="N14" s="7">
        <f t="shared" si="0"/>
        <v>4895.62</v>
      </c>
    </row>
    <row r="15" spans="1:14" ht="12.75">
      <c r="A15" s="6" t="s">
        <v>23</v>
      </c>
      <c r="B15" s="6">
        <v>115.4</v>
      </c>
      <c r="C15" s="6"/>
      <c r="D15" s="6"/>
      <c r="E15" s="6"/>
      <c r="F15" s="6">
        <v>100.8</v>
      </c>
      <c r="G15" s="6">
        <v>32</v>
      </c>
      <c r="H15" s="6">
        <v>217.32</v>
      </c>
      <c r="I15" s="6"/>
      <c r="J15" s="6"/>
      <c r="K15" s="6"/>
      <c r="L15" s="6"/>
      <c r="M15" s="6"/>
      <c r="N15" s="7">
        <f t="shared" si="0"/>
        <v>465.52</v>
      </c>
    </row>
    <row r="16" spans="1:14" ht="12.75">
      <c r="A16" s="6" t="s">
        <v>24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">
        <f t="shared" si="0"/>
        <v>0</v>
      </c>
    </row>
    <row r="17" spans="1:14" ht="12.75">
      <c r="A17" s="6" t="s">
        <v>25</v>
      </c>
      <c r="B17" s="6"/>
      <c r="C17" s="6"/>
      <c r="D17" s="6"/>
      <c r="E17" s="6">
        <v>2</v>
      </c>
      <c r="F17" s="6"/>
      <c r="G17" s="6"/>
      <c r="H17" s="6"/>
      <c r="I17" s="6"/>
      <c r="J17" s="6"/>
      <c r="K17" s="6"/>
      <c r="L17" s="6"/>
      <c r="M17" s="6"/>
      <c r="N17" s="7">
        <f t="shared" si="0"/>
        <v>2</v>
      </c>
    </row>
    <row r="18" spans="1:14" ht="12.75">
      <c r="A18" s="6" t="s">
        <v>26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>
        <f t="shared" si="0"/>
        <v>0</v>
      </c>
    </row>
    <row r="19" spans="1:14" ht="12.75">
      <c r="A19" s="6" t="s">
        <v>28</v>
      </c>
      <c r="B19" s="6"/>
      <c r="C19" s="6"/>
      <c r="D19" s="6"/>
      <c r="E19" s="6">
        <v>8.9</v>
      </c>
      <c r="F19" s="6"/>
      <c r="G19" s="6"/>
      <c r="H19" s="6"/>
      <c r="I19" s="6"/>
      <c r="J19" s="6"/>
      <c r="K19" s="6"/>
      <c r="L19" s="6"/>
      <c r="M19" s="6"/>
      <c r="N19" s="7">
        <f t="shared" si="0"/>
        <v>8.9</v>
      </c>
    </row>
    <row r="20" spans="1:14" ht="12.75">
      <c r="A20" s="6" t="s">
        <v>29</v>
      </c>
      <c r="B20" s="6"/>
      <c r="C20" s="6"/>
      <c r="D20" s="6">
        <v>10.8</v>
      </c>
      <c r="E20" s="6">
        <v>3.7</v>
      </c>
      <c r="F20" s="6"/>
      <c r="G20" s="6"/>
      <c r="H20" s="6"/>
      <c r="I20" s="6"/>
      <c r="J20" s="6"/>
      <c r="K20" s="6"/>
      <c r="L20" s="6"/>
      <c r="M20" s="6"/>
      <c r="N20" s="7">
        <f t="shared" si="0"/>
        <v>14.5</v>
      </c>
    </row>
    <row r="21" spans="1:14" ht="12.75">
      <c r="A21" s="8" t="s">
        <v>32</v>
      </c>
      <c r="B21" s="8">
        <f aca="true" t="shared" si="1" ref="B21:N21">SUM(B5:B20)</f>
        <v>3775.2000000000003</v>
      </c>
      <c r="C21" s="8">
        <f t="shared" si="1"/>
        <v>7853.700000000001</v>
      </c>
      <c r="D21" s="8">
        <f t="shared" si="1"/>
        <v>6113.200000000001</v>
      </c>
      <c r="E21" s="8">
        <f t="shared" si="1"/>
        <v>9649.4</v>
      </c>
      <c r="F21" s="8">
        <f t="shared" si="1"/>
        <v>6811.5</v>
      </c>
      <c r="G21" s="8">
        <f t="shared" si="1"/>
        <v>4163</v>
      </c>
      <c r="H21" s="8">
        <f t="shared" si="1"/>
        <v>3191.600000000001</v>
      </c>
      <c r="I21" s="8">
        <f t="shared" si="1"/>
        <v>0</v>
      </c>
      <c r="J21" s="8">
        <f t="shared" si="1"/>
        <v>0</v>
      </c>
      <c r="K21" s="8">
        <f t="shared" si="1"/>
        <v>0</v>
      </c>
      <c r="L21" s="8">
        <f t="shared" si="1"/>
        <v>0</v>
      </c>
      <c r="M21" s="8">
        <f t="shared" si="1"/>
        <v>0</v>
      </c>
      <c r="N21" s="8">
        <f t="shared" si="1"/>
        <v>41557.6</v>
      </c>
    </row>
    <row r="22" spans="1:14" ht="12.75">
      <c r="A22" s="9" t="s">
        <v>33</v>
      </c>
      <c r="B22" s="9">
        <f aca="true" t="shared" si="2" ref="B22:N22">SUM(B5:B21)/2</f>
        <v>3775.2000000000003</v>
      </c>
      <c r="C22" s="9">
        <f t="shared" si="2"/>
        <v>7853.700000000001</v>
      </c>
      <c r="D22" s="9">
        <f t="shared" si="2"/>
        <v>6113.200000000001</v>
      </c>
      <c r="E22" s="9">
        <f t="shared" si="2"/>
        <v>9649.4</v>
      </c>
      <c r="F22" s="9">
        <f t="shared" si="2"/>
        <v>6811.5</v>
      </c>
      <c r="G22" s="9">
        <f t="shared" si="2"/>
        <v>4163</v>
      </c>
      <c r="H22" s="9">
        <f t="shared" si="2"/>
        <v>3191.600000000001</v>
      </c>
      <c r="I22" s="9">
        <f t="shared" si="2"/>
        <v>0</v>
      </c>
      <c r="J22" s="9">
        <f t="shared" si="2"/>
        <v>0</v>
      </c>
      <c r="K22" s="9">
        <f t="shared" si="2"/>
        <v>0</v>
      </c>
      <c r="L22" s="9">
        <f t="shared" si="2"/>
        <v>0</v>
      </c>
      <c r="M22" s="9">
        <f t="shared" si="2"/>
        <v>0</v>
      </c>
      <c r="N22" s="9">
        <f t="shared" si="2"/>
        <v>41557.6</v>
      </c>
    </row>
    <row r="23" spans="1:14" ht="12.75">
      <c r="A23" s="6" t="s">
        <v>34</v>
      </c>
      <c r="B23" s="6"/>
      <c r="C23" s="6"/>
      <c r="D23" s="6">
        <v>5.3</v>
      </c>
      <c r="E23" s="6">
        <v>182.6</v>
      </c>
      <c r="F23" s="6">
        <v>52.8</v>
      </c>
      <c r="G23" s="6">
        <v>77</v>
      </c>
      <c r="H23" s="6">
        <v>52</v>
      </c>
      <c r="I23" s="6"/>
      <c r="J23" s="6"/>
      <c r="K23" s="6"/>
      <c r="L23" s="6"/>
      <c r="M23" s="6"/>
      <c r="N23" s="7">
        <f>SUM(B23:M23)</f>
        <v>369.7</v>
      </c>
    </row>
    <row r="24" spans="1:14" ht="12.75">
      <c r="A24" s="6" t="s">
        <v>71</v>
      </c>
      <c r="B24" s="6"/>
      <c r="C24" s="6"/>
      <c r="D24" s="6"/>
      <c r="E24" s="6">
        <v>22</v>
      </c>
      <c r="F24" s="6"/>
      <c r="G24" s="6"/>
      <c r="H24" s="6"/>
      <c r="I24" s="6"/>
      <c r="J24" s="6"/>
      <c r="K24" s="6"/>
      <c r="L24" s="6"/>
      <c r="M24" s="6"/>
      <c r="N24" s="7">
        <f>SUM(B24:M24)</f>
        <v>22</v>
      </c>
    </row>
    <row r="25" spans="1:14" ht="12.75">
      <c r="A25" s="6" t="s">
        <v>85</v>
      </c>
      <c r="B25" s="6"/>
      <c r="C25" s="6">
        <v>0.1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7">
        <f>SUM(B25:M25)</f>
        <v>0.1</v>
      </c>
    </row>
    <row r="26" spans="1:14" ht="12.75">
      <c r="A26" s="6" t="s">
        <v>37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>
        <f>SUM(B26:M26)</f>
        <v>0</v>
      </c>
    </row>
    <row r="27" spans="1:14" ht="12.75">
      <c r="A27" s="6" t="s">
        <v>108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>
        <f>SUM(B27:M27)</f>
        <v>0</v>
      </c>
    </row>
    <row r="28" spans="1:14" ht="12.75">
      <c r="A28" s="8" t="s">
        <v>41</v>
      </c>
      <c r="B28" s="8">
        <f aca="true" t="shared" si="3" ref="B28:N28">SUM(B23:B27)</f>
        <v>0</v>
      </c>
      <c r="C28" s="8">
        <f t="shared" si="3"/>
        <v>0.1</v>
      </c>
      <c r="D28" s="8">
        <f t="shared" si="3"/>
        <v>5.3</v>
      </c>
      <c r="E28" s="8">
        <f t="shared" si="3"/>
        <v>204.6</v>
      </c>
      <c r="F28" s="8">
        <f t="shared" si="3"/>
        <v>52.8</v>
      </c>
      <c r="G28" s="8">
        <f t="shared" si="3"/>
        <v>77</v>
      </c>
      <c r="H28" s="8">
        <f t="shared" si="3"/>
        <v>52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391.8</v>
      </c>
    </row>
    <row r="29" spans="1:14" ht="12.75">
      <c r="A29" s="9" t="s">
        <v>42</v>
      </c>
      <c r="B29" s="9">
        <f aca="true" t="shared" si="4" ref="B29:N29">SUM(B23:B28)/2</f>
        <v>0</v>
      </c>
      <c r="C29" s="9">
        <f t="shared" si="4"/>
        <v>0.1</v>
      </c>
      <c r="D29" s="9">
        <f t="shared" si="4"/>
        <v>5.3</v>
      </c>
      <c r="E29" s="9">
        <f t="shared" si="4"/>
        <v>204.6</v>
      </c>
      <c r="F29" s="9">
        <f t="shared" si="4"/>
        <v>52.8</v>
      </c>
      <c r="G29" s="9">
        <f t="shared" si="4"/>
        <v>77</v>
      </c>
      <c r="H29" s="9">
        <f t="shared" si="4"/>
        <v>52</v>
      </c>
      <c r="I29" s="9">
        <f t="shared" si="4"/>
        <v>0</v>
      </c>
      <c r="J29" s="9">
        <f t="shared" si="4"/>
        <v>0</v>
      </c>
      <c r="K29" s="9">
        <f t="shared" si="4"/>
        <v>0</v>
      </c>
      <c r="L29" s="9">
        <f t="shared" si="4"/>
        <v>0</v>
      </c>
      <c r="M29" s="9">
        <f t="shared" si="4"/>
        <v>0</v>
      </c>
      <c r="N29" s="9">
        <f t="shared" si="4"/>
        <v>391.8</v>
      </c>
    </row>
    <row r="30" spans="1:14" ht="12.75">
      <c r="A30" s="10" t="s">
        <v>43</v>
      </c>
      <c r="B30" s="10">
        <f aca="true" t="shared" si="5" ref="B30:N30">SUM(B5:B29)/3</f>
        <v>3775.2000000000003</v>
      </c>
      <c r="C30" s="10">
        <f t="shared" si="5"/>
        <v>7853.799999999999</v>
      </c>
      <c r="D30" s="10">
        <f t="shared" si="5"/>
        <v>6118.5</v>
      </c>
      <c r="E30" s="10">
        <f t="shared" si="5"/>
        <v>9853.999999999998</v>
      </c>
      <c r="F30" s="10">
        <f t="shared" si="5"/>
        <v>6864.299999999999</v>
      </c>
      <c r="G30" s="10">
        <f t="shared" si="5"/>
        <v>4240</v>
      </c>
      <c r="H30" s="10">
        <f t="shared" si="5"/>
        <v>3243.600000000001</v>
      </c>
      <c r="I30" s="10">
        <f t="shared" si="5"/>
        <v>0</v>
      </c>
      <c r="J30" s="10">
        <f t="shared" si="5"/>
        <v>0</v>
      </c>
      <c r="K30" s="10">
        <f t="shared" si="5"/>
        <v>0</v>
      </c>
      <c r="L30" s="10">
        <f t="shared" si="5"/>
        <v>0</v>
      </c>
      <c r="M30" s="10">
        <f t="shared" si="5"/>
        <v>0</v>
      </c>
      <c r="N30" s="10">
        <f t="shared" si="5"/>
        <v>41949.4</v>
      </c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3" t="s">
        <v>156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3" t="s">
        <v>154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>
      <c r="A34" s="4"/>
      <c r="B34" s="5" t="s">
        <v>2</v>
      </c>
      <c r="C34" s="5" t="s">
        <v>3</v>
      </c>
      <c r="D34" s="5" t="s">
        <v>4</v>
      </c>
      <c r="E34" s="5" t="s">
        <v>5</v>
      </c>
      <c r="F34" s="5" t="s">
        <v>6</v>
      </c>
      <c r="G34" s="5" t="s">
        <v>7</v>
      </c>
      <c r="H34" s="5" t="s">
        <v>8</v>
      </c>
      <c r="I34" s="5" t="s">
        <v>9</v>
      </c>
      <c r="J34" s="5" t="s">
        <v>10</v>
      </c>
      <c r="K34" s="5" t="s">
        <v>11</v>
      </c>
      <c r="L34" s="5" t="s">
        <v>12</v>
      </c>
      <c r="M34" s="5" t="s">
        <v>13</v>
      </c>
      <c r="N34" s="5" t="s">
        <v>14</v>
      </c>
    </row>
    <row r="35" spans="1:14" ht="12.75">
      <c r="A35" s="6" t="s">
        <v>45</v>
      </c>
      <c r="B35" s="6"/>
      <c r="C35" s="6"/>
      <c r="D35" s="6"/>
      <c r="E35" s="6"/>
      <c r="F35" s="6">
        <v>2.9</v>
      </c>
      <c r="G35" s="6"/>
      <c r="H35" s="6"/>
      <c r="I35" s="6"/>
      <c r="J35" s="6"/>
      <c r="K35" s="6"/>
      <c r="L35" s="6"/>
      <c r="M35" s="6"/>
      <c r="N35" s="7">
        <f aca="true" t="shared" si="6" ref="N35:N42">SUM(B35:M35)</f>
        <v>2.9</v>
      </c>
    </row>
    <row r="36" spans="1:14" ht="12.75">
      <c r="A36" s="6" t="s">
        <v>15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>
        <f t="shared" si="6"/>
        <v>0</v>
      </c>
    </row>
    <row r="37" spans="1:14" ht="12.75">
      <c r="A37" s="6" t="s">
        <v>16</v>
      </c>
      <c r="B37" s="6"/>
      <c r="C37" s="6">
        <v>46.8</v>
      </c>
      <c r="D37" s="6">
        <v>331.2</v>
      </c>
      <c r="E37" s="6">
        <v>77.5</v>
      </c>
      <c r="F37" s="6"/>
      <c r="G37" s="6"/>
      <c r="H37" s="6"/>
      <c r="I37" s="6"/>
      <c r="J37" s="6"/>
      <c r="K37" s="6"/>
      <c r="L37" s="6"/>
      <c r="M37" s="6"/>
      <c r="N37" s="7">
        <f t="shared" si="6"/>
        <v>455.5</v>
      </c>
    </row>
    <row r="38" spans="1:14" ht="12.75">
      <c r="A38" s="6" t="s">
        <v>21</v>
      </c>
      <c r="B38" s="6"/>
      <c r="C38" s="6"/>
      <c r="D38" s="6"/>
      <c r="E38" s="6"/>
      <c r="F38" s="6"/>
      <c r="G38" s="6">
        <v>11</v>
      </c>
      <c r="H38" s="6"/>
      <c r="I38" s="6"/>
      <c r="J38" s="6"/>
      <c r="K38" s="6"/>
      <c r="L38" s="6"/>
      <c r="M38" s="6"/>
      <c r="N38" s="7">
        <f t="shared" si="6"/>
        <v>11</v>
      </c>
    </row>
    <row r="39" spans="1:14" ht="12.75">
      <c r="A39" s="6" t="s">
        <v>22</v>
      </c>
      <c r="B39" s="6"/>
      <c r="C39" s="6"/>
      <c r="D39" s="6">
        <v>12</v>
      </c>
      <c r="E39" s="6">
        <v>11</v>
      </c>
      <c r="F39" s="6"/>
      <c r="G39" s="6"/>
      <c r="H39" s="6"/>
      <c r="I39" s="6"/>
      <c r="J39" s="6"/>
      <c r="K39" s="6"/>
      <c r="L39" s="6"/>
      <c r="M39" s="6"/>
      <c r="N39" s="7">
        <f t="shared" si="6"/>
        <v>23</v>
      </c>
    </row>
    <row r="40" spans="1:14" ht="12.75">
      <c r="A40" s="6" t="s">
        <v>23</v>
      </c>
      <c r="B40" s="6"/>
      <c r="C40" s="6"/>
      <c r="D40" s="6"/>
      <c r="E40" s="6">
        <v>3.3</v>
      </c>
      <c r="F40" s="6"/>
      <c r="G40" s="6"/>
      <c r="H40" s="6"/>
      <c r="I40" s="6"/>
      <c r="J40" s="6"/>
      <c r="K40" s="6"/>
      <c r="L40" s="6"/>
      <c r="M40" s="6"/>
      <c r="N40" s="7">
        <f t="shared" si="6"/>
        <v>3.3</v>
      </c>
    </row>
    <row r="41" spans="1:14" ht="12.75">
      <c r="A41" s="6" t="s">
        <v>25</v>
      </c>
      <c r="B41" s="6"/>
      <c r="C41" s="6"/>
      <c r="D41" s="6">
        <v>13</v>
      </c>
      <c r="E41" s="6"/>
      <c r="F41" s="6"/>
      <c r="G41" s="6"/>
      <c r="H41" s="6"/>
      <c r="I41" s="6"/>
      <c r="J41" s="6"/>
      <c r="K41" s="6"/>
      <c r="L41" s="6"/>
      <c r="M41" s="6"/>
      <c r="N41" s="7">
        <f t="shared" si="6"/>
        <v>13</v>
      </c>
    </row>
    <row r="42" spans="1:14" ht="12.75">
      <c r="A42" s="6" t="s">
        <v>28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7">
        <f t="shared" si="6"/>
        <v>0</v>
      </c>
    </row>
    <row r="43" spans="1:14" ht="12.75">
      <c r="A43" s="8" t="s">
        <v>32</v>
      </c>
      <c r="B43" s="8">
        <f aca="true" t="shared" si="7" ref="B43:N43">SUM(B35:B42)</f>
        <v>0</v>
      </c>
      <c r="C43" s="8">
        <f t="shared" si="7"/>
        <v>46.8</v>
      </c>
      <c r="D43" s="8">
        <f t="shared" si="7"/>
        <v>356.2</v>
      </c>
      <c r="E43" s="8">
        <f t="shared" si="7"/>
        <v>91.8</v>
      </c>
      <c r="F43" s="8">
        <f t="shared" si="7"/>
        <v>2.9</v>
      </c>
      <c r="G43" s="8">
        <f t="shared" si="7"/>
        <v>11</v>
      </c>
      <c r="H43" s="8">
        <f t="shared" si="7"/>
        <v>0</v>
      </c>
      <c r="I43" s="8">
        <f t="shared" si="7"/>
        <v>0</v>
      </c>
      <c r="J43" s="8">
        <f t="shared" si="7"/>
        <v>0</v>
      </c>
      <c r="K43" s="8">
        <f t="shared" si="7"/>
        <v>0</v>
      </c>
      <c r="L43" s="8">
        <f t="shared" si="7"/>
        <v>0</v>
      </c>
      <c r="M43" s="8">
        <f t="shared" si="7"/>
        <v>0</v>
      </c>
      <c r="N43" s="8">
        <f t="shared" si="7"/>
        <v>508.7</v>
      </c>
    </row>
    <row r="44" spans="1:14" ht="12.75">
      <c r="A44" s="9" t="s">
        <v>33</v>
      </c>
      <c r="B44" s="9">
        <f aca="true" t="shared" si="8" ref="B44:N44">SUM(B35:B43)/2</f>
        <v>0</v>
      </c>
      <c r="C44" s="9">
        <f t="shared" si="8"/>
        <v>46.8</v>
      </c>
      <c r="D44" s="9">
        <f t="shared" si="8"/>
        <v>356.2</v>
      </c>
      <c r="E44" s="9">
        <f t="shared" si="8"/>
        <v>91.8</v>
      </c>
      <c r="F44" s="9">
        <f t="shared" si="8"/>
        <v>2.9</v>
      </c>
      <c r="G44" s="9">
        <f t="shared" si="8"/>
        <v>11</v>
      </c>
      <c r="H44" s="9">
        <f t="shared" si="8"/>
        <v>0</v>
      </c>
      <c r="I44" s="9">
        <f t="shared" si="8"/>
        <v>0</v>
      </c>
      <c r="J44" s="9">
        <f t="shared" si="8"/>
        <v>0</v>
      </c>
      <c r="K44" s="9">
        <f t="shared" si="8"/>
        <v>0</v>
      </c>
      <c r="L44" s="9">
        <f t="shared" si="8"/>
        <v>0</v>
      </c>
      <c r="M44" s="9">
        <f t="shared" si="8"/>
        <v>0</v>
      </c>
      <c r="N44" s="9">
        <f t="shared" si="8"/>
        <v>508.7</v>
      </c>
    </row>
    <row r="45" spans="1:14" ht="12.75">
      <c r="A45" s="6" t="s">
        <v>84</v>
      </c>
      <c r="B45" s="6"/>
      <c r="C45" s="6">
        <v>30.8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7">
        <f>SUM(B45:M45)</f>
        <v>30.8</v>
      </c>
    </row>
    <row r="46" spans="1:14" ht="12.75">
      <c r="A46" s="6" t="s">
        <v>40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7">
        <f>SUM(B46:M46)</f>
        <v>0</v>
      </c>
    </row>
    <row r="47" spans="1:14" ht="12.75">
      <c r="A47" s="8" t="s">
        <v>41</v>
      </c>
      <c r="B47" s="8">
        <f aca="true" t="shared" si="9" ref="B47:N47">SUM(B45:B46)</f>
        <v>0</v>
      </c>
      <c r="C47" s="8">
        <f t="shared" si="9"/>
        <v>30.8</v>
      </c>
      <c r="D47" s="8">
        <f t="shared" si="9"/>
        <v>0</v>
      </c>
      <c r="E47" s="8">
        <f t="shared" si="9"/>
        <v>0</v>
      </c>
      <c r="F47" s="8">
        <f t="shared" si="9"/>
        <v>0</v>
      </c>
      <c r="G47" s="8">
        <f t="shared" si="9"/>
        <v>0</v>
      </c>
      <c r="H47" s="8">
        <f t="shared" si="9"/>
        <v>0</v>
      </c>
      <c r="I47" s="8">
        <f t="shared" si="9"/>
        <v>0</v>
      </c>
      <c r="J47" s="8">
        <f t="shared" si="9"/>
        <v>0</v>
      </c>
      <c r="K47" s="8">
        <f t="shared" si="9"/>
        <v>0</v>
      </c>
      <c r="L47" s="8">
        <f t="shared" si="9"/>
        <v>0</v>
      </c>
      <c r="M47" s="8">
        <f t="shared" si="9"/>
        <v>0</v>
      </c>
      <c r="N47" s="8">
        <f t="shared" si="9"/>
        <v>30.8</v>
      </c>
    </row>
    <row r="48" spans="1:14" ht="12.75">
      <c r="A48" s="9" t="s">
        <v>42</v>
      </c>
      <c r="B48" s="9">
        <f aca="true" t="shared" si="10" ref="B48:N48">SUM(B45:B47)/2</f>
        <v>0</v>
      </c>
      <c r="C48" s="9">
        <f t="shared" si="10"/>
        <v>30.8</v>
      </c>
      <c r="D48" s="9">
        <f t="shared" si="10"/>
        <v>0</v>
      </c>
      <c r="E48" s="9">
        <f t="shared" si="10"/>
        <v>0</v>
      </c>
      <c r="F48" s="9">
        <f t="shared" si="10"/>
        <v>0</v>
      </c>
      <c r="G48" s="9">
        <f t="shared" si="10"/>
        <v>0</v>
      </c>
      <c r="H48" s="9">
        <f t="shared" si="10"/>
        <v>0</v>
      </c>
      <c r="I48" s="9">
        <f t="shared" si="10"/>
        <v>0</v>
      </c>
      <c r="J48" s="9">
        <f t="shared" si="10"/>
        <v>0</v>
      </c>
      <c r="K48" s="9">
        <f t="shared" si="10"/>
        <v>0</v>
      </c>
      <c r="L48" s="9">
        <f t="shared" si="10"/>
        <v>0</v>
      </c>
      <c r="M48" s="9">
        <f t="shared" si="10"/>
        <v>0</v>
      </c>
      <c r="N48" s="9">
        <f t="shared" si="10"/>
        <v>30.8</v>
      </c>
    </row>
    <row r="49" spans="1:14" ht="12.75">
      <c r="A49" s="10" t="s">
        <v>43</v>
      </c>
      <c r="B49" s="10">
        <f aca="true" t="shared" si="11" ref="B49:N49">SUM(B35:B48)/3</f>
        <v>0</v>
      </c>
      <c r="C49" s="10">
        <f t="shared" si="11"/>
        <v>77.60000000000001</v>
      </c>
      <c r="D49" s="10">
        <f t="shared" si="11"/>
        <v>356.2</v>
      </c>
      <c r="E49" s="10">
        <f t="shared" si="11"/>
        <v>91.8</v>
      </c>
      <c r="F49" s="10">
        <f t="shared" si="11"/>
        <v>2.9</v>
      </c>
      <c r="G49" s="10">
        <f t="shared" si="11"/>
        <v>11</v>
      </c>
      <c r="H49" s="10">
        <f t="shared" si="11"/>
        <v>0</v>
      </c>
      <c r="I49" s="10">
        <f t="shared" si="11"/>
        <v>0</v>
      </c>
      <c r="J49" s="10">
        <f t="shared" si="11"/>
        <v>0</v>
      </c>
      <c r="K49" s="10">
        <f t="shared" si="11"/>
        <v>0</v>
      </c>
      <c r="L49" s="10">
        <f t="shared" si="11"/>
        <v>0</v>
      </c>
      <c r="M49" s="10">
        <f t="shared" si="11"/>
        <v>0</v>
      </c>
      <c r="N49" s="10">
        <f t="shared" si="11"/>
        <v>539.4999999999999</v>
      </c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3" t="s">
        <v>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2.75">
      <c r="A52" s="3" t="s">
        <v>153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.75">
      <c r="A53" s="4"/>
      <c r="B53" s="5" t="s">
        <v>2</v>
      </c>
      <c r="C53" s="5" t="s">
        <v>3</v>
      </c>
      <c r="D53" s="5" t="s">
        <v>4</v>
      </c>
      <c r="E53" s="5" t="s">
        <v>5</v>
      </c>
      <c r="F53" s="5" t="s">
        <v>6</v>
      </c>
      <c r="G53" s="5" t="s">
        <v>7</v>
      </c>
      <c r="H53" s="5" t="s">
        <v>8</v>
      </c>
      <c r="I53" s="5" t="s">
        <v>9</v>
      </c>
      <c r="J53" s="5" t="s">
        <v>10</v>
      </c>
      <c r="K53" s="5" t="s">
        <v>11</v>
      </c>
      <c r="L53" s="5" t="s">
        <v>12</v>
      </c>
      <c r="M53" s="5" t="s">
        <v>13</v>
      </c>
      <c r="N53" s="5" t="s">
        <v>14</v>
      </c>
    </row>
    <row r="54" spans="1:14" ht="12.75">
      <c r="A54" s="6" t="s">
        <v>15</v>
      </c>
      <c r="B54" s="6">
        <v>331.8</v>
      </c>
      <c r="C54" s="6">
        <v>79.6</v>
      </c>
      <c r="D54" s="6">
        <v>647</v>
      </c>
      <c r="E54" s="6">
        <v>801.2</v>
      </c>
      <c r="F54" s="6">
        <v>748.9</v>
      </c>
      <c r="G54" s="6">
        <v>788.8</v>
      </c>
      <c r="H54" s="6">
        <v>1495.5</v>
      </c>
      <c r="I54" s="6">
        <v>2606</v>
      </c>
      <c r="J54" s="6">
        <v>2985.1</v>
      </c>
      <c r="K54" s="6">
        <v>2944.1</v>
      </c>
      <c r="L54" s="6">
        <v>2047.2</v>
      </c>
      <c r="M54" s="6">
        <v>660.6</v>
      </c>
      <c r="N54" s="7">
        <f aca="true" t="shared" si="12" ref="N54:N70">SUM(B54:M54)</f>
        <v>16135.800000000001</v>
      </c>
    </row>
    <row r="55" spans="1:14" ht="12.75">
      <c r="A55" s="6" t="s">
        <v>16</v>
      </c>
      <c r="B55" s="6"/>
      <c r="C55" s="6">
        <v>23.9</v>
      </c>
      <c r="D55" s="6">
        <v>762.1</v>
      </c>
      <c r="E55" s="6">
        <v>1066.5</v>
      </c>
      <c r="F55" s="6">
        <v>333.2</v>
      </c>
      <c r="G55" s="6">
        <v>62.2</v>
      </c>
      <c r="H55" s="6">
        <v>1130.1</v>
      </c>
      <c r="I55" s="6">
        <v>454.5</v>
      </c>
      <c r="J55" s="6">
        <v>1157</v>
      </c>
      <c r="K55" s="6">
        <v>1000</v>
      </c>
      <c r="L55" s="6"/>
      <c r="M55" s="6"/>
      <c r="N55" s="7">
        <f t="shared" si="12"/>
        <v>5989.5</v>
      </c>
    </row>
    <row r="56" spans="1:14" ht="12.75">
      <c r="A56" s="6" t="s">
        <v>17</v>
      </c>
      <c r="B56" s="6">
        <v>534.3</v>
      </c>
      <c r="C56" s="6">
        <v>50.7</v>
      </c>
      <c r="D56" s="6">
        <v>1442.6</v>
      </c>
      <c r="E56" s="6">
        <v>824</v>
      </c>
      <c r="F56" s="6">
        <v>228</v>
      </c>
      <c r="G56" s="6">
        <v>339.8</v>
      </c>
      <c r="H56" s="6">
        <v>828.4</v>
      </c>
      <c r="I56" s="6">
        <v>1627.6</v>
      </c>
      <c r="J56" s="6">
        <v>1753.2</v>
      </c>
      <c r="K56" s="6">
        <v>719.3</v>
      </c>
      <c r="L56" s="6">
        <v>852.6</v>
      </c>
      <c r="M56" s="6">
        <v>955.1</v>
      </c>
      <c r="N56" s="7">
        <f t="shared" si="12"/>
        <v>10155.6</v>
      </c>
    </row>
    <row r="57" spans="1:14" ht="12.75">
      <c r="A57" s="6" t="s">
        <v>18</v>
      </c>
      <c r="B57" s="6"/>
      <c r="C57" s="6">
        <v>0.2</v>
      </c>
      <c r="D57" s="6">
        <v>0.1</v>
      </c>
      <c r="E57" s="6">
        <v>13.1</v>
      </c>
      <c r="F57" s="6">
        <v>17.9</v>
      </c>
      <c r="G57" s="6"/>
      <c r="H57" s="6"/>
      <c r="I57" s="6">
        <v>24</v>
      </c>
      <c r="J57" s="6">
        <v>43.8</v>
      </c>
      <c r="K57" s="6"/>
      <c r="L57" s="6"/>
      <c r="M57" s="6"/>
      <c r="N57" s="7">
        <f t="shared" si="12"/>
        <v>99.1</v>
      </c>
    </row>
    <row r="58" spans="1:14" ht="12.75">
      <c r="A58" s="6" t="s">
        <v>67</v>
      </c>
      <c r="B58" s="6">
        <v>25</v>
      </c>
      <c r="C58" s="6"/>
      <c r="D58" s="6"/>
      <c r="E58" s="6">
        <v>28</v>
      </c>
      <c r="F58" s="6"/>
      <c r="G58" s="6"/>
      <c r="H58" s="6"/>
      <c r="I58" s="6">
        <v>24</v>
      </c>
      <c r="J58" s="6"/>
      <c r="K58" s="6">
        <v>24</v>
      </c>
      <c r="L58" s="6"/>
      <c r="M58" s="6"/>
      <c r="N58" s="7">
        <f t="shared" si="12"/>
        <v>101</v>
      </c>
    </row>
    <row r="59" spans="1:14" ht="12.75">
      <c r="A59" s="6" t="s">
        <v>52</v>
      </c>
      <c r="B59" s="6"/>
      <c r="C59" s="6">
        <v>8.9</v>
      </c>
      <c r="D59" s="6">
        <v>4.4</v>
      </c>
      <c r="E59" s="6"/>
      <c r="F59" s="6"/>
      <c r="G59" s="6"/>
      <c r="H59" s="6"/>
      <c r="I59" s="6"/>
      <c r="J59" s="6"/>
      <c r="K59" s="6"/>
      <c r="L59" s="6"/>
      <c r="M59" s="6"/>
      <c r="N59" s="7">
        <f t="shared" si="12"/>
        <v>13.3</v>
      </c>
    </row>
    <row r="60" spans="1:14" ht="12.75">
      <c r="A60" s="6" t="s">
        <v>19</v>
      </c>
      <c r="B60" s="6"/>
      <c r="C60" s="6"/>
      <c r="D60" s="6"/>
      <c r="E60" s="6">
        <v>4.5</v>
      </c>
      <c r="F60" s="6"/>
      <c r="G60" s="6"/>
      <c r="H60" s="6"/>
      <c r="I60" s="6"/>
      <c r="J60" s="6"/>
      <c r="K60" s="6"/>
      <c r="L60" s="6"/>
      <c r="M60" s="6"/>
      <c r="N60" s="7">
        <f t="shared" si="12"/>
        <v>4.5</v>
      </c>
    </row>
    <row r="61" spans="1:14" ht="12.75">
      <c r="A61" s="6" t="s">
        <v>20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7">
        <f t="shared" si="12"/>
        <v>0</v>
      </c>
    </row>
    <row r="62" spans="1:14" ht="12.75">
      <c r="A62" s="6" t="s">
        <v>21</v>
      </c>
      <c r="B62" s="6">
        <v>444.6</v>
      </c>
      <c r="C62" s="6">
        <v>417.8</v>
      </c>
      <c r="D62" s="6">
        <v>462.9</v>
      </c>
      <c r="E62" s="6">
        <v>268.8</v>
      </c>
      <c r="F62" s="6">
        <v>194.8</v>
      </c>
      <c r="G62" s="6">
        <v>98</v>
      </c>
      <c r="H62" s="6">
        <v>89.5</v>
      </c>
      <c r="I62" s="6">
        <v>214.7</v>
      </c>
      <c r="J62" s="6">
        <v>159.6</v>
      </c>
      <c r="K62" s="6">
        <v>736.2</v>
      </c>
      <c r="L62" s="6">
        <v>493.1</v>
      </c>
      <c r="M62" s="6">
        <v>249.4</v>
      </c>
      <c r="N62" s="7">
        <f t="shared" si="12"/>
        <v>3829.3999999999996</v>
      </c>
    </row>
    <row r="63" spans="1:14" ht="12.75">
      <c r="A63" s="6" t="s">
        <v>22</v>
      </c>
      <c r="B63" s="6">
        <v>118.7</v>
      </c>
      <c r="C63" s="6">
        <v>1070.2</v>
      </c>
      <c r="D63" s="6">
        <v>1302</v>
      </c>
      <c r="E63" s="6">
        <v>610.4</v>
      </c>
      <c r="F63" s="6">
        <v>658.9</v>
      </c>
      <c r="G63" s="6">
        <v>312.1</v>
      </c>
      <c r="H63" s="6">
        <v>274.6</v>
      </c>
      <c r="I63" s="6">
        <v>192</v>
      </c>
      <c r="J63" s="6">
        <v>145.2</v>
      </c>
      <c r="K63" s="6">
        <v>55.9</v>
      </c>
      <c r="L63" s="6">
        <v>332.1</v>
      </c>
      <c r="M63" s="6">
        <v>297.9</v>
      </c>
      <c r="N63" s="7">
        <f t="shared" si="12"/>
        <v>5370</v>
      </c>
    </row>
    <row r="64" spans="1:14" ht="12.75">
      <c r="A64" s="6" t="s">
        <v>23</v>
      </c>
      <c r="B64" s="6">
        <v>145.7</v>
      </c>
      <c r="C64" s="6">
        <v>57.8</v>
      </c>
      <c r="D64" s="6">
        <v>30.7</v>
      </c>
      <c r="E64" s="6">
        <v>12</v>
      </c>
      <c r="F64" s="6"/>
      <c r="G64" s="6"/>
      <c r="H64" s="6"/>
      <c r="I64" s="6"/>
      <c r="J64" s="6">
        <v>114.7</v>
      </c>
      <c r="K64" s="6"/>
      <c r="L64" s="6">
        <v>58.8</v>
      </c>
      <c r="M64" s="6"/>
      <c r="N64" s="7">
        <f t="shared" si="12"/>
        <v>419.7</v>
      </c>
    </row>
    <row r="65" spans="1:14" ht="12.75">
      <c r="A65" s="6" t="s">
        <v>74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7">
        <f t="shared" si="12"/>
        <v>0</v>
      </c>
    </row>
    <row r="66" spans="1:14" ht="12.75">
      <c r="A66" s="6" t="s">
        <v>24</v>
      </c>
      <c r="B66" s="6"/>
      <c r="C66" s="6"/>
      <c r="D66" s="6"/>
      <c r="E66" s="6"/>
      <c r="F66" s="6"/>
      <c r="G66" s="6"/>
      <c r="H66" s="6">
        <v>3</v>
      </c>
      <c r="I66" s="6"/>
      <c r="J66" s="6"/>
      <c r="K66" s="6"/>
      <c r="L66" s="6"/>
      <c r="M66" s="6"/>
      <c r="N66" s="7">
        <f t="shared" si="12"/>
        <v>3</v>
      </c>
    </row>
    <row r="67" spans="1:14" ht="12.75">
      <c r="A67" s="6" t="s">
        <v>25</v>
      </c>
      <c r="B67" s="6"/>
      <c r="C67" s="6"/>
      <c r="D67" s="6">
        <v>9.2</v>
      </c>
      <c r="E67" s="6"/>
      <c r="F67" s="6"/>
      <c r="G67" s="6"/>
      <c r="H67" s="6"/>
      <c r="I67" s="6"/>
      <c r="J67" s="6">
        <v>16</v>
      </c>
      <c r="K67" s="6"/>
      <c r="L67" s="6"/>
      <c r="M67" s="6"/>
      <c r="N67" s="7">
        <f t="shared" si="12"/>
        <v>25.2</v>
      </c>
    </row>
    <row r="68" spans="1:14" ht="12.75">
      <c r="A68" s="6" t="s">
        <v>26</v>
      </c>
      <c r="B68" s="6"/>
      <c r="C68" s="6"/>
      <c r="D68" s="6">
        <v>1.2</v>
      </c>
      <c r="E68" s="6"/>
      <c r="F68" s="6"/>
      <c r="G68" s="6"/>
      <c r="H68" s="6"/>
      <c r="I68" s="6">
        <v>1.5</v>
      </c>
      <c r="J68" s="6"/>
      <c r="K68" s="6"/>
      <c r="L68" s="6"/>
      <c r="M68" s="6"/>
      <c r="N68" s="7">
        <f t="shared" si="12"/>
        <v>2.7</v>
      </c>
    </row>
    <row r="69" spans="1:14" ht="12.75">
      <c r="A69" s="6" t="s">
        <v>29</v>
      </c>
      <c r="B69" s="6"/>
      <c r="C69" s="6"/>
      <c r="D69" s="6">
        <v>5.7</v>
      </c>
      <c r="E69" s="6"/>
      <c r="F69" s="6"/>
      <c r="G69" s="6"/>
      <c r="H69" s="6"/>
      <c r="I69" s="6"/>
      <c r="J69" s="6"/>
      <c r="K69" s="6"/>
      <c r="L69" s="6"/>
      <c r="M69" s="6"/>
      <c r="N69" s="7">
        <f t="shared" si="12"/>
        <v>5.7</v>
      </c>
    </row>
    <row r="70" spans="1:14" ht="12.75">
      <c r="A70" s="6" t="s">
        <v>80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7">
        <f t="shared" si="12"/>
        <v>0</v>
      </c>
    </row>
    <row r="71" spans="1:14" ht="12.75">
      <c r="A71" s="8" t="s">
        <v>32</v>
      </c>
      <c r="B71" s="8">
        <f aca="true" t="shared" si="13" ref="B71:N71">SUM(B54:B70)</f>
        <v>1600.1</v>
      </c>
      <c r="C71" s="8">
        <f t="shared" si="13"/>
        <v>1709.1000000000001</v>
      </c>
      <c r="D71" s="8">
        <f t="shared" si="13"/>
        <v>4667.9</v>
      </c>
      <c r="E71" s="8">
        <f t="shared" si="13"/>
        <v>3628.5</v>
      </c>
      <c r="F71" s="8">
        <f t="shared" si="13"/>
        <v>2181.7</v>
      </c>
      <c r="G71" s="8">
        <f t="shared" si="13"/>
        <v>1600.9</v>
      </c>
      <c r="H71" s="8">
        <f t="shared" si="13"/>
        <v>3821.1</v>
      </c>
      <c r="I71" s="8">
        <f t="shared" si="13"/>
        <v>5144.3</v>
      </c>
      <c r="J71" s="8">
        <f t="shared" si="13"/>
        <v>6374.6</v>
      </c>
      <c r="K71" s="8">
        <f t="shared" si="13"/>
        <v>5479.499999999999</v>
      </c>
      <c r="L71" s="8">
        <f t="shared" si="13"/>
        <v>3783.8</v>
      </c>
      <c r="M71" s="8">
        <f t="shared" si="13"/>
        <v>2163</v>
      </c>
      <c r="N71" s="8">
        <f t="shared" si="13"/>
        <v>42154.499999999985</v>
      </c>
    </row>
    <row r="72" spans="1:14" ht="12.75">
      <c r="A72" s="9" t="s">
        <v>33</v>
      </c>
      <c r="B72" s="9">
        <f aca="true" t="shared" si="14" ref="B72:N72">SUM(B54:B71)/2</f>
        <v>1600.1</v>
      </c>
      <c r="C72" s="9">
        <f t="shared" si="14"/>
        <v>1709.1000000000001</v>
      </c>
      <c r="D72" s="9">
        <f t="shared" si="14"/>
        <v>4667.9</v>
      </c>
      <c r="E72" s="9">
        <f t="shared" si="14"/>
        <v>3628.5</v>
      </c>
      <c r="F72" s="9">
        <f t="shared" si="14"/>
        <v>2181.7</v>
      </c>
      <c r="G72" s="9">
        <f t="shared" si="14"/>
        <v>1600.9</v>
      </c>
      <c r="H72" s="9">
        <f t="shared" si="14"/>
        <v>3821.1</v>
      </c>
      <c r="I72" s="9">
        <f t="shared" si="14"/>
        <v>5144.3</v>
      </c>
      <c r="J72" s="9">
        <f t="shared" si="14"/>
        <v>6374.6</v>
      </c>
      <c r="K72" s="9">
        <f t="shared" si="14"/>
        <v>5479.499999999999</v>
      </c>
      <c r="L72" s="9">
        <f t="shared" si="14"/>
        <v>3783.8</v>
      </c>
      <c r="M72" s="9">
        <f t="shared" si="14"/>
        <v>2163</v>
      </c>
      <c r="N72" s="9">
        <f t="shared" si="14"/>
        <v>42154.499999999985</v>
      </c>
    </row>
    <row r="73" spans="1:14" ht="12.75">
      <c r="A73" s="6" t="s">
        <v>34</v>
      </c>
      <c r="B73" s="6"/>
      <c r="C73" s="6"/>
      <c r="D73" s="6">
        <v>5.2</v>
      </c>
      <c r="E73" s="6">
        <v>1.5</v>
      </c>
      <c r="F73" s="6">
        <v>26</v>
      </c>
      <c r="G73" s="6">
        <v>286</v>
      </c>
      <c r="H73" s="6"/>
      <c r="I73" s="6"/>
      <c r="J73" s="6"/>
      <c r="K73" s="6"/>
      <c r="L73" s="6"/>
      <c r="M73" s="6"/>
      <c r="N73" s="7">
        <f>SUM(B73:M73)</f>
        <v>318.7</v>
      </c>
    </row>
    <row r="74" spans="1:14" ht="12.75">
      <c r="A74" s="6" t="s">
        <v>85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7">
        <f>SUM(B74:M74)</f>
        <v>0</v>
      </c>
    </row>
    <row r="75" spans="1:14" ht="12.75">
      <c r="A75" s="6" t="s">
        <v>37</v>
      </c>
      <c r="B75" s="6"/>
      <c r="C75" s="6"/>
      <c r="D75" s="6"/>
      <c r="E75" s="6">
        <v>0.5</v>
      </c>
      <c r="F75" s="6"/>
      <c r="G75" s="6"/>
      <c r="H75" s="6"/>
      <c r="I75" s="6"/>
      <c r="J75" s="6"/>
      <c r="K75" s="6"/>
      <c r="L75" s="6"/>
      <c r="M75" s="6"/>
      <c r="N75" s="7">
        <f>SUM(B75:M75)</f>
        <v>0.5</v>
      </c>
    </row>
    <row r="76" spans="1:14" ht="12.75">
      <c r="A76" s="6" t="s">
        <v>108</v>
      </c>
      <c r="B76" s="6"/>
      <c r="C76" s="6"/>
      <c r="D76" s="6"/>
      <c r="E76" s="6">
        <v>0.9</v>
      </c>
      <c r="F76" s="6"/>
      <c r="G76" s="6"/>
      <c r="H76" s="6"/>
      <c r="I76" s="6"/>
      <c r="J76" s="6"/>
      <c r="K76" s="6"/>
      <c r="L76" s="6"/>
      <c r="M76" s="6"/>
      <c r="N76" s="7">
        <f>SUM(B76:M76)</f>
        <v>0.9</v>
      </c>
    </row>
    <row r="77" spans="1:14" ht="12.75">
      <c r="A77" s="8" t="s">
        <v>41</v>
      </c>
      <c r="B77" s="8">
        <f aca="true" t="shared" si="15" ref="B77:N77">SUM(B73:B76)</f>
        <v>0</v>
      </c>
      <c r="C77" s="8">
        <f t="shared" si="15"/>
        <v>0</v>
      </c>
      <c r="D77" s="8">
        <f t="shared" si="15"/>
        <v>5.2</v>
      </c>
      <c r="E77" s="8">
        <f t="shared" si="15"/>
        <v>2.9</v>
      </c>
      <c r="F77" s="8">
        <f t="shared" si="15"/>
        <v>26</v>
      </c>
      <c r="G77" s="8">
        <f t="shared" si="15"/>
        <v>286</v>
      </c>
      <c r="H77" s="8">
        <f t="shared" si="15"/>
        <v>0</v>
      </c>
      <c r="I77" s="8">
        <f t="shared" si="15"/>
        <v>0</v>
      </c>
      <c r="J77" s="8">
        <f t="shared" si="15"/>
        <v>0</v>
      </c>
      <c r="K77" s="8">
        <f t="shared" si="15"/>
        <v>0</v>
      </c>
      <c r="L77" s="8">
        <f t="shared" si="15"/>
        <v>0</v>
      </c>
      <c r="M77" s="8">
        <f t="shared" si="15"/>
        <v>0</v>
      </c>
      <c r="N77" s="8">
        <f t="shared" si="15"/>
        <v>320.09999999999997</v>
      </c>
    </row>
    <row r="78" spans="1:14" ht="12.75">
      <c r="A78" s="9" t="s">
        <v>42</v>
      </c>
      <c r="B78" s="9">
        <f aca="true" t="shared" si="16" ref="B78:N78">SUM(B73:B77)/2</f>
        <v>0</v>
      </c>
      <c r="C78" s="9">
        <f t="shared" si="16"/>
        <v>0</v>
      </c>
      <c r="D78" s="9">
        <f t="shared" si="16"/>
        <v>5.2</v>
      </c>
      <c r="E78" s="9">
        <f t="shared" si="16"/>
        <v>2.9</v>
      </c>
      <c r="F78" s="9">
        <f t="shared" si="16"/>
        <v>26</v>
      </c>
      <c r="G78" s="9">
        <f t="shared" si="16"/>
        <v>286</v>
      </c>
      <c r="H78" s="9">
        <f t="shared" si="16"/>
        <v>0</v>
      </c>
      <c r="I78" s="9">
        <f t="shared" si="16"/>
        <v>0</v>
      </c>
      <c r="J78" s="9">
        <f t="shared" si="16"/>
        <v>0</v>
      </c>
      <c r="K78" s="9">
        <f t="shared" si="16"/>
        <v>0</v>
      </c>
      <c r="L78" s="9">
        <f t="shared" si="16"/>
        <v>0</v>
      </c>
      <c r="M78" s="9">
        <f t="shared" si="16"/>
        <v>0</v>
      </c>
      <c r="N78" s="9">
        <f t="shared" si="16"/>
        <v>320.09999999999997</v>
      </c>
    </row>
    <row r="79" spans="1:14" ht="12.75">
      <c r="A79" s="10" t="s">
        <v>43</v>
      </c>
      <c r="B79" s="10">
        <f aca="true" t="shared" si="17" ref="B79:N79">SUM(B54:B78)/3</f>
        <v>1600.0999999999997</v>
      </c>
      <c r="C79" s="10">
        <f t="shared" si="17"/>
        <v>1709.1000000000001</v>
      </c>
      <c r="D79" s="10">
        <f t="shared" si="17"/>
        <v>4673.1</v>
      </c>
      <c r="E79" s="10">
        <f t="shared" si="17"/>
        <v>3631.3999999999996</v>
      </c>
      <c r="F79" s="10">
        <f t="shared" si="17"/>
        <v>2207.7</v>
      </c>
      <c r="G79" s="10">
        <f t="shared" si="17"/>
        <v>1886.9000000000003</v>
      </c>
      <c r="H79" s="10">
        <f t="shared" si="17"/>
        <v>3821.1</v>
      </c>
      <c r="I79" s="10">
        <f t="shared" si="17"/>
        <v>5144.3</v>
      </c>
      <c r="J79" s="10">
        <f t="shared" si="17"/>
        <v>6374.600000000001</v>
      </c>
      <c r="K79" s="10">
        <f t="shared" si="17"/>
        <v>5479.499999999999</v>
      </c>
      <c r="L79" s="10">
        <f t="shared" si="17"/>
        <v>3783.8000000000006</v>
      </c>
      <c r="M79" s="10">
        <f t="shared" si="17"/>
        <v>2163</v>
      </c>
      <c r="N79" s="10">
        <f t="shared" si="17"/>
        <v>42474.599999999984</v>
      </c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3" t="s">
        <v>0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2.75">
      <c r="A82" s="3" t="s">
        <v>154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2.75">
      <c r="A83" s="4"/>
      <c r="B83" s="5" t="s">
        <v>2</v>
      </c>
      <c r="C83" s="5" t="s">
        <v>3</v>
      </c>
      <c r="D83" s="5" t="s">
        <v>4</v>
      </c>
      <c r="E83" s="5" t="s">
        <v>5</v>
      </c>
      <c r="F83" s="5" t="s">
        <v>6</v>
      </c>
      <c r="G83" s="5" t="s">
        <v>7</v>
      </c>
      <c r="H83" s="5" t="s">
        <v>8</v>
      </c>
      <c r="I83" s="5" t="s">
        <v>9</v>
      </c>
      <c r="J83" s="5" t="s">
        <v>10</v>
      </c>
      <c r="K83" s="5" t="s">
        <v>11</v>
      </c>
      <c r="L83" s="5" t="s">
        <v>12</v>
      </c>
      <c r="M83" s="5" t="s">
        <v>13</v>
      </c>
      <c r="N83" s="5" t="s">
        <v>14</v>
      </c>
    </row>
    <row r="84" spans="1:14" ht="12.75">
      <c r="A84" s="6" t="s">
        <v>45</v>
      </c>
      <c r="B84" s="6"/>
      <c r="C84" s="6">
        <v>35.6</v>
      </c>
      <c r="D84" s="6"/>
      <c r="E84" s="6"/>
      <c r="F84" s="6">
        <v>2.5</v>
      </c>
      <c r="G84" s="6">
        <v>2.2</v>
      </c>
      <c r="H84" s="6"/>
      <c r="I84" s="6"/>
      <c r="J84" s="6"/>
      <c r="K84" s="6"/>
      <c r="L84" s="6"/>
      <c r="M84" s="6"/>
      <c r="N84" s="7">
        <f aca="true" t="shared" si="18" ref="N84:N94">SUM(B84:M84)</f>
        <v>40.300000000000004</v>
      </c>
    </row>
    <row r="85" spans="1:14" ht="12.75">
      <c r="A85" s="6" t="s">
        <v>15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>
        <v>25.1</v>
      </c>
      <c r="N85" s="7">
        <f t="shared" si="18"/>
        <v>25.1</v>
      </c>
    </row>
    <row r="86" spans="1:14" ht="12.75">
      <c r="A86" s="6" t="s">
        <v>16</v>
      </c>
      <c r="B86" s="6"/>
      <c r="C86" s="6"/>
      <c r="D86" s="6">
        <v>41</v>
      </c>
      <c r="E86" s="6">
        <v>56.7</v>
      </c>
      <c r="F86" s="6">
        <v>10.9</v>
      </c>
      <c r="G86" s="6">
        <v>1.7</v>
      </c>
      <c r="H86" s="6"/>
      <c r="I86" s="6"/>
      <c r="J86" s="6">
        <v>2.3</v>
      </c>
      <c r="K86" s="6"/>
      <c r="L86" s="6"/>
      <c r="M86" s="6">
        <v>0.5</v>
      </c>
      <c r="N86" s="7">
        <f t="shared" si="18"/>
        <v>113.10000000000001</v>
      </c>
    </row>
    <row r="87" spans="1:14" ht="12.75">
      <c r="A87" s="6" t="s">
        <v>17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7">
        <f t="shared" si="18"/>
        <v>0</v>
      </c>
    </row>
    <row r="88" spans="1:14" ht="12.75">
      <c r="A88" s="6" t="s">
        <v>21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7">
        <f t="shared" si="18"/>
        <v>0</v>
      </c>
    </row>
    <row r="89" spans="1:14" ht="12.75">
      <c r="A89" s="6" t="s">
        <v>22</v>
      </c>
      <c r="B89" s="6"/>
      <c r="C89" s="6"/>
      <c r="D89" s="6">
        <v>258.7</v>
      </c>
      <c r="E89" s="6">
        <v>26.3</v>
      </c>
      <c r="F89" s="6">
        <v>0.7</v>
      </c>
      <c r="G89" s="6"/>
      <c r="H89" s="6"/>
      <c r="I89" s="6"/>
      <c r="J89" s="6"/>
      <c r="K89" s="6"/>
      <c r="L89" s="6"/>
      <c r="M89" s="6"/>
      <c r="N89" s="7">
        <f t="shared" si="18"/>
        <v>285.7</v>
      </c>
    </row>
    <row r="90" spans="1:14" ht="12.75">
      <c r="A90" s="6" t="s">
        <v>23</v>
      </c>
      <c r="B90" s="6"/>
      <c r="C90" s="6"/>
      <c r="D90" s="6">
        <v>5.4</v>
      </c>
      <c r="E90" s="6">
        <v>4.4</v>
      </c>
      <c r="F90" s="6"/>
      <c r="G90" s="6"/>
      <c r="H90" s="6"/>
      <c r="I90" s="6"/>
      <c r="J90" s="6">
        <v>24.7</v>
      </c>
      <c r="K90" s="6"/>
      <c r="L90" s="6"/>
      <c r="M90" s="6"/>
      <c r="N90" s="7">
        <f t="shared" si="18"/>
        <v>34.5</v>
      </c>
    </row>
    <row r="91" spans="1:14" ht="12.75">
      <c r="A91" s="6" t="s">
        <v>74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7">
        <f t="shared" si="18"/>
        <v>0</v>
      </c>
    </row>
    <row r="92" spans="1:14" ht="12.75">
      <c r="A92" s="6" t="s">
        <v>24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7">
        <f t="shared" si="18"/>
        <v>0</v>
      </c>
    </row>
    <row r="93" spans="1:14" ht="12.75">
      <c r="A93" s="6" t="s">
        <v>25</v>
      </c>
      <c r="B93" s="6"/>
      <c r="C93" s="6"/>
      <c r="D93" s="6"/>
      <c r="E93" s="6">
        <v>14</v>
      </c>
      <c r="F93" s="6"/>
      <c r="G93" s="6"/>
      <c r="H93" s="6"/>
      <c r="I93" s="6">
        <v>5</v>
      </c>
      <c r="J93" s="6"/>
      <c r="K93" s="6"/>
      <c r="L93" s="6"/>
      <c r="M93" s="6"/>
      <c r="N93" s="7">
        <f t="shared" si="18"/>
        <v>19</v>
      </c>
    </row>
    <row r="94" spans="1:14" ht="12.75">
      <c r="A94" s="6" t="s">
        <v>28</v>
      </c>
      <c r="B94" s="6"/>
      <c r="C94" s="6"/>
      <c r="D94" s="6"/>
      <c r="E94" s="6"/>
      <c r="F94" s="6"/>
      <c r="G94" s="6"/>
      <c r="H94" s="6"/>
      <c r="I94" s="6"/>
      <c r="J94" s="6">
        <v>1</v>
      </c>
      <c r="K94" s="6"/>
      <c r="L94" s="6"/>
      <c r="M94" s="6"/>
      <c r="N94" s="7">
        <f t="shared" si="18"/>
        <v>1</v>
      </c>
    </row>
    <row r="95" spans="1:14" ht="12.75">
      <c r="A95" s="8" t="s">
        <v>32</v>
      </c>
      <c r="B95" s="8">
        <f aca="true" t="shared" si="19" ref="B95:N95">SUM(B84:B94)</f>
        <v>0</v>
      </c>
      <c r="C95" s="8">
        <f t="shared" si="19"/>
        <v>35.6</v>
      </c>
      <c r="D95" s="8">
        <f t="shared" si="19"/>
        <v>305.09999999999997</v>
      </c>
      <c r="E95" s="8">
        <f t="shared" si="19"/>
        <v>101.4</v>
      </c>
      <c r="F95" s="8">
        <f t="shared" si="19"/>
        <v>14.1</v>
      </c>
      <c r="G95" s="8">
        <f t="shared" si="19"/>
        <v>3.9000000000000004</v>
      </c>
      <c r="H95" s="8">
        <f t="shared" si="19"/>
        <v>0</v>
      </c>
      <c r="I95" s="8">
        <f t="shared" si="19"/>
        <v>5</v>
      </c>
      <c r="J95" s="8">
        <f t="shared" si="19"/>
        <v>28</v>
      </c>
      <c r="K95" s="8">
        <f t="shared" si="19"/>
        <v>0</v>
      </c>
      <c r="L95" s="8">
        <f t="shared" si="19"/>
        <v>0</v>
      </c>
      <c r="M95" s="8">
        <f t="shared" si="19"/>
        <v>25.6</v>
      </c>
      <c r="N95" s="8">
        <f t="shared" si="19"/>
        <v>518.7</v>
      </c>
    </row>
    <row r="96" spans="1:14" ht="12.75">
      <c r="A96" s="9" t="s">
        <v>33</v>
      </c>
      <c r="B96" s="9">
        <f aca="true" t="shared" si="20" ref="B96:N96">SUM(B84:B95)/2</f>
        <v>0</v>
      </c>
      <c r="C96" s="9">
        <f t="shared" si="20"/>
        <v>35.6</v>
      </c>
      <c r="D96" s="9">
        <f t="shared" si="20"/>
        <v>305.09999999999997</v>
      </c>
      <c r="E96" s="9">
        <f t="shared" si="20"/>
        <v>101.4</v>
      </c>
      <c r="F96" s="9">
        <f t="shared" si="20"/>
        <v>14.1</v>
      </c>
      <c r="G96" s="9">
        <f t="shared" si="20"/>
        <v>3.9000000000000004</v>
      </c>
      <c r="H96" s="9">
        <f t="shared" si="20"/>
        <v>0</v>
      </c>
      <c r="I96" s="9">
        <f t="shared" si="20"/>
        <v>5</v>
      </c>
      <c r="J96" s="9">
        <f t="shared" si="20"/>
        <v>28</v>
      </c>
      <c r="K96" s="9">
        <f t="shared" si="20"/>
        <v>0</v>
      </c>
      <c r="L96" s="9">
        <f t="shared" si="20"/>
        <v>0</v>
      </c>
      <c r="M96" s="9">
        <f t="shared" si="20"/>
        <v>25.6</v>
      </c>
      <c r="N96" s="9">
        <f t="shared" si="20"/>
        <v>518.7</v>
      </c>
    </row>
    <row r="97" spans="1:14" ht="12.75">
      <c r="A97" s="6" t="s">
        <v>84</v>
      </c>
      <c r="B97" s="6"/>
      <c r="C97" s="6"/>
      <c r="D97" s="6"/>
      <c r="E97" s="6"/>
      <c r="F97" s="6"/>
      <c r="G97" s="6"/>
      <c r="H97" s="6"/>
      <c r="I97" s="6"/>
      <c r="J97" s="6">
        <v>28.5</v>
      </c>
      <c r="K97" s="6"/>
      <c r="L97" s="6"/>
      <c r="M97" s="6">
        <v>31.3</v>
      </c>
      <c r="N97" s="7">
        <f>SUM(B97:M97)</f>
        <v>59.8</v>
      </c>
    </row>
    <row r="98" spans="1:14" ht="12.75">
      <c r="A98" s="6" t="s">
        <v>48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7">
        <f>SUM(B98:M98)</f>
        <v>0</v>
      </c>
    </row>
    <row r="99" spans="1:14" ht="12.75">
      <c r="A99" s="6" t="s">
        <v>40</v>
      </c>
      <c r="B99" s="6">
        <v>50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7">
        <f>SUM(B99:M99)</f>
        <v>50</v>
      </c>
    </row>
    <row r="100" spans="1:14" ht="12.75">
      <c r="A100" s="8" t="s">
        <v>41</v>
      </c>
      <c r="B100" s="8">
        <f aca="true" t="shared" si="21" ref="B100:N100">SUM(B97:B99)</f>
        <v>50</v>
      </c>
      <c r="C100" s="8">
        <f t="shared" si="21"/>
        <v>0</v>
      </c>
      <c r="D100" s="8">
        <f t="shared" si="21"/>
        <v>0</v>
      </c>
      <c r="E100" s="8">
        <f t="shared" si="21"/>
        <v>0</v>
      </c>
      <c r="F100" s="8">
        <f t="shared" si="21"/>
        <v>0</v>
      </c>
      <c r="G100" s="8">
        <f t="shared" si="21"/>
        <v>0</v>
      </c>
      <c r="H100" s="8">
        <f t="shared" si="21"/>
        <v>0</v>
      </c>
      <c r="I100" s="8">
        <f t="shared" si="21"/>
        <v>0</v>
      </c>
      <c r="J100" s="8">
        <f t="shared" si="21"/>
        <v>28.5</v>
      </c>
      <c r="K100" s="8">
        <f t="shared" si="21"/>
        <v>0</v>
      </c>
      <c r="L100" s="8">
        <f t="shared" si="21"/>
        <v>0</v>
      </c>
      <c r="M100" s="8">
        <f t="shared" si="21"/>
        <v>31.3</v>
      </c>
      <c r="N100" s="8">
        <f t="shared" si="21"/>
        <v>109.8</v>
      </c>
    </row>
    <row r="101" spans="1:14" ht="12.75">
      <c r="A101" s="9" t="s">
        <v>42</v>
      </c>
      <c r="B101" s="9">
        <f aca="true" t="shared" si="22" ref="B101:N101">SUM(B97:B100)/2</f>
        <v>50</v>
      </c>
      <c r="C101" s="9">
        <f t="shared" si="22"/>
        <v>0</v>
      </c>
      <c r="D101" s="9">
        <f t="shared" si="22"/>
        <v>0</v>
      </c>
      <c r="E101" s="9">
        <f t="shared" si="22"/>
        <v>0</v>
      </c>
      <c r="F101" s="9">
        <f t="shared" si="22"/>
        <v>0</v>
      </c>
      <c r="G101" s="9">
        <f t="shared" si="22"/>
        <v>0</v>
      </c>
      <c r="H101" s="9">
        <f t="shared" si="22"/>
        <v>0</v>
      </c>
      <c r="I101" s="9">
        <f t="shared" si="22"/>
        <v>0</v>
      </c>
      <c r="J101" s="9">
        <f t="shared" si="22"/>
        <v>28.5</v>
      </c>
      <c r="K101" s="9">
        <f t="shared" si="22"/>
        <v>0</v>
      </c>
      <c r="L101" s="9">
        <f t="shared" si="22"/>
        <v>0</v>
      </c>
      <c r="M101" s="9">
        <f t="shared" si="22"/>
        <v>31.3</v>
      </c>
      <c r="N101" s="9">
        <f t="shared" si="22"/>
        <v>109.8</v>
      </c>
    </row>
    <row r="102" spans="1:14" ht="12.75">
      <c r="A102" s="10" t="s">
        <v>43</v>
      </c>
      <c r="B102" s="10">
        <f aca="true" t="shared" si="23" ref="B102:N102">SUM(B84:B101)/3</f>
        <v>50</v>
      </c>
      <c r="C102" s="10">
        <f t="shared" si="23"/>
        <v>35.6</v>
      </c>
      <c r="D102" s="10">
        <f t="shared" si="23"/>
        <v>305.09999999999997</v>
      </c>
      <c r="E102" s="10">
        <f t="shared" si="23"/>
        <v>101.40000000000002</v>
      </c>
      <c r="F102" s="10">
        <f t="shared" si="23"/>
        <v>14.1</v>
      </c>
      <c r="G102" s="10">
        <f t="shared" si="23"/>
        <v>3.9000000000000004</v>
      </c>
      <c r="H102" s="10">
        <f t="shared" si="23"/>
        <v>0</v>
      </c>
      <c r="I102" s="10">
        <f t="shared" si="23"/>
        <v>5</v>
      </c>
      <c r="J102" s="10">
        <f t="shared" si="23"/>
        <v>56.5</v>
      </c>
      <c r="K102" s="10">
        <f t="shared" si="23"/>
        <v>0</v>
      </c>
      <c r="L102" s="10">
        <f t="shared" si="23"/>
        <v>0</v>
      </c>
      <c r="M102" s="10">
        <f t="shared" si="23"/>
        <v>56.900000000000006</v>
      </c>
      <c r="N102" s="10">
        <f t="shared" si="23"/>
        <v>628.5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caroline.samson</cp:lastModifiedBy>
  <cp:lastPrinted>2013-01-31T09:20:10Z</cp:lastPrinted>
  <dcterms:created xsi:type="dcterms:W3CDTF">2012-02-06T09:07:03Z</dcterms:created>
  <dcterms:modified xsi:type="dcterms:W3CDTF">2013-04-04T15:23:00Z</dcterms:modified>
  <cp:category/>
  <cp:version/>
  <cp:contentType/>
  <cp:contentStatus/>
</cp:coreProperties>
</file>