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85" windowWidth="10170" windowHeight="6315" tabRatio="538" firstSheet="1" activeTab="1"/>
  </bookViews>
  <sheets>
    <sheet name="bilan colza 2014-15" sheetId="1" r:id="rId1"/>
    <sheet name="bilan tournesol 2014-15" sheetId="2" r:id="rId2"/>
    <sheet name="bilan soja 2014-15" sheetId="3" r:id="rId3"/>
    <sheet name="bilan pois 2014-15" sheetId="4" r:id="rId4"/>
    <sheet name="bilan féverole 2014-1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oaout">#REF!</definedName>
    <definedName name="coaout_1">#REF!</definedName>
    <definedName name="coaout_3">#REF!</definedName>
    <definedName name="coaout_5">#REF!</definedName>
    <definedName name="coaout_7">#REF!</definedName>
    <definedName name="coll">#REF!</definedName>
    <definedName name="coll_1">#REF!</definedName>
    <definedName name="coll_3">#REF!</definedName>
    <definedName name="coll_5">#REF!</definedName>
    <definedName name="coll_7">#REF!</definedName>
    <definedName name="cosep">#REF!</definedName>
    <definedName name="cosep_1">#REF!</definedName>
    <definedName name="cosep_3">#REF!</definedName>
    <definedName name="cosep_5">#REF!</definedName>
    <definedName name="cosep_7">#REF!</definedName>
    <definedName name="d">#REF!</definedName>
    <definedName name="der">#REF!</definedName>
    <definedName name="gg">#REF!</definedName>
    <definedName name="ggg">#REF!</definedName>
    <definedName name="juilcolza">#REF!</definedName>
    <definedName name="juilcolza_1">#REF!</definedName>
    <definedName name="juilcolza_3">#REF!</definedName>
    <definedName name="juilcolza_5">#REF!</definedName>
    <definedName name="juilcolza_7">#REF!</definedName>
    <definedName name="juillet">#REF!</definedName>
    <definedName name="juillet_1">#REF!</definedName>
    <definedName name="juillet_3">#REF!</definedName>
    <definedName name="juillet_5">#REF!</definedName>
    <definedName name="juillet_7">#REF!</definedName>
    <definedName name="prod">#REF!</definedName>
    <definedName name="prod_1">#REF!</definedName>
    <definedName name="prod_3">#REF!</definedName>
    <definedName name="prod_5">#REF!</definedName>
    <definedName name="prod_7">#REF!</definedName>
    <definedName name="surf">#REF!</definedName>
    <definedName name="surf_1">#REF!</definedName>
    <definedName name="surf_3">#REF!</definedName>
    <definedName name="surf_5">#REF!</definedName>
    <definedName name="surf_7">#REF!</definedName>
  </definedNames>
  <calcPr fullCalcOnLoad="1"/>
</workbook>
</file>

<file path=xl/sharedStrings.xml><?xml version="1.0" encoding="utf-8"?>
<sst xmlns="http://schemas.openxmlformats.org/spreadsheetml/2006/main" count="311" uniqueCount="176">
  <si>
    <t>Bilan prévisionnel tournesol</t>
  </si>
  <si>
    <t>En milliers de tonnes</t>
  </si>
  <si>
    <t>2006/2007</t>
  </si>
  <si>
    <t>RESSOURCES</t>
  </si>
  <si>
    <t>dont non commercialisée</t>
  </si>
  <si>
    <t>report non collecté</t>
  </si>
  <si>
    <t>RESSOURCES  pour le Marché</t>
  </si>
  <si>
    <t>stock de report</t>
  </si>
  <si>
    <t>collecte</t>
  </si>
  <si>
    <t>dont semences</t>
  </si>
  <si>
    <t>importations</t>
  </si>
  <si>
    <t xml:space="preserve">UE </t>
  </si>
  <si>
    <t>pays tiers</t>
  </si>
  <si>
    <t>TOTAL DES RESSOURCES</t>
  </si>
  <si>
    <t>UTILISATIONS</t>
  </si>
  <si>
    <t>Transformations</t>
  </si>
  <si>
    <t>trituration**</t>
  </si>
  <si>
    <t>incorporation</t>
  </si>
  <si>
    <t>utilisation semences</t>
  </si>
  <si>
    <t>freinte</t>
  </si>
  <si>
    <t>Exportations</t>
  </si>
  <si>
    <t>UE</t>
  </si>
  <si>
    <t>TOTAL DES UTILISATIONS</t>
  </si>
  <si>
    <t>STOCKS au 30 juin*</t>
  </si>
  <si>
    <t>dont stock collecteurs</t>
  </si>
  <si>
    <t>dont stock FAB</t>
  </si>
  <si>
    <t>dont stock Triturateurs</t>
  </si>
  <si>
    <t>Sources : Estimations FranceAgriMer - Commission bilans et Douanes - GNIS</t>
  </si>
  <si>
    <t>** Y compris non adhérents à Huileries de France</t>
  </si>
  <si>
    <r>
      <t xml:space="preserve">2010-11 </t>
    </r>
    <r>
      <rPr>
        <sz val="8"/>
        <rFont val="Arial"/>
        <family val="2"/>
      </rPr>
      <t>Prévisionnel septembre 10</t>
    </r>
  </si>
  <si>
    <t>extrusion</t>
  </si>
  <si>
    <t>Bilan prévisionnel soja</t>
  </si>
  <si>
    <t>autres utilisations (alimentation humaine)</t>
  </si>
  <si>
    <t>ajustement statistique</t>
  </si>
  <si>
    <t>Bilan prévisionnel colza</t>
  </si>
  <si>
    <t>dont stock FAB, intermédiaires</t>
  </si>
  <si>
    <r>
      <t xml:space="preserve">2010-2011 </t>
    </r>
    <r>
      <rPr>
        <sz val="8"/>
        <rFont val="Arial"/>
        <family val="2"/>
      </rPr>
      <t>Provisoire             juin 2011</t>
    </r>
  </si>
  <si>
    <t xml:space="preserve">2009-10 </t>
  </si>
  <si>
    <r>
      <t xml:space="preserve">2011-12 </t>
    </r>
    <r>
      <rPr>
        <sz val="8"/>
        <rFont val="Arial"/>
        <family val="2"/>
      </rPr>
      <t>Prévisionnel    sept 2011</t>
    </r>
  </si>
  <si>
    <r>
      <t xml:space="preserve">2010-11 </t>
    </r>
    <r>
      <rPr>
        <sz val="8"/>
        <rFont val="Arial"/>
        <family val="2"/>
      </rPr>
      <t>Provisoire            juin 2011</t>
    </r>
  </si>
  <si>
    <t>dont stock FAB et intermédiaires</t>
  </si>
  <si>
    <t>Bilan prévisionnel pois</t>
  </si>
  <si>
    <t>UE *</t>
  </si>
  <si>
    <t>incorporation **</t>
  </si>
  <si>
    <t>autres ***</t>
  </si>
  <si>
    <t>alimentation humaine et ingrédients non alimentaires</t>
  </si>
  <si>
    <t>** Chiffres issus des déclarations des FAB - état 13</t>
  </si>
  <si>
    <t>*** Y compris achats directs des éleveurs auprès des collecteurs</t>
  </si>
  <si>
    <t>Bilan prévisionnel féverole</t>
  </si>
  <si>
    <t>UE  *</t>
  </si>
  <si>
    <t>autres  ***</t>
  </si>
  <si>
    <t>alimentation humaine</t>
  </si>
  <si>
    <t>2009-10</t>
  </si>
  <si>
    <r>
      <t xml:space="preserve">2011-12 </t>
    </r>
    <r>
      <rPr>
        <sz val="8"/>
        <rFont val="Arial"/>
        <family val="2"/>
      </rPr>
      <t>Prévisionnel    nov 2011</t>
    </r>
  </si>
  <si>
    <t xml:space="preserve">2008-09 </t>
  </si>
  <si>
    <t>2007-08</t>
  </si>
  <si>
    <r>
      <t xml:space="preserve">2011-12 </t>
    </r>
    <r>
      <rPr>
        <sz val="8"/>
        <rFont val="Arial"/>
        <family val="2"/>
      </rPr>
      <t>Previsionnel             nov 2011</t>
    </r>
  </si>
  <si>
    <r>
      <t xml:space="preserve">2011-12 </t>
    </r>
    <r>
      <rPr>
        <sz val="8"/>
        <rFont val="Arial"/>
        <family val="2"/>
      </rPr>
      <t>Previsionnel             sept 2011</t>
    </r>
  </si>
  <si>
    <t xml:space="preserve">2009-10      </t>
  </si>
  <si>
    <t>ratio stocks/utilisations</t>
  </si>
  <si>
    <r>
      <t xml:space="preserve">2011-12 </t>
    </r>
    <r>
      <rPr>
        <sz val="8"/>
        <rFont val="Arial"/>
        <family val="2"/>
      </rPr>
      <t>Previsionnel             fev  2012</t>
    </r>
  </si>
  <si>
    <r>
      <t xml:space="preserve">2011-12 </t>
    </r>
    <r>
      <rPr>
        <sz val="8"/>
        <rFont val="Arial"/>
        <family val="2"/>
      </rPr>
      <t>Prévisionnel   fev 2012</t>
    </r>
  </si>
  <si>
    <r>
      <t xml:space="preserve">2011-12 </t>
    </r>
    <r>
      <rPr>
        <sz val="8"/>
        <rFont val="Arial"/>
        <family val="2"/>
      </rPr>
      <t>Previsionnel            juin 2012</t>
    </r>
  </si>
  <si>
    <r>
      <t xml:space="preserve">2011-12 </t>
    </r>
    <r>
      <rPr>
        <sz val="8"/>
        <rFont val="Arial"/>
        <family val="2"/>
      </rPr>
      <t>Prévisionnel   juin 2012</t>
    </r>
  </si>
  <si>
    <r>
      <t xml:space="preserve">2012-13 </t>
    </r>
    <r>
      <rPr>
        <sz val="8"/>
        <rFont val="Arial"/>
        <family val="2"/>
      </rPr>
      <t>Prévisionnel      sept 2012</t>
    </r>
  </si>
  <si>
    <r>
      <t xml:space="preserve">2012-13 </t>
    </r>
    <r>
      <rPr>
        <sz val="9"/>
        <rFont val="Arial"/>
        <family val="2"/>
      </rPr>
      <t>Prévisionnel      sept  2012</t>
    </r>
  </si>
  <si>
    <r>
      <t xml:space="preserve">2011-12 </t>
    </r>
    <r>
      <rPr>
        <sz val="9"/>
        <rFont val="Arial"/>
        <family val="2"/>
      </rPr>
      <t>Prévisionnel       juin  2012</t>
    </r>
  </si>
  <si>
    <r>
      <t xml:space="preserve">2011-12 </t>
    </r>
    <r>
      <rPr>
        <sz val="9"/>
        <rFont val="Arial"/>
        <family val="2"/>
      </rPr>
      <t>Prévisionnel        fev 2012</t>
    </r>
  </si>
  <si>
    <r>
      <t xml:space="preserve">2011-12 </t>
    </r>
    <r>
      <rPr>
        <sz val="9"/>
        <rFont val="Arial"/>
        <family val="2"/>
      </rPr>
      <t>Prévisionnel       nov 2011</t>
    </r>
  </si>
  <si>
    <r>
      <t xml:space="preserve">2010-11 </t>
    </r>
    <r>
      <rPr>
        <sz val="9"/>
        <rFont val="Arial"/>
        <family val="2"/>
      </rPr>
      <t>Provisoire       nov 2011</t>
    </r>
  </si>
  <si>
    <r>
      <t xml:space="preserve">2010-11 </t>
    </r>
    <r>
      <rPr>
        <sz val="9"/>
        <rFont val="Arial"/>
        <family val="2"/>
      </rPr>
      <t>Prévisionnel    juin 2011</t>
    </r>
  </si>
  <si>
    <r>
      <t xml:space="preserve">2011-12 </t>
    </r>
    <r>
      <rPr>
        <sz val="9"/>
        <rFont val="Arial"/>
        <family val="2"/>
      </rPr>
      <t>Prévisionnel         juin 12</t>
    </r>
  </si>
  <si>
    <r>
      <t xml:space="preserve">2011-12 </t>
    </r>
    <r>
      <rPr>
        <sz val="9"/>
        <rFont val="Arial"/>
        <family val="2"/>
      </rPr>
      <t>Prévisionnel         fev 12</t>
    </r>
  </si>
  <si>
    <r>
      <t xml:space="preserve">2011-12 </t>
    </r>
    <r>
      <rPr>
        <sz val="9"/>
        <rFont val="Arial"/>
        <family val="2"/>
      </rPr>
      <t>Prévisionnel       nov 11</t>
    </r>
  </si>
  <si>
    <r>
      <t xml:space="preserve">2010-11 </t>
    </r>
    <r>
      <rPr>
        <sz val="9"/>
        <rFont val="Arial"/>
        <family val="2"/>
      </rPr>
      <t>Prévisionnel    juin 11</t>
    </r>
  </si>
  <si>
    <r>
      <t xml:space="preserve">2010-11 </t>
    </r>
    <r>
      <rPr>
        <sz val="9"/>
        <rFont val="Arial"/>
        <family val="2"/>
      </rPr>
      <t>Prévisionnel septembre 10</t>
    </r>
  </si>
  <si>
    <r>
      <t xml:space="preserve">2011-12 </t>
    </r>
    <r>
      <rPr>
        <sz val="9"/>
        <rFont val="Arial"/>
        <family val="2"/>
      </rPr>
      <t>Prévisionnel            juin  2012</t>
    </r>
  </si>
  <si>
    <r>
      <t xml:space="preserve">2011-12 </t>
    </r>
    <r>
      <rPr>
        <sz val="9"/>
        <rFont val="Arial"/>
        <family val="2"/>
      </rPr>
      <t>Prévisionnel            fev  2012</t>
    </r>
  </si>
  <si>
    <r>
      <t xml:space="preserve">2011-12 </t>
    </r>
    <r>
      <rPr>
        <sz val="9"/>
        <rFont val="Arial"/>
        <family val="2"/>
      </rPr>
      <t>Prévisionnel            nov 2011</t>
    </r>
  </si>
  <si>
    <r>
      <t xml:space="preserve">2010-2011 </t>
    </r>
    <r>
      <rPr>
        <sz val="9"/>
        <rFont val="Arial"/>
        <family val="2"/>
      </rPr>
      <t>Provisoire             juin 2011</t>
    </r>
  </si>
  <si>
    <t>STOCKS au 30 juin</t>
  </si>
  <si>
    <r>
      <t xml:space="preserve">2012-13       </t>
    </r>
    <r>
      <rPr>
        <sz val="8"/>
        <rFont val="Arial"/>
        <family val="2"/>
      </rPr>
      <t>Prévisionnel sept 2012</t>
    </r>
  </si>
  <si>
    <r>
      <t xml:space="preserve">2012-13 </t>
    </r>
    <r>
      <rPr>
        <sz val="8"/>
        <rFont val="Arial"/>
        <family val="2"/>
      </rPr>
      <t>Prévisionnel      janv 2013</t>
    </r>
  </si>
  <si>
    <t>Importations</t>
  </si>
  <si>
    <r>
      <t xml:space="preserve">2012-13       </t>
    </r>
    <r>
      <rPr>
        <sz val="8"/>
        <rFont val="Arial"/>
        <family val="2"/>
      </rPr>
      <t>Prévisionnel janv 2013</t>
    </r>
  </si>
  <si>
    <r>
      <t xml:space="preserve">2012-13 </t>
    </r>
    <r>
      <rPr>
        <sz val="9"/>
        <rFont val="Arial"/>
        <family val="2"/>
      </rPr>
      <t>Prévisionnel      janv 2013</t>
    </r>
  </si>
  <si>
    <r>
      <t xml:space="preserve">2012-13 </t>
    </r>
    <r>
      <rPr>
        <sz val="8"/>
        <rFont val="Arial"/>
        <family val="2"/>
      </rPr>
      <t>Prévisionnel     mars 2013</t>
    </r>
  </si>
  <si>
    <r>
      <t xml:space="preserve">2012-13       </t>
    </r>
    <r>
      <rPr>
        <sz val="8"/>
        <rFont val="Arial"/>
        <family val="2"/>
      </rPr>
      <t>Prévisionnel mars 2013</t>
    </r>
  </si>
  <si>
    <t xml:space="preserve">collecte </t>
  </si>
  <si>
    <r>
      <t xml:space="preserve">2012-13 </t>
    </r>
    <r>
      <rPr>
        <sz val="9"/>
        <rFont val="Arial"/>
        <family val="2"/>
      </rPr>
      <t>Prévisionnel      mars  2013</t>
    </r>
  </si>
  <si>
    <r>
      <t xml:space="preserve">2012-13 </t>
    </r>
    <r>
      <rPr>
        <sz val="9"/>
        <rFont val="Arial"/>
        <family val="2"/>
      </rPr>
      <t>Prévisionnel         juin 2013</t>
    </r>
  </si>
  <si>
    <r>
      <t xml:space="preserve">2012-13       </t>
    </r>
    <r>
      <rPr>
        <sz val="8"/>
        <rFont val="Arial"/>
        <family val="2"/>
      </rPr>
      <t>Prévisionnel juin 2013</t>
    </r>
  </si>
  <si>
    <r>
      <t xml:space="preserve">2012-13 </t>
    </r>
    <r>
      <rPr>
        <sz val="9"/>
        <rFont val="Arial"/>
        <family val="2"/>
      </rPr>
      <t>Prévisionnel      juin  2013</t>
    </r>
  </si>
  <si>
    <r>
      <t xml:space="preserve">2012-13 </t>
    </r>
    <r>
      <rPr>
        <sz val="9"/>
        <rFont val="Arial"/>
        <family val="2"/>
      </rPr>
      <t>Prévisionnel     juin  2013</t>
    </r>
  </si>
  <si>
    <r>
      <t xml:space="preserve">2013-14 </t>
    </r>
    <r>
      <rPr>
        <sz val="9"/>
        <rFont val="Arial"/>
        <family val="2"/>
      </rPr>
      <t>Prévisionnel septembre 2013</t>
    </r>
  </si>
  <si>
    <t xml:space="preserve">ajustement statistique </t>
  </si>
  <si>
    <t>* UE 28 pour la récolte 2013</t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</si>
  <si>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septembre 2013</t>
    </r>
  </si>
  <si>
    <t>* UE 28 depuis la récolte 2013</t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</si>
  <si>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juin 2013</t>
    </r>
  </si>
  <si>
    <r>
      <t xml:space="preserve">2013-14       </t>
    </r>
    <r>
      <rPr>
        <sz val="9"/>
        <rFont val="Arial"/>
        <family val="2"/>
      </rPr>
      <t>Prévisionnel juin 2013</t>
    </r>
  </si>
  <si>
    <r>
      <t xml:space="preserve">2013-14      </t>
    </r>
    <r>
      <rPr>
        <sz val="8"/>
        <rFont val="Arial"/>
        <family val="2"/>
      </rPr>
      <t>Prévisionnel septembre 2013</t>
    </r>
  </si>
  <si>
    <r>
      <t>2013-14</t>
    </r>
    <r>
      <rPr>
        <sz val="9"/>
        <rFont val="Arial"/>
        <family val="2"/>
      </rPr>
      <t xml:space="preserve"> Prévisionnel      juin  2013</t>
    </r>
  </si>
  <si>
    <r>
      <t>2013-14</t>
    </r>
    <r>
      <rPr>
        <sz val="9"/>
        <rFont val="Arial"/>
        <family val="2"/>
      </rPr>
      <t xml:space="preserve"> Prévisionnel      septembre  2013</t>
    </r>
  </si>
  <si>
    <r>
      <t xml:space="preserve">2013-14  </t>
    </r>
    <r>
      <rPr>
        <sz val="9"/>
        <rFont val="Arial"/>
        <family val="2"/>
      </rPr>
      <t>Prévisionnel     juin  2013</t>
    </r>
  </si>
  <si>
    <r>
      <t xml:space="preserve">2013-14  </t>
    </r>
    <r>
      <rPr>
        <sz val="9"/>
        <rFont val="Arial"/>
        <family val="2"/>
      </rPr>
      <t>Prévisionnel     septembre  2013</t>
    </r>
  </si>
  <si>
    <r>
      <t xml:space="preserve">2013-14 </t>
    </r>
    <r>
      <rPr>
        <sz val="9"/>
        <rFont val="Arial"/>
        <family val="2"/>
      </rPr>
      <t>Prévisionnel janvier 2014</t>
    </r>
  </si>
  <si>
    <r>
      <t xml:space="preserve">2013-14 </t>
    </r>
    <r>
      <rPr>
        <sz val="9"/>
        <rFont val="Arial"/>
        <family val="2"/>
      </rPr>
      <t>Prévisionnel</t>
    </r>
    <r>
      <rPr>
        <b/>
        <sz val="9"/>
        <rFont val="Arial"/>
        <family val="2"/>
      </rPr>
      <t xml:space="preserve">       </t>
    </r>
    <r>
      <rPr>
        <sz val="9"/>
        <rFont val="Arial"/>
        <family val="2"/>
      </rPr>
      <t>janvier 2014</t>
    </r>
  </si>
  <si>
    <r>
      <t xml:space="preserve">2013-14      </t>
    </r>
    <r>
      <rPr>
        <sz val="8"/>
        <rFont val="Arial"/>
        <family val="2"/>
      </rPr>
      <t>Prévisionnel janvier 2014</t>
    </r>
  </si>
  <si>
    <r>
      <t>2013-14</t>
    </r>
    <r>
      <rPr>
        <sz val="9"/>
        <rFont val="Arial"/>
        <family val="2"/>
      </rPr>
      <t xml:space="preserve"> Prévisionnel      janvier  2014</t>
    </r>
  </si>
  <si>
    <r>
      <t xml:space="preserve">2013-14  </t>
    </r>
    <r>
      <rPr>
        <sz val="9"/>
        <rFont val="Arial"/>
        <family val="2"/>
      </rPr>
      <t>Prévisionnel     janvier  2014</t>
    </r>
  </si>
  <si>
    <r>
      <t xml:space="preserve">2012-13 </t>
    </r>
    <r>
      <rPr>
        <sz val="8"/>
        <rFont val="Arial"/>
        <family val="2"/>
      </rPr>
      <t>Prévisionnel juin 2013</t>
    </r>
  </si>
  <si>
    <r>
      <t xml:space="preserve">2013-14      </t>
    </r>
    <r>
      <rPr>
        <sz val="8"/>
        <rFont val="Arial"/>
        <family val="2"/>
      </rPr>
      <t>Prévisionnel mars 2014</t>
    </r>
  </si>
  <si>
    <r>
      <t xml:space="preserve">2013-14  </t>
    </r>
    <r>
      <rPr>
        <sz val="9"/>
        <rFont val="Arial"/>
        <family val="2"/>
      </rPr>
      <t>Prévisionnel     mars 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</si>
  <si>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mars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</si>
  <si>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 mai 2014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</si>
  <si>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mars 2014</t>
    </r>
  </si>
  <si>
    <r>
      <t xml:space="preserve">2013-14 </t>
    </r>
    <r>
      <rPr>
        <sz val="8"/>
        <rFont val="Arial"/>
        <family val="2"/>
      </rPr>
      <t>Prévisionnel mai 2014</t>
    </r>
  </si>
  <si>
    <r>
      <t>2013-14</t>
    </r>
    <r>
      <rPr>
        <sz val="8"/>
        <rFont val="Arial"/>
        <family val="2"/>
      </rPr>
      <t xml:space="preserve"> Prévisionnel     mars  2014</t>
    </r>
  </si>
  <si>
    <t>2006/07</t>
  </si>
  <si>
    <t>% par rapport à la production</t>
  </si>
  <si>
    <t>ajustement</t>
  </si>
  <si>
    <t>début de la récolte fin septembre</t>
  </si>
  <si>
    <t>Récolte entre celle du tournesol et du maïs</t>
  </si>
  <si>
    <t>récolte fin juillet, courant août</t>
  </si>
  <si>
    <t>début récolte juillet</t>
  </si>
  <si>
    <t>Date de récolte juillet, début août comme le blé</t>
  </si>
  <si>
    <r>
      <t xml:space="preserve">2014-15 </t>
    </r>
    <r>
      <rPr>
        <sz val="8"/>
        <rFont val="Arial"/>
        <family val="2"/>
      </rPr>
      <t>Première estimation mai 2014</t>
    </r>
  </si>
  <si>
    <r>
      <t xml:space="preserve">2013-14  </t>
    </r>
    <r>
      <rPr>
        <sz val="9"/>
        <rFont val="Arial"/>
        <family val="2"/>
      </rPr>
      <t xml:space="preserve">Prévisionnel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juin  2013</t>
    </r>
  </si>
  <si>
    <r>
      <t xml:space="preserve">2012-13 </t>
    </r>
    <r>
      <rPr>
        <sz val="9"/>
        <rFont val="Arial"/>
        <family val="2"/>
      </rPr>
      <t>Prévisionnel          septembre 2012</t>
    </r>
  </si>
  <si>
    <r>
      <t xml:space="preserve">2012-13 </t>
    </r>
    <r>
      <rPr>
        <sz val="9"/>
        <rFont val="Arial"/>
        <family val="2"/>
      </rPr>
      <t>Prévisionnel          janvier 2013</t>
    </r>
  </si>
  <si>
    <r>
      <t xml:space="preserve">2012-13 </t>
    </r>
    <r>
      <rPr>
        <sz val="9"/>
        <rFont val="Arial"/>
        <family val="2"/>
      </rPr>
      <t>Prévisionnel          mars 2013</t>
    </r>
  </si>
  <si>
    <r>
      <t xml:space="preserve">2013-14 </t>
    </r>
    <r>
      <rPr>
        <sz val="9"/>
        <rFont val="Arial"/>
        <family val="2"/>
      </rPr>
      <t>Prévisionnel mai 2014</t>
    </r>
  </si>
  <si>
    <r>
      <t>2014-15</t>
    </r>
    <r>
      <rPr>
        <sz val="9"/>
        <rFont val="Arial"/>
        <family val="2"/>
      </rPr>
      <t xml:space="preserve"> Première estimation mai 2014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</si>
  <si>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Première estimation mai 2014</t>
    </r>
  </si>
  <si>
    <r>
      <t>2014-15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Première estimation mai 2014</t>
    </r>
  </si>
  <si>
    <r>
      <t xml:space="preserve">2014-15 </t>
    </r>
    <r>
      <rPr>
        <sz val="8"/>
        <rFont val="Arial"/>
        <family val="2"/>
      </rPr>
      <t>Prévisionnel octobre 2014</t>
    </r>
  </si>
  <si>
    <r>
      <t xml:space="preserve">2010-11      </t>
    </r>
    <r>
      <rPr>
        <sz val="8"/>
        <rFont val="Arial"/>
        <family val="2"/>
      </rPr>
      <t xml:space="preserve">         </t>
    </r>
  </si>
  <si>
    <r>
      <t>2012-13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Provisoire     </t>
    </r>
  </si>
  <si>
    <t>Evolution  2014-15 / 2013-14</t>
  </si>
  <si>
    <r>
      <t xml:space="preserve">Evolution  </t>
    </r>
    <r>
      <rPr>
        <b/>
        <sz val="8"/>
        <rFont val="Arial"/>
        <family val="2"/>
      </rPr>
      <t>2014-15 / 2013-14</t>
    </r>
  </si>
  <si>
    <t xml:space="preserve">2010-11         </t>
  </si>
  <si>
    <r>
      <t xml:space="preserve">2010-11      </t>
    </r>
    <r>
      <rPr>
        <sz val="9"/>
        <rFont val="Arial"/>
        <family val="2"/>
      </rPr>
      <t xml:space="preserve">      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</si>
  <si>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Prévisionnel 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</si>
  <si>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Provisoire</t>
    </r>
  </si>
  <si>
    <r>
      <t xml:space="preserve">2012-13 </t>
    </r>
    <r>
      <rPr>
        <sz val="8"/>
        <rFont val="Arial"/>
        <family val="2"/>
      </rPr>
      <t xml:space="preserve">Provisoire   </t>
    </r>
  </si>
  <si>
    <r>
      <t xml:space="preserve">2011-12 </t>
    </r>
    <r>
      <rPr>
        <sz val="8"/>
        <rFont val="Arial"/>
        <family val="2"/>
      </rPr>
      <t xml:space="preserve">semi définitif          </t>
    </r>
  </si>
  <si>
    <r>
      <t>2014-15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Prévisionnel</t>
    </r>
  </si>
  <si>
    <r>
      <t>2013-14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Provisoire </t>
    </r>
  </si>
  <si>
    <r>
      <t>2012-13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Provisoire      </t>
    </r>
  </si>
  <si>
    <r>
      <t xml:space="preserve">2011-12 </t>
    </r>
    <r>
      <rPr>
        <sz val="8"/>
        <rFont val="Arial"/>
        <family val="2"/>
      </rPr>
      <t xml:space="preserve">Semi définitif           </t>
    </r>
  </si>
  <si>
    <t xml:space="preserve">Surfaces (1000 ha)              </t>
  </si>
  <si>
    <t xml:space="preserve">Rendement  (t/ha)                    </t>
  </si>
  <si>
    <t xml:space="preserve">Production  (1000 t)               </t>
  </si>
  <si>
    <t xml:space="preserve">Surfaces 1000 ha)           </t>
  </si>
  <si>
    <t xml:space="preserve">Rendement   (t/ha)                      </t>
  </si>
  <si>
    <t xml:space="preserve">Production  (1000 t)              </t>
  </si>
  <si>
    <t xml:space="preserve">Surfaces  (1000 ha)                </t>
  </si>
  <si>
    <t xml:space="preserve">Rendement (t/ha)                    </t>
  </si>
  <si>
    <t xml:space="preserve">Production (1000 t)            </t>
  </si>
  <si>
    <r>
      <t xml:space="preserve">2012-13       </t>
    </r>
    <r>
      <rPr>
        <sz val="8"/>
        <rFont val="Arial"/>
        <family val="2"/>
      </rPr>
      <t xml:space="preserve">Provisoire </t>
    </r>
  </si>
  <si>
    <r>
      <t xml:space="preserve">2013-14 </t>
    </r>
    <r>
      <rPr>
        <sz val="8"/>
        <rFont val="Arial"/>
        <family val="2"/>
      </rPr>
      <t>Provisoire</t>
    </r>
  </si>
  <si>
    <r>
      <t xml:space="preserve">2010-11        </t>
    </r>
    <r>
      <rPr>
        <sz val="8"/>
        <rFont val="Arial"/>
        <family val="2"/>
      </rPr>
      <t xml:space="preserve">    </t>
    </r>
  </si>
  <si>
    <r>
      <t xml:space="preserve">2011-12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Semi définitif      </t>
    </r>
  </si>
  <si>
    <r>
      <t xml:space="preserve">2010-11         </t>
    </r>
  </si>
  <si>
    <r>
      <t>2011-12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Semi définitif</t>
    </r>
  </si>
  <si>
    <t xml:space="preserve">Surfaces (1000 ha)  </t>
  </si>
  <si>
    <t xml:space="preserve">Rendement (t/ha) </t>
  </si>
  <si>
    <t xml:space="preserve">Production (1000 t) </t>
  </si>
  <si>
    <t>Surfaces (1000 ha)</t>
  </si>
  <si>
    <t xml:space="preserve">Rendement (t/ha)    </t>
  </si>
  <si>
    <t xml:space="preserve">Production (1000 t)     </t>
  </si>
  <si>
    <r>
      <t xml:space="preserve">2011-12    </t>
    </r>
    <r>
      <rPr>
        <sz val="9"/>
        <rFont val="Arial"/>
        <family val="2"/>
      </rPr>
      <t xml:space="preserve">  Semi définitif     </t>
    </r>
  </si>
  <si>
    <r>
      <t xml:space="preserve">2012-13 </t>
    </r>
    <r>
      <rPr>
        <sz val="9"/>
        <rFont val="Arial"/>
        <family val="2"/>
      </rPr>
      <t xml:space="preserve">Provisoire  </t>
    </r>
  </si>
  <si>
    <r>
      <t xml:space="preserve">2013-14 </t>
    </r>
    <r>
      <rPr>
        <sz val="9"/>
        <rFont val="Arial"/>
        <family val="2"/>
      </rPr>
      <t>Provisoire</t>
    </r>
  </si>
  <si>
    <r>
      <t xml:space="preserve">2014-15     </t>
    </r>
    <r>
      <rPr>
        <sz val="9"/>
        <rFont val="Arial"/>
        <family val="2"/>
      </rPr>
      <t>Prévisionnel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</si>
</sst>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,000.0"/>
    <numFmt numFmtId="167" formatCode="0.000"/>
    <numFmt numFmtId="168" formatCode="_-* #,##0.00\ _F_-;\-* #,##0.00\ _F_-;_-* \-??\ _F_-;_-@_-"/>
    <numFmt numFmtId="169" formatCode="_-* #,##0\ _F_-;\-* #,##0\ _F_-;_-* \-??\ _F_-;_-@_-"/>
    <numFmt numFmtId="170" formatCode="#\ ###\ ##0.0"/>
    <numFmt numFmtId="171" formatCode="_-* #,##0.0\ _F_-;\-* #,##0.0\ _F_-;_-* \-?\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_-* #,##0\ _F_-;\-* #,##0\ _F_-;_-* &quot;-&quot;??\ _F_-;_-@_-"/>
    <numFmt numFmtId="182" formatCode="_-* #,##0.0\ _F_-;\-* #,##0.0\ _F_-;_-* &quot;-&quot;??\ _F_-;_-@_-"/>
    <numFmt numFmtId="183" formatCode="_-* #,##0.0\ _F_-;\-* #,##0.0\ _F_-;_-* &quot;-&quot;?\ _F_-;_-@_-"/>
    <numFmt numFmtId="184" formatCode="00"/>
    <numFmt numFmtId="185" formatCode="#,##0.00%"/>
    <numFmt numFmtId="186" formatCode="#,##0&quot; F&quot;\ ;\(#,##0&quot; F&quot;\)"/>
    <numFmt numFmtId="187" formatCode="m/d/yyyy"/>
    <numFmt numFmtId="188" formatCode="d\ mmmm\ yyyy"/>
    <numFmt numFmtId="189" formatCode="0##&quot;/&quot;000&quot; &quot;00&quot; &quot;00"/>
    <numFmt numFmtId="190" formatCode="#&quot; &quot;?/10"/>
    <numFmt numFmtId="191" formatCode="0.0000000"/>
    <numFmt numFmtId="192" formatCode="0.0000"/>
    <numFmt numFmtId="193" formatCode="#,##0.0%"/>
    <numFmt numFmtId="194" formatCode="#,##0.000"/>
    <numFmt numFmtId="195" formatCode="#,##0%"/>
    <numFmt numFmtId="196" formatCode="0.00000000"/>
    <numFmt numFmtId="197" formatCode="0.000000"/>
    <numFmt numFmtId="198" formatCode="0.00000"/>
    <numFmt numFmtId="199" formatCode="_-* #,##0.000\ _F_-;\-* #,##0.000\ _F_-;_-* &quot;-&quot;??\ _F_-;_-@_-"/>
    <numFmt numFmtId="200" formatCode="_-* #,##0.0000\ _F_-;\-* #,##0.0000\ _F_-;_-* &quot;-&quot;??\ _F_-;_-@_-"/>
    <numFmt numFmtId="201" formatCode="_-* #,##0.0\ _€_-;\-* #,##0.0\ _€_-;_-* &quot;-&quot;?\ _€_-;_-@_-"/>
    <numFmt numFmtId="202" formatCode="0.0000000000"/>
    <numFmt numFmtId="203" formatCode="0.000000000"/>
    <numFmt numFmtId="204" formatCode="0.00000000000"/>
    <numFmt numFmtId="205" formatCode="0.000000000000"/>
    <numFmt numFmtId="206" formatCode="0.000%"/>
    <numFmt numFmtId="207" formatCode="&quot;Vrai&quot;;&quot;Vrai&quot;;&quot;Faux&quot;"/>
    <numFmt numFmtId="208" formatCode="&quot;Actif&quot;;&quot;Actif&quot;;&quot;Inactif&quot;"/>
    <numFmt numFmtId="209" formatCode="#,##0\ _€"/>
    <numFmt numFmtId="210" formatCode="_-* #,##0.0\ _€_-;\-* #,##0.0\ _€_-;_-* \-?\ _€_-;_-@_-"/>
    <numFmt numFmtId="211" formatCode="_-* #,##0.0\ _F_-;\-* #,##0.0\ _F_-;_-* \-??\ _F_-;_-@_-"/>
  </numFmts>
  <fonts count="4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9.2"/>
      <color indexed="8"/>
      <name val="Arial"/>
      <family val="0"/>
    </font>
    <font>
      <sz val="11"/>
      <color indexed="8"/>
      <name val="Arial Black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"/>
      <name val="Arial Black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6" fillId="11" borderId="1" applyNumberFormat="0" applyAlignment="0" applyProtection="0"/>
    <xf numFmtId="0" fontId="27" fillId="0" borderId="2" applyNumberFormat="0" applyFill="0" applyAlignment="0" applyProtection="0"/>
    <xf numFmtId="0" fontId="24" fillId="3" borderId="1" applyNumberFormat="0" applyAlignment="0" applyProtection="0"/>
    <xf numFmtId="0" fontId="22" fillId="1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0" fillId="19" borderId="3" applyNumberFormat="0" applyFont="0" applyAlignment="0" applyProtection="0"/>
    <xf numFmtId="0" fontId="25" fillId="11" borderId="4" applyNumberFormat="0" applyAlignment="0" applyProtection="0"/>
    <xf numFmtId="0" fontId="3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8" fillId="20" borderId="9" applyNumberFormat="0" applyAlignment="0" applyProtection="0"/>
  </cellStyleXfs>
  <cellXfs count="214">
    <xf numFmtId="0" fontId="0" fillId="0" borderId="0" xfId="0" applyAlignment="1">
      <alignment/>
    </xf>
    <xf numFmtId="0" fontId="4" fillId="0" borderId="0" xfId="54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5" fillId="0" borderId="0" xfId="52" applyFont="1" applyFill="1" applyBorder="1" applyAlignment="1">
      <alignment horizontal="left"/>
      <protection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vertical="center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5" xfId="52" applyFont="1" applyFill="1" applyBorder="1" applyAlignment="1">
      <alignment horizontal="right" vertical="center" wrapText="1" indent="1"/>
      <protection/>
    </xf>
    <xf numFmtId="0" fontId="8" fillId="2" borderId="15" xfId="52" applyFont="1" applyFill="1" applyBorder="1" applyAlignment="1">
      <alignment horizontal="center" vertical="center" wrapText="1"/>
      <protection/>
    </xf>
    <xf numFmtId="0" fontId="8" fillId="2" borderId="16" xfId="52" applyFont="1" applyFill="1" applyBorder="1" applyAlignment="1">
      <alignment horizontal="center" vertical="center" wrapText="1"/>
      <protection/>
    </xf>
    <xf numFmtId="0" fontId="8" fillId="11" borderId="17" xfId="52" applyFont="1" applyFill="1" applyBorder="1" applyAlignment="1">
      <alignment horizontal="center" vertical="center" wrapText="1"/>
      <protection/>
    </xf>
    <xf numFmtId="0" fontId="10" fillId="0" borderId="14" xfId="52" applyFont="1" applyFill="1" applyBorder="1" applyAlignment="1">
      <alignment horizontal="left" vertical="center" indent="1"/>
      <protection/>
    </xf>
    <xf numFmtId="3" fontId="8" fillId="21" borderId="15" xfId="0" applyNumberFormat="1" applyFont="1" applyFill="1" applyBorder="1" applyAlignment="1">
      <alignment horizontal="right" vertical="center" indent="1"/>
    </xf>
    <xf numFmtId="9" fontId="10" fillId="11" borderId="18" xfId="56" applyFont="1" applyFill="1" applyBorder="1" applyAlignment="1" applyProtection="1">
      <alignment horizontal="center"/>
      <protection/>
    </xf>
    <xf numFmtId="0" fontId="11" fillId="0" borderId="0" xfId="52" applyFont="1" applyFill="1" applyBorder="1">
      <alignment/>
      <protection/>
    </xf>
    <xf numFmtId="0" fontId="12" fillId="0" borderId="14" xfId="52" applyFont="1" applyFill="1" applyBorder="1" applyAlignment="1">
      <alignment horizontal="left"/>
      <protection/>
    </xf>
    <xf numFmtId="1" fontId="8" fillId="21" borderId="15" xfId="0" applyNumberFormat="1" applyFont="1" applyFill="1" applyBorder="1" applyAlignment="1">
      <alignment horizontal="right" vertical="center" indent="1"/>
    </xf>
    <xf numFmtId="3" fontId="13" fillId="0" borderId="0" xfId="52" applyNumberFormat="1" applyFont="1" applyFill="1" applyBorder="1">
      <alignment/>
      <protection/>
    </xf>
    <xf numFmtId="3" fontId="0" fillId="0" borderId="0" xfId="52" applyNumberFormat="1" applyBorder="1" applyAlignment="1">
      <alignment horizontal="center"/>
      <protection/>
    </xf>
    <xf numFmtId="2" fontId="8" fillId="21" borderId="16" xfId="0" applyNumberFormat="1" applyFont="1" applyFill="1" applyBorder="1" applyAlignment="1">
      <alignment horizontal="right" vertical="center" indent="1"/>
    </xf>
    <xf numFmtId="3" fontId="14" fillId="0" borderId="0" xfId="52" applyNumberFormat="1" applyFont="1" applyFill="1" applyBorder="1" applyAlignment="1">
      <alignment horizontal="left" vertical="center"/>
      <protection/>
    </xf>
    <xf numFmtId="0" fontId="12" fillId="0" borderId="14" xfId="52" applyFont="1" applyFill="1" applyBorder="1" applyAlignment="1">
      <alignment horizontal="right"/>
      <protection/>
    </xf>
    <xf numFmtId="2" fontId="8" fillId="21" borderId="15" xfId="0" applyNumberFormat="1" applyFont="1" applyFill="1" applyBorder="1" applyAlignment="1">
      <alignment horizontal="right" vertical="center" indent="1"/>
    </xf>
    <xf numFmtId="0" fontId="15" fillId="0" borderId="14" xfId="52" applyFont="1" applyFill="1" applyBorder="1" applyAlignment="1">
      <alignment horizontal="right" vertical="center" wrapText="1" indent="1"/>
      <protection/>
    </xf>
    <xf numFmtId="1" fontId="11" fillId="21" borderId="15" xfId="52" applyNumberFormat="1" applyFont="1" applyFill="1" applyBorder="1" applyAlignment="1">
      <alignment horizontal="right" vertical="center" indent="1"/>
      <protection/>
    </xf>
    <xf numFmtId="3" fontId="14" fillId="0" borderId="0" xfId="52" applyNumberFormat="1" applyFont="1" applyFill="1" applyBorder="1" applyAlignment="1">
      <alignment horizontal="left"/>
      <protection/>
    </xf>
    <xf numFmtId="0" fontId="15" fillId="0" borderId="14" xfId="52" applyFont="1" applyFill="1" applyBorder="1" applyAlignment="1">
      <alignment horizontal="right" vertical="center" indent="1"/>
      <protection/>
    </xf>
    <xf numFmtId="4" fontId="13" fillId="0" borderId="19" xfId="52" applyNumberFormat="1" applyFont="1" applyFill="1" applyBorder="1">
      <alignment/>
      <protection/>
    </xf>
    <xf numFmtId="0" fontId="11" fillId="21" borderId="15" xfId="52" applyFont="1" applyFill="1" applyBorder="1" applyAlignment="1">
      <alignment horizontal="right" vertical="center" indent="1"/>
      <protection/>
    </xf>
    <xf numFmtId="0" fontId="15" fillId="2" borderId="15" xfId="52" applyFont="1" applyFill="1" applyBorder="1" applyAlignment="1">
      <alignment horizontal="left"/>
      <protection/>
    </xf>
    <xf numFmtId="1" fontId="15" fillId="2" borderId="16" xfId="52" applyNumberFormat="1" applyFont="1" applyFill="1" applyBorder="1" applyAlignment="1">
      <alignment horizontal="left" vertical="center" wrapText="1"/>
      <protection/>
    </xf>
    <xf numFmtId="4" fontId="13" fillId="0" borderId="0" xfId="52" applyNumberFormat="1" applyFont="1" applyFill="1" applyBorder="1">
      <alignment/>
      <protection/>
    </xf>
    <xf numFmtId="0" fontId="15" fillId="0" borderId="14" xfId="52" applyFont="1" applyFill="1" applyBorder="1" applyAlignment="1">
      <alignment horizontal="left" vertical="center" indent="1"/>
      <protection/>
    </xf>
    <xf numFmtId="3" fontId="11" fillId="21" borderId="15" xfId="52" applyNumberFormat="1" applyFont="1" applyFill="1" applyBorder="1" applyAlignment="1">
      <alignment horizontal="right" vertical="center" indent="1"/>
      <protection/>
    </xf>
    <xf numFmtId="9" fontId="11" fillId="21" borderId="15" xfId="52" applyNumberFormat="1" applyFont="1" applyFill="1" applyBorder="1" applyAlignment="1">
      <alignment horizontal="right" vertical="center" indent="1"/>
      <protection/>
    </xf>
    <xf numFmtId="0" fontId="8" fillId="21" borderId="15" xfId="52" applyFont="1" applyFill="1" applyBorder="1" applyAlignment="1">
      <alignment horizontal="right" vertical="center" indent="1"/>
      <protection/>
    </xf>
    <xf numFmtId="0" fontId="10" fillId="2" borderId="15" xfId="52" applyFont="1" applyFill="1" applyBorder="1">
      <alignment/>
      <protection/>
    </xf>
    <xf numFmtId="3" fontId="13" fillId="0" borderId="0" xfId="52" applyNumberFormat="1" applyFont="1" applyFill="1" applyBorder="1" applyAlignment="1">
      <alignment vertical="center"/>
      <protection/>
    </xf>
    <xf numFmtId="0" fontId="10" fillId="0" borderId="14" xfId="52" applyFont="1" applyFill="1" applyBorder="1" applyAlignment="1">
      <alignment horizontal="center"/>
      <protection/>
    </xf>
    <xf numFmtId="3" fontId="11" fillId="21" borderId="15" xfId="52" applyNumberFormat="1" applyFont="1" applyFill="1" applyBorder="1" applyAlignment="1">
      <alignment horizontal="right" vertical="center" wrapText="1" indent="1"/>
      <protection/>
    </xf>
    <xf numFmtId="0" fontId="7" fillId="21" borderId="15" xfId="52" applyFont="1" applyFill="1" applyBorder="1" applyAlignment="1">
      <alignment horizontal="right" vertical="center" wrapText="1" indent="1"/>
      <protection/>
    </xf>
    <xf numFmtId="0" fontId="14" fillId="2" borderId="16" xfId="52" applyFont="1" applyFill="1" applyBorder="1" applyAlignment="1">
      <alignment horizontal="right" vertical="center" wrapText="1"/>
      <protection/>
    </xf>
    <xf numFmtId="0" fontId="7" fillId="21" borderId="15" xfId="52" applyFont="1" applyFill="1" applyBorder="1" applyAlignment="1">
      <alignment horizontal="right" vertical="center" indent="1"/>
      <protection/>
    </xf>
    <xf numFmtId="0" fontId="15" fillId="2" borderId="16" xfId="52" applyFont="1" applyFill="1" applyBorder="1" applyAlignment="1">
      <alignment horizontal="left"/>
      <protection/>
    </xf>
    <xf numFmtId="3" fontId="0" fillId="0" borderId="0" xfId="52" applyNumberFormat="1" applyFill="1" applyBorder="1" applyAlignment="1">
      <alignment horizontal="center"/>
      <protection/>
    </xf>
    <xf numFmtId="0" fontId="0" fillId="0" borderId="0" xfId="52" applyBorder="1" applyAlignment="1">
      <alignment horizontal="center"/>
      <protection/>
    </xf>
    <xf numFmtId="0" fontId="10" fillId="0" borderId="20" xfId="52" applyFont="1" applyFill="1" applyBorder="1" applyAlignment="1">
      <alignment horizontal="center"/>
      <protection/>
    </xf>
    <xf numFmtId="0" fontId="10" fillId="0" borderId="13" xfId="52" applyFont="1" applyFill="1" applyBorder="1">
      <alignment/>
      <protection/>
    </xf>
    <xf numFmtId="1" fontId="8" fillId="21" borderId="13" xfId="52" applyNumberFormat="1" applyFont="1" applyFill="1" applyBorder="1">
      <alignment/>
      <protection/>
    </xf>
    <xf numFmtId="1" fontId="10" fillId="21" borderId="13" xfId="52" applyNumberFormat="1" applyFont="1" applyFill="1" applyBorder="1">
      <alignment/>
      <protection/>
    </xf>
    <xf numFmtId="1" fontId="10" fillId="0" borderId="13" xfId="52" applyNumberFormat="1" applyFont="1" applyFill="1" applyBorder="1" applyAlignment="1">
      <alignment horizontal="right"/>
      <protection/>
    </xf>
    <xf numFmtId="1" fontId="10" fillId="0" borderId="13" xfId="52" applyNumberFormat="1" applyFont="1" applyFill="1" applyBorder="1">
      <alignment/>
      <protection/>
    </xf>
    <xf numFmtId="1" fontId="8" fillId="21" borderId="15" xfId="52" applyNumberFormat="1" applyFont="1" applyFill="1" applyBorder="1">
      <alignment/>
      <protection/>
    </xf>
    <xf numFmtId="1" fontId="10" fillId="21" borderId="15" xfId="52" applyNumberFormat="1" applyFont="1" applyFill="1" applyBorder="1">
      <alignment/>
      <protection/>
    </xf>
    <xf numFmtId="1" fontId="10" fillId="2" borderId="15" xfId="52" applyNumberFormat="1" applyFont="1" applyFill="1" applyBorder="1" applyAlignment="1">
      <alignment horizontal="right"/>
      <protection/>
    </xf>
    <xf numFmtId="1" fontId="10" fillId="2" borderId="16" xfId="52" applyNumberFormat="1" applyFont="1" applyFill="1" applyBorder="1">
      <alignment/>
      <protection/>
    </xf>
    <xf numFmtId="1" fontId="13" fillId="0" borderId="0" xfId="52" applyNumberFormat="1" applyFont="1" applyFill="1" applyBorder="1">
      <alignment/>
      <protection/>
    </xf>
    <xf numFmtId="0" fontId="10" fillId="0" borderId="13" xfId="52" applyFont="1" applyFill="1" applyBorder="1" applyAlignment="1">
      <alignment horizontal="center"/>
      <protection/>
    </xf>
    <xf numFmtId="3" fontId="8" fillId="21" borderId="13" xfId="0" applyNumberFormat="1" applyFont="1" applyFill="1" applyBorder="1" applyAlignment="1">
      <alignment horizontal="right" vertical="center" indent="1"/>
    </xf>
    <xf numFmtId="3" fontId="8" fillId="21" borderId="16" xfId="0" applyNumberFormat="1" applyFont="1" applyFill="1" applyBorder="1" applyAlignment="1">
      <alignment horizontal="right" vertical="center" indent="1"/>
    </xf>
    <xf numFmtId="164" fontId="10" fillId="0" borderId="0" xfId="52" applyNumberFormat="1" applyFont="1" applyFill="1" applyBorder="1">
      <alignment/>
      <protection/>
    </xf>
    <xf numFmtId="0" fontId="15" fillId="0" borderId="21" xfId="52" applyFont="1" applyFill="1" applyBorder="1" applyAlignment="1">
      <alignment horizontal="right" vertical="center" wrapText="1" indent="1"/>
      <protection/>
    </xf>
    <xf numFmtId="0" fontId="0" fillId="0" borderId="22" xfId="0" applyBorder="1" applyAlignment="1">
      <alignment/>
    </xf>
    <xf numFmtId="0" fontId="0" fillId="0" borderId="0" xfId="52">
      <alignment/>
      <protection/>
    </xf>
    <xf numFmtId="9" fontId="8" fillId="21" borderId="0" xfId="52" applyNumberFormat="1" applyFont="1" applyFill="1" applyBorder="1">
      <alignment/>
      <protection/>
    </xf>
    <xf numFmtId="0" fontId="16" fillId="0" borderId="0" xfId="52" applyFont="1" applyFill="1" applyBorder="1">
      <alignment/>
      <protection/>
    </xf>
    <xf numFmtId="1" fontId="8" fillId="21" borderId="0" xfId="52" applyNumberFormat="1" applyFont="1" applyFill="1" applyBorder="1">
      <alignment/>
      <protection/>
    </xf>
    <xf numFmtId="9" fontId="10" fillId="2" borderId="0" xfId="56" applyFont="1" applyFill="1" applyBorder="1" applyAlignment="1" applyProtection="1">
      <alignment horizontal="center"/>
      <protection/>
    </xf>
    <xf numFmtId="1" fontId="10" fillId="21" borderId="0" xfId="52" applyNumberFormat="1" applyFont="1" applyFill="1" applyBorder="1">
      <alignment/>
      <protection/>
    </xf>
    <xf numFmtId="1" fontId="10" fillId="0" borderId="0" xfId="52" applyNumberFormat="1" applyFont="1" applyFill="1" applyBorder="1">
      <alignment/>
      <protection/>
    </xf>
    <xf numFmtId="10" fontId="16" fillId="0" borderId="0" xfId="52" applyNumberFormat="1" applyFont="1" applyFill="1" applyBorder="1">
      <alignment/>
      <protection/>
    </xf>
    <xf numFmtId="0" fontId="0" fillId="0" borderId="0" xfId="52" applyFill="1">
      <alignment/>
      <protection/>
    </xf>
    <xf numFmtId="3" fontId="11" fillId="21" borderId="15" xfId="0" applyNumberFormat="1" applyFont="1" applyFill="1" applyBorder="1" applyAlignment="1">
      <alignment horizontal="right" vertical="center" indent="1"/>
    </xf>
    <xf numFmtId="3" fontId="11" fillId="21" borderId="16" xfId="0" applyNumberFormat="1" applyFont="1" applyFill="1" applyBorder="1" applyAlignment="1">
      <alignment horizontal="right" vertical="center" indent="1"/>
    </xf>
    <xf numFmtId="0" fontId="11" fillId="0" borderId="22" xfId="0" applyFont="1" applyBorder="1" applyAlignment="1">
      <alignment horizontal="right" indent="1"/>
    </xf>
    <xf numFmtId="0" fontId="0" fillId="0" borderId="0" xfId="0" applyBorder="1" applyAlignment="1">
      <alignment horizontal="center" vertical="center"/>
    </xf>
    <xf numFmtId="165" fontId="0" fillId="0" borderId="0" xfId="52" applyNumberFormat="1" applyBorder="1" applyAlignment="1">
      <alignment horizontal="center"/>
      <protection/>
    </xf>
    <xf numFmtId="165" fontId="0" fillId="0" borderId="0" xfId="52" applyNumberFormat="1" applyFill="1" applyBorder="1" applyAlignment="1">
      <alignment horizontal="center"/>
      <protection/>
    </xf>
    <xf numFmtId="3" fontId="8" fillId="21" borderId="0" xfId="0" applyNumberFormat="1" applyFont="1" applyFill="1" applyBorder="1" applyAlignment="1">
      <alignment horizontal="right" vertical="center" indent="1"/>
    </xf>
    <xf numFmtId="3" fontId="11" fillId="21" borderId="23" xfId="0" applyNumberFormat="1" applyFont="1" applyFill="1" applyBorder="1" applyAlignment="1">
      <alignment horizontal="right" vertical="center" indent="1"/>
    </xf>
    <xf numFmtId="3" fontId="11" fillId="22" borderId="15" xfId="52" applyNumberFormat="1" applyFont="1" applyFill="1" applyBorder="1" applyAlignment="1">
      <alignment horizontal="right" vertical="center" wrapText="1" indent="1"/>
      <protection/>
    </xf>
    <xf numFmtId="3" fontId="11" fillId="0" borderId="15" xfId="52" applyNumberFormat="1" applyFont="1" applyFill="1" applyBorder="1" applyAlignment="1">
      <alignment horizontal="right" vertical="center" wrapText="1" indent="1"/>
      <protection/>
    </xf>
    <xf numFmtId="9" fontId="0" fillId="21" borderId="15" xfId="55" applyFill="1" applyBorder="1" applyAlignment="1">
      <alignment horizontal="right" vertical="center" indent="1"/>
    </xf>
    <xf numFmtId="3" fontId="8" fillId="0" borderId="15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10" fontId="8" fillId="21" borderId="15" xfId="52" applyNumberFormat="1" applyFont="1" applyFill="1" applyBorder="1" applyAlignment="1">
      <alignment horizontal="right" vertical="center" indent="1"/>
      <protection/>
    </xf>
    <xf numFmtId="0" fontId="0" fillId="0" borderId="24" xfId="0" applyBorder="1" applyAlignment="1">
      <alignment/>
    </xf>
    <xf numFmtId="9" fontId="11" fillId="21" borderId="16" xfId="52" applyNumberFormat="1" applyFont="1" applyFill="1" applyBorder="1" applyAlignment="1">
      <alignment horizontal="right" vertical="center" indent="1"/>
      <protection/>
    </xf>
    <xf numFmtId="0" fontId="15" fillId="0" borderId="0" xfId="52" applyFont="1" applyFill="1" applyBorder="1" applyAlignment="1">
      <alignment horizontal="right" vertical="center" wrapText="1" indent="1"/>
      <protection/>
    </xf>
    <xf numFmtId="3" fontId="8" fillId="21" borderId="15" xfId="0" applyNumberFormat="1" applyFont="1" applyFill="1" applyBorder="1" applyAlignment="1" applyProtection="1">
      <alignment horizontal="right" vertical="center" indent="1"/>
      <protection locked="0"/>
    </xf>
    <xf numFmtId="1" fontId="8" fillId="21" borderId="15" xfId="52" applyNumberFormat="1" applyFont="1" applyFill="1" applyBorder="1" applyAlignment="1">
      <alignment horizontal="right" vertical="center" indent="1"/>
      <protection/>
    </xf>
    <xf numFmtId="3" fontId="8" fillId="21" borderId="15" xfId="52" applyNumberFormat="1" applyFont="1" applyFill="1" applyBorder="1" applyAlignment="1">
      <alignment horizontal="right" vertical="center" wrapText="1" indent="1"/>
      <protection/>
    </xf>
    <xf numFmtId="3" fontId="11" fillId="21" borderId="15" xfId="0" applyNumberFormat="1" applyFont="1" applyFill="1" applyBorder="1" applyAlignment="1" applyProtection="1">
      <alignment horizontal="right" vertical="center" indent="1"/>
      <protection locked="0"/>
    </xf>
    <xf numFmtId="3" fontId="11" fillId="21" borderId="22" xfId="0" applyNumberFormat="1" applyFont="1" applyFill="1" applyBorder="1" applyAlignment="1">
      <alignment horizontal="right" vertical="center" indent="1"/>
    </xf>
    <xf numFmtId="3" fontId="8" fillId="0" borderId="15" xfId="52" applyNumberFormat="1" applyFont="1" applyFill="1" applyBorder="1" applyAlignment="1">
      <alignment horizontal="right" vertical="center" wrapText="1" indent="1"/>
      <protection/>
    </xf>
    <xf numFmtId="3" fontId="8" fillId="21" borderId="15" xfId="52" applyNumberFormat="1" applyFont="1" applyFill="1" applyBorder="1" applyAlignment="1">
      <alignment horizontal="right" vertical="center" indent="1"/>
      <protection/>
    </xf>
    <xf numFmtId="0" fontId="38" fillId="0" borderId="0" xfId="54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0" xfId="52" applyFont="1" applyFill="1" applyBorder="1" applyAlignment="1">
      <alignment horizontal="left"/>
      <protection/>
    </xf>
    <xf numFmtId="0" fontId="8" fillId="0" borderId="0" xfId="52" applyFont="1" applyFill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9" fillId="0" borderId="13" xfId="52" applyFont="1" applyFill="1" applyBorder="1" applyAlignment="1">
      <alignment horizontal="center" vertical="center" wrapText="1"/>
      <protection/>
    </xf>
    <xf numFmtId="0" fontId="15" fillId="0" borderId="14" xfId="52" applyFont="1" applyFill="1" applyBorder="1" applyAlignment="1">
      <alignment horizontal="left"/>
      <protection/>
    </xf>
    <xf numFmtId="3" fontId="11" fillId="0" borderId="0" xfId="53" applyNumberFormat="1" applyFont="1" applyBorder="1" applyAlignment="1">
      <alignment horizontal="right" vertical="center"/>
      <protection/>
    </xf>
    <xf numFmtId="2" fontId="11" fillId="0" borderId="0" xfId="53" applyNumberFormat="1" applyFont="1" applyBorder="1">
      <alignment/>
      <protection/>
    </xf>
    <xf numFmtId="0" fontId="15" fillId="0" borderId="14" xfId="52" applyFont="1" applyFill="1" applyBorder="1" applyAlignment="1">
      <alignment horizontal="right"/>
      <protection/>
    </xf>
    <xf numFmtId="2" fontId="11" fillId="0" borderId="0" xfId="57" applyNumberFormat="1" applyFont="1" applyFill="1" applyBorder="1" applyAlignment="1" applyProtection="1">
      <alignment/>
      <protection/>
    </xf>
    <xf numFmtId="3" fontId="11" fillId="21" borderId="23" xfId="52" applyNumberFormat="1" applyFont="1" applyFill="1" applyBorder="1" applyAlignment="1">
      <alignment horizontal="right" vertical="center" indent="1"/>
      <protection/>
    </xf>
    <xf numFmtId="3" fontId="11" fillId="0" borderId="0" xfId="53" applyNumberFormat="1" applyFont="1" applyBorder="1">
      <alignment/>
      <protection/>
    </xf>
    <xf numFmtId="3" fontId="11" fillId="0" borderId="0" xfId="53" applyNumberFormat="1" applyFont="1" applyFill="1" applyBorder="1">
      <alignment/>
      <protection/>
    </xf>
    <xf numFmtId="0" fontId="11" fillId="0" borderId="0" xfId="53" applyFont="1" applyBorder="1">
      <alignment/>
      <protection/>
    </xf>
    <xf numFmtId="1" fontId="39" fillId="0" borderId="13" xfId="52" applyNumberFormat="1" applyFont="1" applyFill="1" applyBorder="1">
      <alignment/>
      <protection/>
    </xf>
    <xf numFmtId="1" fontId="39" fillId="2" borderId="16" xfId="52" applyNumberFormat="1" applyFont="1" applyFill="1" applyBorder="1">
      <alignment/>
      <protection/>
    </xf>
    <xf numFmtId="3" fontId="39" fillId="21" borderId="13" xfId="0" applyNumberFormat="1" applyFont="1" applyFill="1" applyBorder="1" applyAlignment="1">
      <alignment horizontal="right" vertical="center" indent="1"/>
    </xf>
    <xf numFmtId="3" fontId="8" fillId="0" borderId="16" xfId="0" applyNumberFormat="1" applyFont="1" applyFill="1" applyBorder="1" applyAlignment="1">
      <alignment horizontal="right" vertical="center" indent="1"/>
    </xf>
    <xf numFmtId="0" fontId="11" fillId="0" borderId="22" xfId="0" applyFont="1" applyBorder="1" applyAlignment="1">
      <alignment/>
    </xf>
    <xf numFmtId="0" fontId="40" fillId="0" borderId="22" xfId="0" applyFont="1" applyBorder="1" applyAlignment="1">
      <alignment/>
    </xf>
    <xf numFmtId="0" fontId="11" fillId="0" borderId="0" xfId="52" applyFont="1" applyAlignment="1">
      <alignment horizontal="right"/>
      <protection/>
    </xf>
    <xf numFmtId="0" fontId="15" fillId="0" borderId="0" xfId="52" applyFont="1" applyFill="1" applyBorder="1">
      <alignment/>
      <protection/>
    </xf>
    <xf numFmtId="0" fontId="11" fillId="0" borderId="0" xfId="52" applyFont="1">
      <alignment/>
      <protection/>
    </xf>
    <xf numFmtId="9" fontId="11" fillId="21" borderId="0" xfId="55" applyFont="1" applyFill="1" applyBorder="1" applyAlignment="1">
      <alignment/>
    </xf>
    <xf numFmtId="10" fontId="15" fillId="0" borderId="0" xfId="52" applyNumberFormat="1" applyFont="1" applyFill="1" applyBorder="1">
      <alignment/>
      <protection/>
    </xf>
    <xf numFmtId="3" fontId="10" fillId="0" borderId="0" xfId="52" applyNumberFormat="1" applyFont="1" applyFill="1" applyBorder="1">
      <alignment/>
      <protection/>
    </xf>
    <xf numFmtId="180" fontId="11" fillId="0" borderId="0" xfId="0" applyNumberFormat="1" applyFont="1" applyAlignment="1">
      <alignment/>
    </xf>
    <xf numFmtId="3" fontId="8" fillId="0" borderId="0" xfId="53" applyNumberFormat="1" applyFont="1" applyBorder="1" applyAlignment="1">
      <alignment horizontal="right" vertical="center"/>
      <protection/>
    </xf>
    <xf numFmtId="4" fontId="11" fillId="0" borderId="0" xfId="53" applyNumberFormat="1" applyFont="1" applyBorder="1" applyAlignment="1">
      <alignment horizontal="center" vertical="center"/>
      <protection/>
    </xf>
    <xf numFmtId="3" fontId="8" fillId="0" borderId="0" xfId="53" applyNumberFormat="1" applyFont="1" applyBorder="1">
      <alignment/>
      <protection/>
    </xf>
    <xf numFmtId="2" fontId="11" fillId="0" borderId="0" xfId="53" applyNumberFormat="1" applyFont="1" applyBorder="1" applyAlignment="1">
      <alignment horizontal="center"/>
      <protection/>
    </xf>
    <xf numFmtId="3" fontId="8" fillId="0" borderId="0" xfId="53" applyNumberFormat="1" applyFont="1" applyFill="1" applyBorder="1">
      <alignment/>
      <protection/>
    </xf>
    <xf numFmtId="2" fontId="11" fillId="0" borderId="0" xfId="53" applyNumberFormat="1" applyFont="1" applyFill="1" applyBorder="1" applyAlignment="1">
      <alignment horizontal="center"/>
      <protection/>
    </xf>
    <xf numFmtId="3" fontId="11" fillId="0" borderId="0" xfId="52" applyNumberFormat="1" applyFont="1" applyBorder="1" applyAlignment="1">
      <alignment horizontal="center"/>
      <protection/>
    </xf>
    <xf numFmtId="2" fontId="11" fillId="0" borderId="0" xfId="52" applyNumberFormat="1" applyFont="1" applyBorder="1" applyAlignment="1">
      <alignment horizontal="center"/>
      <protection/>
    </xf>
    <xf numFmtId="9" fontId="11" fillId="21" borderId="15" xfId="55" applyFont="1" applyFill="1" applyBorder="1" applyAlignment="1">
      <alignment horizontal="right" vertical="center" indent="1"/>
    </xf>
    <xf numFmtId="2" fontId="11" fillId="0" borderId="0" xfId="52" applyNumberFormat="1" applyFont="1" applyFill="1" applyBorder="1" applyAlignment="1">
      <alignment horizontal="center"/>
      <protection/>
    </xf>
    <xf numFmtId="3" fontId="11" fillId="0" borderId="0" xfId="52" applyNumberFormat="1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3" fontId="11" fillId="0" borderId="0" xfId="0" applyNumberFormat="1" applyFont="1" applyAlignment="1">
      <alignment/>
    </xf>
    <xf numFmtId="9" fontId="10" fillId="0" borderId="0" xfId="56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>
      <alignment horizontal="right" vertical="center" indent="1"/>
    </xf>
    <xf numFmtId="0" fontId="14" fillId="2" borderId="15" xfId="52" applyFont="1" applyFill="1" applyBorder="1" applyAlignment="1">
      <alignment horizontal="right" vertical="center" wrapText="1"/>
      <protection/>
    </xf>
    <xf numFmtId="0" fontId="11" fillId="21" borderId="15" xfId="52" applyFont="1" applyFill="1" applyBorder="1" applyAlignment="1">
      <alignment horizontal="right" vertical="center" wrapText="1" indent="1"/>
      <protection/>
    </xf>
    <xf numFmtId="1" fontId="8" fillId="0" borderId="13" xfId="52" applyNumberFormat="1" applyFont="1" applyFill="1" applyBorder="1">
      <alignment/>
      <protection/>
    </xf>
    <xf numFmtId="0" fontId="38" fillId="0" borderId="0" xfId="54" applyFont="1" applyFill="1" applyBorder="1" applyAlignment="1">
      <alignment horizontal="left" vertical="center"/>
      <protection/>
    </xf>
    <xf numFmtId="3" fontId="8" fillId="0" borderId="13" xfId="0" applyNumberFormat="1" applyFont="1" applyFill="1" applyBorder="1" applyAlignment="1">
      <alignment horizontal="right" vertical="center" indent="1"/>
    </xf>
    <xf numFmtId="1" fontId="8" fillId="0" borderId="0" xfId="52" applyNumberFormat="1" applyFont="1" applyFill="1" applyBorder="1">
      <alignment/>
      <protection/>
    </xf>
    <xf numFmtId="9" fontId="11" fillId="0" borderId="0" xfId="55" applyFont="1" applyFill="1" applyBorder="1" applyAlignment="1">
      <alignment/>
    </xf>
    <xf numFmtId="18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9" fontId="11" fillId="21" borderId="15" xfId="52" applyNumberFormat="1" applyFont="1" applyFill="1" applyBorder="1" applyAlignment="1">
      <alignment horizontal="right" vertical="center" wrapText="1" indent="1"/>
      <protection/>
    </xf>
    <xf numFmtId="0" fontId="9" fillId="11" borderId="25" xfId="52" applyFont="1" applyFill="1" applyBorder="1" applyAlignment="1">
      <alignment horizontal="center" vertical="center" wrapText="1"/>
      <protection/>
    </xf>
    <xf numFmtId="10" fontId="10" fillId="0" borderId="0" xfId="52" applyNumberFormat="1" applyFont="1" applyFill="1" applyBorder="1" applyAlignment="1">
      <alignment horizontal="right" vertical="center" wrapText="1" indent="1"/>
      <protection/>
    </xf>
    <xf numFmtId="0" fontId="0" fillId="0" borderId="16" xfId="0" applyBorder="1" applyAlignment="1">
      <alignment/>
    </xf>
    <xf numFmtId="0" fontId="11" fillId="0" borderId="0" xfId="0" applyFont="1" applyAlignment="1">
      <alignment horizontal="right"/>
    </xf>
    <xf numFmtId="3" fontId="41" fillId="21" borderId="15" xfId="52" applyNumberFormat="1" applyFont="1" applyFill="1" applyBorder="1" applyAlignment="1">
      <alignment horizontal="right" vertical="center" indent="1"/>
      <protection/>
    </xf>
    <xf numFmtId="9" fontId="41" fillId="21" borderId="15" xfId="52" applyNumberFormat="1" applyFont="1" applyFill="1" applyBorder="1" applyAlignment="1">
      <alignment horizontal="right" vertical="center" indent="1"/>
      <protection/>
    </xf>
    <xf numFmtId="0" fontId="15" fillId="0" borderId="14" xfId="52" applyFont="1" applyFill="1" applyBorder="1" applyAlignment="1">
      <alignment horizontal="left" vertical="center" wrapText="1" indent="1"/>
      <protection/>
    </xf>
    <xf numFmtId="4" fontId="4" fillId="0" borderId="0" xfId="54" applyNumberFormat="1" applyFont="1" applyBorder="1" applyAlignment="1">
      <alignment horizontal="left" vertical="center"/>
      <protection/>
    </xf>
    <xf numFmtId="10" fontId="15" fillId="0" borderId="0" xfId="52" applyNumberFormat="1" applyFont="1" applyFill="1" applyBorder="1" applyAlignment="1">
      <alignment horizontal="right" vertical="center" wrapText="1" indent="1"/>
      <protection/>
    </xf>
    <xf numFmtId="0" fontId="42" fillId="0" borderId="0" xfId="0" applyFont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8" fillId="6" borderId="11" xfId="52" applyFont="1" applyFill="1" applyBorder="1" applyAlignment="1">
      <alignment horizontal="center" vertical="center" wrapText="1"/>
      <protection/>
    </xf>
    <xf numFmtId="0" fontId="7" fillId="6" borderId="13" xfId="52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0" fontId="8" fillId="6" borderId="15" xfId="52" applyFont="1" applyFill="1" applyBorder="1" applyAlignment="1">
      <alignment horizontal="right" vertical="center" wrapText="1" indent="1"/>
      <protection/>
    </xf>
    <xf numFmtId="3" fontId="8" fillId="23" borderId="15" xfId="0" applyNumberFormat="1" applyFont="1" applyFill="1" applyBorder="1" applyAlignment="1">
      <alignment horizontal="right" vertical="center" indent="1"/>
    </xf>
    <xf numFmtId="1" fontId="8" fillId="23" borderId="15" xfId="0" applyNumberFormat="1" applyFont="1" applyFill="1" applyBorder="1" applyAlignment="1">
      <alignment horizontal="right" vertical="center" indent="1"/>
    </xf>
    <xf numFmtId="2" fontId="8" fillId="23" borderId="16" xfId="0" applyNumberFormat="1" applyFont="1" applyFill="1" applyBorder="1" applyAlignment="1">
      <alignment horizontal="right" vertical="center" indent="1"/>
    </xf>
    <xf numFmtId="2" fontId="8" fillId="23" borderId="15" xfId="0" applyNumberFormat="1" applyFont="1" applyFill="1" applyBorder="1" applyAlignment="1">
      <alignment horizontal="right" vertical="center" indent="1"/>
    </xf>
    <xf numFmtId="1" fontId="11" fillId="23" borderId="15" xfId="52" applyNumberFormat="1" applyFont="1" applyFill="1" applyBorder="1" applyAlignment="1">
      <alignment horizontal="right" vertical="center" indent="1"/>
      <protection/>
    </xf>
    <xf numFmtId="0" fontId="11" fillId="23" borderId="15" xfId="52" applyFont="1" applyFill="1" applyBorder="1" applyAlignment="1">
      <alignment horizontal="right" vertical="center" indent="1"/>
      <protection/>
    </xf>
    <xf numFmtId="3" fontId="11" fillId="23" borderId="15" xfId="52" applyNumberFormat="1" applyFont="1" applyFill="1" applyBorder="1" applyAlignment="1">
      <alignment horizontal="right" vertical="center" indent="1"/>
      <protection/>
    </xf>
    <xf numFmtId="9" fontId="11" fillId="23" borderId="15" xfId="52" applyNumberFormat="1" applyFont="1" applyFill="1" applyBorder="1" applyAlignment="1">
      <alignment horizontal="right" vertical="center" indent="1"/>
      <protection/>
    </xf>
    <xf numFmtId="0" fontId="8" fillId="23" borderId="15" xfId="52" applyFont="1" applyFill="1" applyBorder="1" applyAlignment="1">
      <alignment horizontal="right" vertical="center" indent="1"/>
      <protection/>
    </xf>
    <xf numFmtId="1" fontId="8" fillId="23" borderId="15" xfId="52" applyNumberFormat="1" applyFont="1" applyFill="1" applyBorder="1" applyAlignment="1">
      <alignment horizontal="right" vertical="center" indent="1"/>
      <protection/>
    </xf>
    <xf numFmtId="3" fontId="8" fillId="23" borderId="15" xfId="52" applyNumberFormat="1" applyFont="1" applyFill="1" applyBorder="1" applyAlignment="1">
      <alignment horizontal="right" vertical="center" wrapText="1" indent="1"/>
      <protection/>
    </xf>
    <xf numFmtId="9" fontId="11" fillId="23" borderId="15" xfId="52" applyNumberFormat="1" applyFont="1" applyFill="1" applyBorder="1" applyAlignment="1">
      <alignment horizontal="right" vertical="center" wrapText="1" indent="1"/>
      <protection/>
    </xf>
    <xf numFmtId="0" fontId="7" fillId="23" borderId="15" xfId="52" applyFont="1" applyFill="1" applyBorder="1" applyAlignment="1">
      <alignment horizontal="right" vertical="center" wrapText="1" indent="1"/>
      <protection/>
    </xf>
    <xf numFmtId="1" fontId="8" fillId="23" borderId="13" xfId="52" applyNumberFormat="1" applyFont="1" applyFill="1" applyBorder="1">
      <alignment/>
      <protection/>
    </xf>
    <xf numFmtId="1" fontId="8" fillId="23" borderId="15" xfId="52" applyNumberFormat="1" applyFont="1" applyFill="1" applyBorder="1">
      <alignment/>
      <protection/>
    </xf>
    <xf numFmtId="3" fontId="11" fillId="23" borderId="15" xfId="52" applyNumberFormat="1" applyFont="1" applyFill="1" applyBorder="1" applyAlignment="1">
      <alignment horizontal="right" vertical="center" wrapText="1" indent="1"/>
      <protection/>
    </xf>
    <xf numFmtId="3" fontId="8" fillId="23" borderId="13" xfId="0" applyNumberFormat="1" applyFont="1" applyFill="1" applyBorder="1" applyAlignment="1">
      <alignment horizontal="right" vertical="center" indent="1"/>
    </xf>
    <xf numFmtId="3" fontId="8" fillId="23" borderId="16" xfId="0" applyNumberFormat="1" applyFont="1" applyFill="1" applyBorder="1" applyAlignment="1">
      <alignment horizontal="right" vertical="center" indent="1"/>
    </xf>
    <xf numFmtId="0" fontId="0" fillId="6" borderId="22" xfId="0" applyFill="1" applyBorder="1" applyAlignment="1">
      <alignment/>
    </xf>
    <xf numFmtId="0" fontId="0" fillId="0" borderId="0" xfId="52" applyFont="1" applyAlignment="1">
      <alignment horizontal="right"/>
      <protection/>
    </xf>
    <xf numFmtId="0" fontId="4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11" borderId="25" xfId="52" applyFont="1" applyFill="1" applyBorder="1" applyAlignment="1">
      <alignment horizontal="center" vertical="center" wrapText="1"/>
      <protection/>
    </xf>
    <xf numFmtId="0" fontId="10" fillId="6" borderId="13" xfId="52" applyFont="1" applyFill="1" applyBorder="1">
      <alignment/>
      <protection/>
    </xf>
    <xf numFmtId="1" fontId="10" fillId="6" borderId="15" xfId="52" applyNumberFormat="1" applyFont="1" applyFill="1" applyBorder="1" applyAlignment="1">
      <alignment horizontal="right"/>
      <protection/>
    </xf>
    <xf numFmtId="9" fontId="10" fillId="0" borderId="0" xfId="52" applyNumberFormat="1" applyFont="1" applyFill="1" applyBorder="1" applyAlignment="1">
      <alignment horizontal="right" vertical="center" wrapText="1" indent="1"/>
      <protection/>
    </xf>
    <xf numFmtId="0" fontId="11" fillId="0" borderId="10" xfId="52" applyFont="1" applyFill="1" applyBorder="1" applyAlignment="1">
      <alignment horizontal="center" vertical="center"/>
      <protection/>
    </xf>
    <xf numFmtId="1" fontId="11" fillId="0" borderId="0" xfId="0" applyNumberFormat="1" applyFont="1" applyAlignment="1">
      <alignment/>
    </xf>
    <xf numFmtId="3" fontId="11" fillId="6" borderId="15" xfId="52" applyNumberFormat="1" applyFont="1" applyFill="1" applyBorder="1" applyAlignment="1">
      <alignment horizontal="right" vertical="center" wrapText="1" indent="1"/>
      <protection/>
    </xf>
    <xf numFmtId="0" fontId="10" fillId="6" borderId="13" xfId="52" applyFont="1" applyFill="1" applyBorder="1" applyAlignment="1">
      <alignment horizontal="center"/>
      <protection/>
    </xf>
    <xf numFmtId="3" fontId="8" fillId="6" borderId="16" xfId="0" applyNumberFormat="1" applyFont="1" applyFill="1" applyBorder="1" applyAlignment="1">
      <alignment horizontal="right" vertical="center" indent="1"/>
    </xf>
    <xf numFmtId="3" fontId="11" fillId="23" borderId="15" xfId="0" applyNumberFormat="1" applyFont="1" applyFill="1" applyBorder="1" applyAlignment="1">
      <alignment horizontal="right" vertical="center" indent="1"/>
    </xf>
    <xf numFmtId="3" fontId="11" fillId="23" borderId="16" xfId="0" applyNumberFormat="1" applyFont="1" applyFill="1" applyBorder="1" applyAlignment="1">
      <alignment horizontal="right" vertical="center" indent="1"/>
    </xf>
    <xf numFmtId="0" fontId="11" fillId="6" borderId="22" xfId="0" applyFont="1" applyFill="1" applyBorder="1" applyAlignment="1">
      <alignment/>
    </xf>
    <xf numFmtId="10" fontId="8" fillId="0" borderId="0" xfId="52" applyNumberFormat="1" applyFont="1" applyFill="1" applyBorder="1" applyAlignment="1">
      <alignment horizontal="right" vertical="center" wrapText="1" indent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9" fontId="10" fillId="11" borderId="26" xfId="56" applyFont="1" applyFill="1" applyBorder="1" applyAlignment="1" applyProtection="1">
      <alignment horizontal="center"/>
      <protection/>
    </xf>
    <xf numFmtId="9" fontId="8" fillId="0" borderId="0" xfId="52" applyNumberFormat="1" applyFont="1" applyFill="1" applyBorder="1" applyAlignment="1">
      <alignment horizontal="right" vertical="center" wrapText="1" indent="1"/>
      <protection/>
    </xf>
    <xf numFmtId="4" fontId="8" fillId="21" borderId="15" xfId="0" applyNumberFormat="1" applyFont="1" applyFill="1" applyBorder="1" applyAlignment="1">
      <alignment horizontal="right" vertical="center" indent="1"/>
    </xf>
    <xf numFmtId="3" fontId="11" fillId="21" borderId="22" xfId="0" applyNumberFormat="1" applyFont="1" applyFill="1" applyBorder="1" applyAlignment="1" applyProtection="1">
      <alignment horizontal="right" vertical="center" indent="1"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ilan oleo 2009 et 2010 V2" xfId="52"/>
    <cellStyle name="Normal_bilan prot 2009 et 2010 V2" xfId="53"/>
    <cellStyle name="Normal_Partie oléo nov 2010 chiffre à fin nov" xfId="54"/>
    <cellStyle name="Percent" xfId="55"/>
    <cellStyle name="Pourcentage_bilan oleo 2009 et 2010 V2" xfId="56"/>
    <cellStyle name="Pourcentage_bilan prot 2009 et 2010 V2" xfId="57"/>
    <cellStyle name="Remarque" xfId="58"/>
    <cellStyle name="Sortie" xfId="59"/>
    <cellStyle name="Texte explicatif" xfId="60"/>
    <cellStyle name="Titre 1" xfId="61"/>
    <cellStyle name="Titre 2" xfId="62"/>
    <cellStyle name="Titre 3" xfId="63"/>
    <cellStyle name="Titre 4" xfId="64"/>
    <cellStyle name="Titre " xfId="65"/>
    <cellStyle name="Total" xfId="66"/>
    <cellStyle name="Vérification de cellule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34641141"/>
        <c:axId val="43334814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4469007"/>
        <c:axId val="20459016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4814"/>
        <c:crosses val="autoZero"/>
        <c:auto val="1"/>
        <c:lblOffset val="100"/>
        <c:tickLblSkip val="1"/>
        <c:noMultiLvlLbl val="0"/>
      </c:catAx>
      <c:valAx>
        <c:axId val="43334814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4641141"/>
        <c:crossesAt val="1"/>
        <c:crossBetween val="between"/>
        <c:dispUnits/>
        <c:majorUnit val="200000"/>
        <c:minorUnit val="20000"/>
      </c:valAx>
      <c:catAx>
        <c:axId val="5446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20459016"/>
        <c:crosses val="autoZero"/>
        <c:auto val="1"/>
        <c:lblOffset val="100"/>
        <c:tickLblSkip val="1"/>
        <c:noMultiLvlLbl val="0"/>
      </c:catAx>
      <c:valAx>
        <c:axId val="204590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544690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tournesol'!#REF!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tournesol'!#REF!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15948521"/>
        <c:axId val="9318962"/>
      </c:barChart>
      <c:lineChart>
        <c:grouping val="standard"/>
        <c:varyColors val="0"/>
        <c:ser>
          <c:idx val="0"/>
          <c:order val="1"/>
          <c:tx>
            <c:strRef>
              <c:f>'[1]bilan tournesol'!#REF!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tournesol'!#REF!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tournesol'!#REF!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6761795"/>
        <c:axId val="16638428"/>
      </c:line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18962"/>
        <c:crosses val="autoZero"/>
        <c:auto val="1"/>
        <c:lblOffset val="100"/>
        <c:tickLblSkip val="1"/>
        <c:noMultiLvlLbl val="0"/>
      </c:catAx>
      <c:valAx>
        <c:axId val="9318962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5948521"/>
        <c:crossesAt val="1"/>
        <c:crossBetween val="between"/>
        <c:dispUnits/>
        <c:majorUnit val="200000"/>
        <c:minorUnit val="20000"/>
      </c:valAx>
      <c:catAx>
        <c:axId val="16761795"/>
        <c:scaling>
          <c:orientation val="minMax"/>
        </c:scaling>
        <c:axPos val="b"/>
        <c:delete val="1"/>
        <c:majorTickMark val="out"/>
        <c:minorTickMark val="none"/>
        <c:tickLblPos val="nextTo"/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67617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'[2]bilan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15528125"/>
        <c:axId val="5535398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'[2]bilan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49818583"/>
        <c:axId val="45714064"/>
      </c:lineChart>
      <c:catAx>
        <c:axId val="15528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5398"/>
        <c:crosses val="autoZero"/>
        <c:auto val="1"/>
        <c:lblOffset val="100"/>
        <c:tickLblSkip val="2"/>
        <c:noMultiLvlLbl val="0"/>
      </c:catAx>
      <c:valAx>
        <c:axId val="5535398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5528125"/>
        <c:crossesAt val="1"/>
        <c:crossBetween val="between"/>
        <c:dispUnits/>
        <c:majorUnit val="200000"/>
        <c:minorUnit val="20000"/>
      </c:valAx>
      <c:catAx>
        <c:axId val="49818583"/>
        <c:scaling>
          <c:orientation val="minMax"/>
        </c:scaling>
        <c:axPos val="b"/>
        <c:delete val="1"/>
        <c:majorTickMark val="out"/>
        <c:minorTickMark val="none"/>
        <c:tickLblPos val="nextTo"/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98185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tournesol'!$AC$6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tournesol'!$AB$7:$AB$23</c:f>
              <c:numCache>
                <c:ptCount val="17"/>
              </c:numCache>
            </c:numRef>
          </c:cat>
          <c:val>
            <c:numRef>
              <c:f>'[1]bilan tournesol'!$AC$7:$AC$23</c:f>
              <c:numCache>
                <c:ptCount val="17"/>
              </c:numCache>
            </c:numRef>
          </c:val>
        </c:ser>
        <c:axId val="8773393"/>
        <c:axId val="11851674"/>
      </c:barChart>
      <c:lineChart>
        <c:grouping val="standard"/>
        <c:varyColors val="0"/>
        <c:ser>
          <c:idx val="0"/>
          <c:order val="1"/>
          <c:tx>
            <c:strRef>
              <c:f>'[1]bilan tournesol'!$AD$6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tournesol'!$AB$7:$AB$23</c:f>
              <c:numCache>
                <c:ptCount val="17"/>
              </c:numCache>
            </c:numRef>
          </c:cat>
          <c:val>
            <c:numRef>
              <c:f>'[1]bilan tournesol'!$AD$7:$AD$23</c:f>
              <c:numCache>
                <c:ptCount val="17"/>
              </c:numCache>
            </c:numRef>
          </c:val>
          <c:smooth val="0"/>
        </c:ser>
        <c:axId val="39556203"/>
        <c:axId val="20461508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1851674"/>
        <c:crosses val="autoZero"/>
        <c:auto val="0"/>
        <c:lblOffset val="100"/>
        <c:tickLblSkip val="1"/>
        <c:noMultiLvlLbl val="0"/>
      </c:catAx>
      <c:valAx>
        <c:axId val="118516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8773393"/>
        <c:crossesAt val="1"/>
        <c:crossBetween val="between"/>
        <c:dispUnits/>
      </c:valAx>
      <c:catAx>
        <c:axId val="39556203"/>
        <c:scaling>
          <c:orientation val="minMax"/>
        </c:scaling>
        <c:axPos val="b"/>
        <c:delete val="1"/>
        <c:majorTickMark val="out"/>
        <c:minorTickMark val="none"/>
        <c:tickLblPos val="nextTo"/>
        <c:crossAx val="20461508"/>
        <c:crosses val="autoZero"/>
        <c:auto val="0"/>
        <c:lblOffset val="100"/>
        <c:tickLblSkip val="1"/>
        <c:noMultiLvlLbl val="0"/>
      </c:catAx>
      <c:valAx>
        <c:axId val="20461508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95562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49935845"/>
        <c:axId val="46769422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271615"/>
        <c:axId val="30226808"/>
      </c:line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9422"/>
        <c:crosses val="autoZero"/>
        <c:auto val="1"/>
        <c:lblOffset val="100"/>
        <c:tickLblSkip val="1"/>
        <c:noMultiLvlLbl val="0"/>
      </c:catAx>
      <c:valAx>
        <c:axId val="46769422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9935845"/>
        <c:crossesAt val="1"/>
        <c:crossBetween val="between"/>
        <c:dispUnits/>
        <c:majorUnit val="200000"/>
        <c:minorUnit val="20000"/>
      </c:valAx>
      <c:catAx>
        <c:axId val="18271615"/>
        <c:scaling>
          <c:orientation val="minMax"/>
        </c:scaling>
        <c:axPos val="b"/>
        <c:delete val="1"/>
        <c:majorTickMark val="out"/>
        <c:minorTickMark val="none"/>
        <c:tickLblPos val="nextTo"/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82716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'[4]bilan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3605817"/>
        <c:axId val="32452354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'[4]bilan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23635731"/>
        <c:axId val="11394988"/>
      </c:lineChart>
      <c:catAx>
        <c:axId val="3605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2354"/>
        <c:crosses val="autoZero"/>
        <c:auto val="1"/>
        <c:lblOffset val="100"/>
        <c:tickLblSkip val="2"/>
        <c:noMultiLvlLbl val="0"/>
      </c:catAx>
      <c:valAx>
        <c:axId val="32452354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605817"/>
        <c:crossesAt val="1"/>
        <c:crossBetween val="between"/>
        <c:dispUnits/>
        <c:majorUnit val="200000"/>
        <c:minorUnit val="20000"/>
      </c:valAx>
      <c:catAx>
        <c:axId val="23635731"/>
        <c:scaling>
          <c:orientation val="minMax"/>
        </c:scaling>
        <c:axPos val="b"/>
        <c:delete val="1"/>
        <c:majorTickMark val="out"/>
        <c:minorTickMark val="none"/>
        <c:tickLblPos val="nextTo"/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36357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446029"/>
        <c:axId val="50578806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556071"/>
        <c:axId val="3242592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0578806"/>
        <c:crosses val="autoZero"/>
        <c:auto val="0"/>
        <c:lblOffset val="100"/>
        <c:tickLblSkip val="1"/>
        <c:noMultiLvlLbl val="0"/>
      </c:catAx>
      <c:valAx>
        <c:axId val="505788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5446029"/>
        <c:crossesAt val="1"/>
        <c:crossBetween val="between"/>
        <c:dispUnits/>
      </c:valAx>
      <c:catAx>
        <c:axId val="52556071"/>
        <c:scaling>
          <c:orientation val="minMax"/>
        </c:scaling>
        <c:axPos val="b"/>
        <c:delete val="1"/>
        <c:majorTickMark val="out"/>
        <c:minorTickMark val="none"/>
        <c:tickLblPos val="nextTo"/>
        <c:crossAx val="3242592"/>
        <c:crosses val="autoZero"/>
        <c:auto val="0"/>
        <c:lblOffset val="100"/>
        <c:tickLblSkip val="1"/>
        <c:noMultiLvlLbl val="0"/>
      </c:catAx>
      <c:valAx>
        <c:axId val="32425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2556071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soja'!#REF!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soja'!#REF!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29183329"/>
        <c:axId val="61323370"/>
      </c:barChart>
      <c:lineChart>
        <c:grouping val="standard"/>
        <c:varyColors val="0"/>
        <c:ser>
          <c:idx val="0"/>
          <c:order val="1"/>
          <c:tx>
            <c:strRef>
              <c:f>'[1]bilan soja'!#REF!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soja'!#REF!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soja'!#REF!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5039419"/>
        <c:axId val="1137044"/>
      </c:line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3370"/>
        <c:crosses val="autoZero"/>
        <c:auto val="1"/>
        <c:lblOffset val="100"/>
        <c:tickLblSkip val="1"/>
        <c:noMultiLvlLbl val="0"/>
      </c:catAx>
      <c:valAx>
        <c:axId val="61323370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9183329"/>
        <c:crossesAt val="1"/>
        <c:crossBetween val="between"/>
        <c:dispUnits/>
        <c:majorUnit val="200000"/>
        <c:minorUnit val="20000"/>
      </c:valAx>
      <c:catAx>
        <c:axId val="15039419"/>
        <c:scaling>
          <c:orientation val="minMax"/>
        </c:scaling>
        <c:axPos val="b"/>
        <c:delete val="1"/>
        <c:majorTickMark val="out"/>
        <c:minorTickMark val="none"/>
        <c:tickLblPos val="nextTo"/>
        <c:crossAx val="1137044"/>
        <c:crosses val="autoZero"/>
        <c:auto val="1"/>
        <c:lblOffset val="100"/>
        <c:tickLblSkip val="1"/>
        <c:noMultiLvlLbl val="0"/>
      </c:catAx>
      <c:valAx>
        <c:axId val="11370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50394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'[2]bilan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10233397"/>
        <c:axId val="24991710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'[2]bilan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23598799"/>
        <c:axId val="11062600"/>
      </c:lineChart>
      <c:catAx>
        <c:axId val="10233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91710"/>
        <c:crosses val="autoZero"/>
        <c:auto val="1"/>
        <c:lblOffset val="100"/>
        <c:tickLblSkip val="2"/>
        <c:noMultiLvlLbl val="0"/>
      </c:catAx>
      <c:valAx>
        <c:axId val="24991710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0233397"/>
        <c:crossesAt val="1"/>
        <c:crossBetween val="between"/>
        <c:dispUnits/>
        <c:majorUnit val="200000"/>
        <c:minorUnit val="20000"/>
      </c:valAx>
      <c:catAx>
        <c:axId val="23598799"/>
        <c:scaling>
          <c:orientation val="minMax"/>
        </c:scaling>
        <c:axPos val="b"/>
        <c:delete val="1"/>
        <c:majorTickMark val="out"/>
        <c:minorTickMark val="none"/>
        <c:tickLblPos val="nextTo"/>
        <c:crossAx val="11062600"/>
        <c:crosses val="autoZero"/>
        <c:auto val="1"/>
        <c:lblOffset val="100"/>
        <c:tickLblSkip val="1"/>
        <c:noMultiLvlLbl val="0"/>
      </c:catAx>
      <c:valAx>
        <c:axId val="110626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35987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soja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soja'!$AC$6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soja'!$AB$7:$AB$24</c:f>
              <c:numCache>
                <c:ptCount val="18"/>
              </c:numCache>
            </c:numRef>
          </c:cat>
          <c:val>
            <c:numRef>
              <c:f>'[1]bilan soja'!$AC$7:$AC$24</c:f>
              <c:numCache>
                <c:ptCount val="18"/>
              </c:numCache>
            </c:numRef>
          </c:val>
        </c:ser>
        <c:axId val="32454537"/>
        <c:axId val="23655378"/>
      </c:barChart>
      <c:lineChart>
        <c:grouping val="standard"/>
        <c:varyColors val="0"/>
        <c:ser>
          <c:idx val="0"/>
          <c:order val="1"/>
          <c:tx>
            <c:strRef>
              <c:f>'[1]bilan soja'!$AD$6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soja'!$AB$7:$AB$24</c:f>
              <c:numCache>
                <c:ptCount val="18"/>
              </c:numCache>
            </c:numRef>
          </c:cat>
          <c:val>
            <c:numRef>
              <c:f>'[1]bilan soja'!$AD$7:$AD$24</c:f>
              <c:numCache>
                <c:ptCount val="18"/>
              </c:numCache>
            </c:numRef>
          </c:val>
          <c:smooth val="0"/>
        </c:ser>
        <c:axId val="11571811"/>
        <c:axId val="37037436"/>
      </c:line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3655378"/>
        <c:crosses val="autoZero"/>
        <c:auto val="0"/>
        <c:lblOffset val="100"/>
        <c:tickLblSkip val="1"/>
        <c:noMultiLvlLbl val="0"/>
      </c:catAx>
      <c:valAx>
        <c:axId val="236553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2454537"/>
        <c:crossesAt val="1"/>
        <c:crossBetween val="between"/>
        <c:dispUnits/>
      </c:valAx>
      <c:catAx>
        <c:axId val="11571811"/>
        <c:scaling>
          <c:orientation val="minMax"/>
        </c:scaling>
        <c:axPos val="b"/>
        <c:delete val="1"/>
        <c:majorTickMark val="out"/>
        <c:minorTickMark val="none"/>
        <c:tickLblPos val="nextTo"/>
        <c:crossAx val="37037436"/>
        <c:crosses val="autoZero"/>
        <c:auto val="0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1571811"/>
        <c:crosses val="max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64901469"/>
        <c:axId val="47242310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527607"/>
        <c:axId val="1421872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2310"/>
        <c:crosses val="autoZero"/>
        <c:auto val="1"/>
        <c:lblOffset val="100"/>
        <c:tickLblSkip val="1"/>
        <c:noMultiLvlLbl val="0"/>
      </c:catAx>
      <c:valAx>
        <c:axId val="47242310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64901469"/>
        <c:crossesAt val="1"/>
        <c:crossBetween val="between"/>
        <c:dispUnits/>
        <c:majorUnit val="200000"/>
        <c:minorUnit val="20000"/>
      </c:valAx>
      <c:catAx>
        <c:axId val="22527607"/>
        <c:scaling>
          <c:orientation val="minMax"/>
        </c:scaling>
        <c:axPos val="b"/>
        <c:delete val="1"/>
        <c:majorTickMark val="out"/>
        <c:minorTickMark val="none"/>
        <c:tickLblPos val="nextTo"/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25276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'[4]bilan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49913417"/>
        <c:axId val="46567570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'[4]bilan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16454947"/>
        <c:axId val="13876796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67570"/>
        <c:crosses val="autoZero"/>
        <c:auto val="1"/>
        <c:lblOffset val="100"/>
        <c:tickLblSkip val="2"/>
        <c:noMultiLvlLbl val="0"/>
      </c:catAx>
      <c:valAx>
        <c:axId val="46567570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9913417"/>
        <c:crossesAt val="1"/>
        <c:crossBetween val="between"/>
        <c:dispUnits/>
        <c:majorUnit val="200000"/>
        <c:minorUnit val="20000"/>
      </c:valAx>
      <c:catAx>
        <c:axId val="16454947"/>
        <c:scaling>
          <c:orientation val="minMax"/>
        </c:scaling>
        <c:axPos val="b"/>
        <c:delete val="1"/>
        <c:majorTickMark val="out"/>
        <c:minorTickMark val="none"/>
        <c:tickLblPos val="nextTo"/>
        <c:crossAx val="13876796"/>
        <c:crosses val="autoZero"/>
        <c:auto val="1"/>
        <c:lblOffset val="100"/>
        <c:tickLblSkip val="1"/>
        <c:noMultiLvlLbl val="0"/>
      </c:catAx>
      <c:valAx>
        <c:axId val="138767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64549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'[4]bilan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12796849"/>
        <c:axId val="48062778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'[4]bilan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29911819"/>
        <c:axId val="770916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62778"/>
        <c:crosses val="autoZero"/>
        <c:auto val="1"/>
        <c:lblOffset val="100"/>
        <c:tickLblSkip val="2"/>
        <c:noMultiLvlLbl val="0"/>
      </c:catAx>
      <c:valAx>
        <c:axId val="48062778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2796849"/>
        <c:crossesAt val="1"/>
        <c:crossBetween val="between"/>
        <c:dispUnits/>
        <c:majorUnit val="200000"/>
        <c:minorUnit val="20000"/>
      </c:valAx>
      <c:catAx>
        <c:axId val="29911819"/>
        <c:scaling>
          <c:orientation val="minMax"/>
        </c:scaling>
        <c:axPos val="b"/>
        <c:delete val="1"/>
        <c:majorTickMark val="out"/>
        <c:minorTickMark val="none"/>
        <c:tickLblPos val="nextTo"/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99118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938245"/>
        <c:axId val="62444206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126943"/>
        <c:axId val="24815896"/>
      </c:lineChart>
      <c:catAx>
        <c:axId val="69382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62444206"/>
        <c:crosses val="autoZero"/>
        <c:auto val="0"/>
        <c:lblOffset val="100"/>
        <c:tickLblSkip val="1"/>
        <c:noMultiLvlLbl val="0"/>
      </c:catAx>
      <c:valAx>
        <c:axId val="62444206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6938245"/>
        <c:crossesAt val="1"/>
        <c:crossBetween val="between"/>
        <c:dispUnits/>
      </c:valAx>
      <c:catAx>
        <c:axId val="25126943"/>
        <c:scaling>
          <c:orientation val="minMax"/>
        </c:scaling>
        <c:axPos val="b"/>
        <c:delete val="1"/>
        <c:majorTickMark val="out"/>
        <c:minorTickMark val="none"/>
        <c:tickLblPos val="nextTo"/>
        <c:crossAx val="24815896"/>
        <c:crosses val="autoZero"/>
        <c:auto val="0"/>
        <c:lblOffset val="100"/>
        <c:tickLblSkip val="1"/>
        <c:noMultiLvlLbl val="0"/>
      </c:catAx>
      <c:valAx>
        <c:axId val="248158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51269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pois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pois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22016473"/>
        <c:axId val="63930530"/>
      </c:barChart>
      <c:lineChart>
        <c:grouping val="standard"/>
        <c:varyColors val="0"/>
        <c:ser>
          <c:idx val="0"/>
          <c:order val="1"/>
          <c:tx>
            <c:strRef>
              <c:f>'[1]bilan pois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pois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pois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8503859"/>
        <c:axId val="10990412"/>
      </c:line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2016473"/>
        <c:crossesAt val="1"/>
        <c:crossBetween val="between"/>
        <c:dispUnits/>
        <c:majorUnit val="200000"/>
        <c:minorUnit val="20000"/>
      </c:valAx>
      <c:catAx>
        <c:axId val="38503859"/>
        <c:scaling>
          <c:orientation val="minMax"/>
        </c:scaling>
        <c:axPos val="b"/>
        <c:delete val="1"/>
        <c:majorTickMark val="out"/>
        <c:minorTickMark val="none"/>
        <c:tickLblPos val="nextTo"/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85038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'[2]bilan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31804845"/>
        <c:axId val="17808150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'[2]bilan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26055623"/>
        <c:axId val="33174016"/>
      </c:line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150"/>
        <c:crosses val="autoZero"/>
        <c:auto val="1"/>
        <c:lblOffset val="100"/>
        <c:tickLblSkip val="2"/>
        <c:noMultiLvlLbl val="0"/>
      </c:catAx>
      <c:valAx>
        <c:axId val="17808150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31804845"/>
        <c:crossesAt val="1"/>
        <c:crossBetween val="between"/>
        <c:dispUnits/>
        <c:majorUnit val="200000"/>
        <c:minorUnit val="20000"/>
      </c:valAx>
      <c:catAx>
        <c:axId val="26055623"/>
        <c:scaling>
          <c:orientation val="minMax"/>
        </c:scaling>
        <c:axPos val="b"/>
        <c:delete val="1"/>
        <c:majorTickMark val="out"/>
        <c:minorTickMark val="none"/>
        <c:tickLblPos val="nextTo"/>
        <c:crossAx val="33174016"/>
        <c:crosses val="autoZero"/>
        <c:auto val="1"/>
        <c:lblOffset val="100"/>
        <c:tickLblSkip val="1"/>
        <c:noMultiLvlLbl val="0"/>
      </c:catAx>
      <c:valAx>
        <c:axId val="331740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260556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pois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pois '!$AB$6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pois '!$AA$7:$AA$23</c:f>
              <c:numCache>
                <c:ptCount val="17"/>
              </c:numCache>
            </c:numRef>
          </c:cat>
          <c:val>
            <c:numRef>
              <c:f>'[1]bilan pois '!$AB$7:$AB$23</c:f>
              <c:numCache>
                <c:ptCount val="17"/>
              </c:numCache>
            </c:numRef>
          </c:val>
        </c:ser>
        <c:axId val="30130689"/>
        <c:axId val="2740746"/>
      </c:barChart>
      <c:lineChart>
        <c:grouping val="standard"/>
        <c:varyColors val="0"/>
        <c:ser>
          <c:idx val="0"/>
          <c:order val="1"/>
          <c:tx>
            <c:strRef>
              <c:f>'[1]bilan pois '!$AC$6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pois '!$AA$7:$AA$23</c:f>
              <c:numCache>
                <c:ptCount val="17"/>
              </c:numCache>
            </c:numRef>
          </c:cat>
          <c:val>
            <c:numRef>
              <c:f>'[1]bilan pois '!$AC$7:$AC$23</c:f>
              <c:numCache>
                <c:ptCount val="17"/>
              </c:numCache>
            </c:numRef>
          </c:val>
          <c:smooth val="0"/>
        </c:ser>
        <c:axId val="24666715"/>
        <c:axId val="20673844"/>
      </c:line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740746"/>
        <c:crosses val="autoZero"/>
        <c:auto val="0"/>
        <c:lblOffset val="100"/>
        <c:tickLblSkip val="1"/>
        <c:noMultiLvlLbl val="0"/>
      </c:catAx>
      <c:valAx>
        <c:axId val="2740746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30130689"/>
        <c:crossesAt val="1"/>
        <c:crossBetween val="between"/>
        <c:dispUnits/>
      </c:valAx>
      <c:catAx>
        <c:axId val="24666715"/>
        <c:scaling>
          <c:orientation val="minMax"/>
        </c:scaling>
        <c:axPos val="b"/>
        <c:delete val="1"/>
        <c:majorTickMark val="out"/>
        <c:minorTickMark val="none"/>
        <c:tickLblPos val="nextTo"/>
        <c:crossAx val="20673844"/>
        <c:crosses val="autoZero"/>
        <c:auto val="0"/>
        <c:lblOffset val="100"/>
        <c:tickLblSkip val="1"/>
        <c:noMultiLvlLbl val="0"/>
      </c:catAx>
      <c:valAx>
        <c:axId val="206738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46667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70"/>
        <c:gapWidth val="50"/>
        <c:axId val="51846869"/>
        <c:axId val="63968638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846831"/>
        <c:axId val="14077160"/>
      </c:line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1846869"/>
        <c:crossesAt val="1"/>
        <c:crossBetween val="between"/>
        <c:dispUnits/>
        <c:majorUnit val="200000"/>
        <c:minorUnit val="20000"/>
      </c:valAx>
      <c:catAx>
        <c:axId val="38846831"/>
        <c:scaling>
          <c:orientation val="minMax"/>
        </c:scaling>
        <c:axPos val="b"/>
        <c:delete val="1"/>
        <c:majorTickMark val="out"/>
        <c:minorTickMark val="none"/>
        <c:tickLblPos val="nextTo"/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88468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'[4]bilan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59585577"/>
        <c:axId val="66508146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'[4]bilan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61702403"/>
        <c:axId val="18450716"/>
      </c:line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8146"/>
        <c:crosses val="autoZero"/>
        <c:auto val="1"/>
        <c:lblOffset val="100"/>
        <c:tickLblSkip val="2"/>
        <c:noMultiLvlLbl val="0"/>
      </c:catAx>
      <c:valAx>
        <c:axId val="66508146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9585577"/>
        <c:crossesAt val="1"/>
        <c:crossBetween val="between"/>
        <c:dispUnits/>
        <c:majorUnit val="200000"/>
        <c:minorUnit val="20000"/>
      </c:valAx>
      <c:catAx>
        <c:axId val="617024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0716"/>
        <c:crosses val="autoZero"/>
        <c:auto val="1"/>
        <c:lblOffset val="100"/>
        <c:tickLblSkip val="1"/>
        <c:noMultiLvlLbl val="0"/>
      </c:catAx>
      <c:valAx>
        <c:axId val="184507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17024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838717"/>
        <c:axId val="18112998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799255"/>
        <c:axId val="57866704"/>
      </c:line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8112998"/>
        <c:crosses val="autoZero"/>
        <c:auto val="0"/>
        <c:lblOffset val="100"/>
        <c:tickLblSkip val="1"/>
        <c:noMultiLvlLbl val="0"/>
      </c:catAx>
      <c:valAx>
        <c:axId val="18112998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31838717"/>
        <c:crossesAt val="1"/>
        <c:crossBetween val="between"/>
        <c:dispUnits/>
      </c:valAx>
      <c:catAx>
        <c:axId val="28799255"/>
        <c:scaling>
          <c:orientation val="minMax"/>
        </c:scaling>
        <c:axPos val="b"/>
        <c:delete val="1"/>
        <c:majorTickMark val="out"/>
        <c:minorTickMark val="none"/>
        <c:tickLblPos val="nextTo"/>
        <c:crossAx val="57866704"/>
        <c:crosses val="autoZero"/>
        <c:auto val="0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87992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féverole 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féverole 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51038289"/>
        <c:axId val="56691418"/>
      </c:barChart>
      <c:lineChart>
        <c:grouping val="standard"/>
        <c:varyColors val="0"/>
        <c:ser>
          <c:idx val="0"/>
          <c:order val="1"/>
          <c:tx>
            <c:strRef>
              <c:f>'[1]bilan féverole 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féverole 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féverole 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0460715"/>
        <c:axId val="28602116"/>
      </c:line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1038289"/>
        <c:crossesAt val="1"/>
        <c:crossBetween val="between"/>
        <c:dispUnits/>
        <c:majorUnit val="200000"/>
        <c:minorUnit val="20000"/>
      </c:valAx>
      <c:catAx>
        <c:axId val="40460715"/>
        <c:scaling>
          <c:orientation val="minMax"/>
        </c:scaling>
        <c:axPos val="b"/>
        <c:delete val="1"/>
        <c:majorTickMark val="out"/>
        <c:minorTickMark val="none"/>
        <c:tickLblPos val="nextTo"/>
        <c:crossAx val="28602116"/>
        <c:crosses val="autoZero"/>
        <c:auto val="1"/>
        <c:lblOffset val="100"/>
        <c:tickLblSkip val="1"/>
        <c:noMultiLvlLbl val="0"/>
      </c:catAx>
      <c:valAx>
        <c:axId val="286021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04607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'[2]bilan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56092453"/>
        <c:axId val="35070030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'[2]bilan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47194815"/>
        <c:axId val="22100152"/>
      </c:line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0030"/>
        <c:crosses val="autoZero"/>
        <c:auto val="1"/>
        <c:lblOffset val="100"/>
        <c:tickLblSkip val="2"/>
        <c:noMultiLvlLbl val="0"/>
      </c:catAx>
      <c:valAx>
        <c:axId val="35070030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56092453"/>
        <c:crossesAt val="1"/>
        <c:crossBetween val="between"/>
        <c:dispUnits/>
        <c:majorUnit val="200000"/>
        <c:minorUnit val="20000"/>
      </c:valAx>
      <c:catAx>
        <c:axId val="47194815"/>
        <c:scaling>
          <c:orientation val="minMax"/>
        </c:scaling>
        <c:axPos val="b"/>
        <c:delete val="1"/>
        <c:majorTickMark val="out"/>
        <c:minorTickMark val="none"/>
        <c:tickLblPos val="nextTo"/>
        <c:crossAx val="22100152"/>
        <c:crosses val="autoZero"/>
        <c:auto val="1"/>
        <c:lblOffset val="100"/>
        <c:tickLblSkip val="1"/>
        <c:noMultiLvlLbl val="0"/>
      </c:catAx>
      <c:valAx>
        <c:axId val="221001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71948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782301"/>
        <c:axId val="50278662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854775"/>
        <c:axId val="4603979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0278662"/>
        <c:crosses val="autoZero"/>
        <c:auto val="0"/>
        <c:lblOffset val="100"/>
        <c:tickLblSkip val="1"/>
        <c:noMultiLvlLbl val="0"/>
      </c:catAx>
      <c:valAx>
        <c:axId val="50278662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57782301"/>
        <c:crossesAt val="1"/>
        <c:crossBetween val="between"/>
        <c:dispUnits/>
      </c:valAx>
      <c:catAx>
        <c:axId val="49854775"/>
        <c:scaling>
          <c:orientation val="minMax"/>
        </c:scaling>
        <c:axPos val="b"/>
        <c:delete val="1"/>
        <c:majorTickMark val="out"/>
        <c:minorTickMark val="none"/>
        <c:tickLblPos val="nextTo"/>
        <c:crossAx val="46039792"/>
        <c:crosses val="autoZero"/>
        <c:auto val="0"/>
        <c:lblOffset val="100"/>
        <c:tickLblSkip val="1"/>
        <c:noMultiLvlLbl val="0"/>
      </c:catAx>
      <c:valAx>
        <c:axId val="460397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98547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féverole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féverole  '!$AB$6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féverole  '!$AA$7:$AA$23</c:f>
              <c:numCache>
                <c:ptCount val="17"/>
              </c:numCache>
            </c:numRef>
          </c:cat>
          <c:val>
            <c:numRef>
              <c:f>'[1]bilan féverole  '!$AB$7:$AB$23</c:f>
              <c:numCache>
                <c:ptCount val="17"/>
              </c:numCache>
            </c:numRef>
          </c:val>
        </c:ser>
        <c:axId val="64683641"/>
        <c:axId val="45281858"/>
      </c:barChart>
      <c:lineChart>
        <c:grouping val="standard"/>
        <c:varyColors val="0"/>
        <c:ser>
          <c:idx val="0"/>
          <c:order val="1"/>
          <c:tx>
            <c:strRef>
              <c:f>'[1]bilan féverole  '!$AC$6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féverole  '!$AA$7:$AA$23</c:f>
              <c:numCache>
                <c:ptCount val="17"/>
              </c:numCache>
            </c:numRef>
          </c:cat>
          <c:val>
            <c:numRef>
              <c:f>'[1]bilan féverole  '!$AC$7:$AC$23</c:f>
              <c:numCache>
                <c:ptCount val="17"/>
              </c:numCache>
            </c:numRef>
          </c:val>
          <c:smooth val="0"/>
        </c:ser>
        <c:axId val="4883539"/>
        <c:axId val="43951852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5281858"/>
        <c:crosses val="autoZero"/>
        <c:auto val="0"/>
        <c:lblOffset val="100"/>
        <c:tickLblSkip val="1"/>
        <c:noMultiLvlLbl val="0"/>
      </c:catAx>
      <c:valAx>
        <c:axId val="45281858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64683641"/>
        <c:crossesAt val="1"/>
        <c:crossBetween val="between"/>
        <c:dispUnits/>
      </c:valAx>
      <c:catAx>
        <c:axId val="4883539"/>
        <c:scaling>
          <c:orientation val="minMax"/>
        </c:scaling>
        <c:axPos val="b"/>
        <c:delete val="1"/>
        <c:majorTickMark val="out"/>
        <c:minorTickMark val="none"/>
        <c:tickLblPos val="nextTo"/>
        <c:crossAx val="43951852"/>
        <c:crosses val="autoZero"/>
        <c:auto val="0"/>
        <c:lblOffset val="100"/>
        <c:tickLblSkip val="1"/>
        <c:noMultiLvlLbl val="0"/>
      </c:catAx>
      <c:valAx>
        <c:axId val="439518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8835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'[1]bilan colza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11704945"/>
        <c:axId val="38235642"/>
      </c:barChart>
      <c:lineChart>
        <c:grouping val="standard"/>
        <c:varyColors val="0"/>
        <c:ser>
          <c:idx val="0"/>
          <c:order val="1"/>
          <c:tx>
            <c:strRef>
              <c:f>'[1]bilan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'[1]bilan colza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8576459"/>
        <c:axId val="10079268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5642"/>
        <c:crosses val="autoZero"/>
        <c:auto val="1"/>
        <c:lblOffset val="100"/>
        <c:tickLblSkip val="1"/>
        <c:noMultiLvlLbl val="0"/>
      </c:catAx>
      <c:valAx>
        <c:axId val="38235642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11704945"/>
        <c:crossesAt val="1"/>
        <c:crossBetween val="between"/>
        <c:dispUnits/>
        <c:majorUnit val="200000"/>
        <c:minorUnit val="20000"/>
      </c:valAx>
      <c:catAx>
        <c:axId val="8576459"/>
        <c:scaling>
          <c:orientation val="minMax"/>
        </c:scaling>
        <c:axPos val="b"/>
        <c:delete val="1"/>
        <c:majorTickMark val="out"/>
        <c:minorTickMark val="none"/>
        <c:tickLblPos val="nextTo"/>
        <c:crossAx val="10079268"/>
        <c:crosses val="autoZero"/>
        <c:auto val="1"/>
        <c:lblOffset val="100"/>
        <c:tickLblSkip val="1"/>
        <c:noMultiLvlLbl val="0"/>
      </c:catAx>
      <c:valAx>
        <c:axId val="100792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85764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'[2]bilan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'[2]bilan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23604549"/>
        <c:axId val="11114350"/>
      </c:barChart>
      <c:lineChart>
        <c:grouping val="standard"/>
        <c:varyColors val="0"/>
        <c:ser>
          <c:idx val="0"/>
          <c:order val="1"/>
          <c:tx>
            <c:strRef>
              <c:f>'[2]bilan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'[2]bilan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'[2]bilan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32920287"/>
        <c:axId val="27847128"/>
      </c:line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14350"/>
        <c:crosses val="autoZero"/>
        <c:auto val="1"/>
        <c:lblOffset val="100"/>
        <c:tickLblSkip val="2"/>
        <c:noMultiLvlLbl val="0"/>
      </c:catAx>
      <c:valAx>
        <c:axId val="11114350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23604549"/>
        <c:crossesAt val="1"/>
        <c:crossBetween val="between"/>
        <c:dispUnits/>
        <c:majorUnit val="200000"/>
        <c:minorUnit val="20000"/>
      </c:valAx>
      <c:catAx>
        <c:axId val="32920287"/>
        <c:scaling>
          <c:orientation val="minMax"/>
        </c:scaling>
        <c:axPos val="b"/>
        <c:delete val="1"/>
        <c:majorTickMark val="out"/>
        <c:minorTickMark val="none"/>
        <c:tickLblPos val="nextTo"/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329202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colza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'[1]bilan colza '!$AC$6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'[1]bilan colza '!$AB$7:$AB$23</c:f>
              <c:numCache>
                <c:ptCount val="17"/>
              </c:numCache>
            </c:numRef>
          </c:cat>
          <c:val>
            <c:numRef>
              <c:f>'[1]bilan colza '!$AC$7:$AC$23</c:f>
              <c:numCache>
                <c:ptCount val="17"/>
              </c:numCache>
            </c:numRef>
          </c:val>
        </c:ser>
        <c:axId val="49297561"/>
        <c:axId val="41024866"/>
      </c:barChart>
      <c:lineChart>
        <c:grouping val="standard"/>
        <c:varyColors val="0"/>
        <c:ser>
          <c:idx val="0"/>
          <c:order val="1"/>
          <c:tx>
            <c:strRef>
              <c:f>'[1]bilan colza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'[1]bilan colza '!$AB$7:$AB$23</c:f>
              <c:numCache>
                <c:ptCount val="17"/>
              </c:numCache>
            </c:numRef>
          </c:cat>
          <c:val>
            <c:numRef>
              <c:f>'[1]bilan colza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3679475"/>
        <c:axId val="34679820"/>
      </c:line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41024866"/>
        <c:crosses val="autoZero"/>
        <c:auto val="0"/>
        <c:lblOffset val="100"/>
        <c:tickLblSkip val="1"/>
        <c:noMultiLvlLbl val="0"/>
      </c:catAx>
      <c:valAx>
        <c:axId val="41024866"/>
        <c:scaling>
          <c:orientation val="minMax"/>
        </c:scaling>
        <c:axPos val="l"/>
        <c:delete val="0"/>
        <c:numFmt formatCode="#,##0\ _€" sourceLinked="0"/>
        <c:majorTickMark val="cross"/>
        <c:minorTickMark val="none"/>
        <c:tickLblPos val="nextTo"/>
        <c:spPr>
          <a:ln w="3175">
            <a:solidFill/>
          </a:ln>
        </c:spPr>
        <c:crossAx val="49297561"/>
        <c:crossesAt val="1"/>
        <c:crossBetween val="between"/>
        <c:dispUnits/>
      </c:valAx>
      <c:catAx>
        <c:axId val="33679475"/>
        <c:scaling>
          <c:orientation val="minMax"/>
        </c:scaling>
        <c:axPos val="b"/>
        <c:delete val="1"/>
        <c:majorTickMark val="out"/>
        <c:minorTickMark val="none"/>
        <c:tickLblPos val="nextTo"/>
        <c:crossAx val="34679820"/>
        <c:crosses val="autoZero"/>
        <c:auto val="0"/>
        <c:lblOffset val="100"/>
        <c:tickLblSkip val="1"/>
        <c:noMultiLvlLbl val="0"/>
      </c:catAx>
      <c:valAx>
        <c:axId val="346798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336794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overlap val="70"/>
        <c:gapWidth val="50"/>
        <c:axId val="43682925"/>
        <c:axId val="57602006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8656007"/>
        <c:axId val="35250880"/>
      </c:lineChart>
      <c:catAx>
        <c:axId val="43682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auto val="1"/>
        <c:lblOffset val="100"/>
        <c:tickLblSkip val="1"/>
        <c:noMultiLvlLbl val="0"/>
      </c:catAx>
      <c:valAx>
        <c:axId val="57602006"/>
        <c:scaling>
          <c:orientation val="minMax"/>
          <c:max val="180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3682925"/>
        <c:crossesAt val="1"/>
        <c:crossBetween val="between"/>
        <c:dispUnits/>
        <c:majorUnit val="200000"/>
        <c:minorUnit val="20000"/>
      </c:valAx>
      <c:catAx>
        <c:axId val="48656007"/>
        <c:scaling>
          <c:orientation val="minMax"/>
        </c:scaling>
        <c:axPos val="b"/>
        <c:delete val="1"/>
        <c:majorTickMark val="out"/>
        <c:minorTickMark val="none"/>
        <c:tickLblPos val="nextTo"/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486560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'[5]bilan colza '!$V$41</c:f>
              <c:strCache>
                <c:ptCount val="1"/>
                <c:pt idx="0">
                  <c:v>Surface</c:v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pattFill prst="wdDn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5"/>
            <c:invertIfNegative val="0"/>
            <c:spPr>
              <a:pattFill prst="pct9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'[4]bilan colza 10 '!$V$46:$V$71</c:f>
              <c:str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strCache>
            </c:strRef>
          </c:cat>
          <c:val>
            <c:numRef>
              <c:f>'[4]bilan colza 10 '!$W$46:$W$71</c:f>
              <c:numCache>
                <c:ptCount val="26"/>
                <c:pt idx="0">
                  <c:v>473733</c:v>
                </c:pt>
                <c:pt idx="1">
                  <c:v>392409</c:v>
                </c:pt>
                <c:pt idx="2">
                  <c:v>736807</c:v>
                </c:pt>
                <c:pt idx="3">
                  <c:v>835000</c:v>
                </c:pt>
                <c:pt idx="4">
                  <c:v>637000</c:v>
                </c:pt>
                <c:pt idx="5">
                  <c:v>689000</c:v>
                </c:pt>
                <c:pt idx="6">
                  <c:v>731000</c:v>
                </c:pt>
                <c:pt idx="7">
                  <c:v>665000</c:v>
                </c:pt>
                <c:pt idx="8">
                  <c:v>550000</c:v>
                </c:pt>
                <c:pt idx="9">
                  <c:v>671000</c:v>
                </c:pt>
                <c:pt idx="10">
                  <c:v>864000</c:v>
                </c:pt>
                <c:pt idx="11">
                  <c:v>875000</c:v>
                </c:pt>
                <c:pt idx="12">
                  <c:v>988000</c:v>
                </c:pt>
                <c:pt idx="13">
                  <c:v>1145000</c:v>
                </c:pt>
                <c:pt idx="14">
                  <c:v>1344000</c:v>
                </c:pt>
                <c:pt idx="15">
                  <c:v>1186000</c:v>
                </c:pt>
                <c:pt idx="16">
                  <c:v>1083000</c:v>
                </c:pt>
                <c:pt idx="17">
                  <c:v>1036000</c:v>
                </c:pt>
                <c:pt idx="18">
                  <c:v>1090995</c:v>
                </c:pt>
                <c:pt idx="19">
                  <c:v>1118000</c:v>
                </c:pt>
                <c:pt idx="20">
                  <c:v>1231000</c:v>
                </c:pt>
                <c:pt idx="21">
                  <c:v>1402000</c:v>
                </c:pt>
                <c:pt idx="22">
                  <c:v>1618000</c:v>
                </c:pt>
                <c:pt idx="23">
                  <c:v>1421000</c:v>
                </c:pt>
                <c:pt idx="24">
                  <c:v>1481000</c:v>
                </c:pt>
                <c:pt idx="25">
                  <c:v>1460000</c:v>
                </c:pt>
              </c:numCache>
            </c:numRef>
          </c:val>
        </c:ser>
        <c:overlap val="70"/>
        <c:gapWidth val="50"/>
        <c:axId val="48822465"/>
        <c:axId val="36749002"/>
      </c:barChart>
      <c:lineChart>
        <c:grouping val="standard"/>
        <c:varyColors val="0"/>
        <c:ser>
          <c:idx val="0"/>
          <c:order val="1"/>
          <c:tx>
            <c:strRef>
              <c:f>'[4]bilan colza 10 '!$Y$45</c:f>
              <c:strCache>
                <c:ptCount val="1"/>
                <c:pt idx="0">
                  <c:v>Rdt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'[4]bilan colza 10 '!$U$46:$U$71</c:f>
              <c:strCache>
                <c:ptCount val="26"/>
                <c:pt idx="0">
                  <c:v>1985/1986</c:v>
                </c:pt>
                <c:pt idx="1">
                  <c:v>1986/1987</c:v>
                </c:pt>
                <c:pt idx="2">
                  <c:v>1987/1988</c:v>
                </c:pt>
                <c:pt idx="3">
                  <c:v>1988/1989</c:v>
                </c:pt>
                <c:pt idx="4">
                  <c:v>1989/1990</c:v>
                </c:pt>
                <c:pt idx="5">
                  <c:v>1990/1991</c:v>
                </c:pt>
                <c:pt idx="6">
                  <c:v>1991/1992</c:v>
                </c:pt>
                <c:pt idx="7">
                  <c:v>1992/1993</c:v>
                </c:pt>
                <c:pt idx="8">
                  <c:v>1993/1994</c:v>
                </c:pt>
                <c:pt idx="9">
                  <c:v>1994/1995</c:v>
                </c:pt>
                <c:pt idx="10">
                  <c:v>1995/1996</c:v>
                </c:pt>
                <c:pt idx="11">
                  <c:v>1996/1997</c:v>
                </c:pt>
                <c:pt idx="12">
                  <c:v>1997/1998</c:v>
                </c:pt>
                <c:pt idx="13">
                  <c:v>1998/1999</c:v>
                </c:pt>
                <c:pt idx="14">
                  <c:v>1999/2000</c:v>
                </c:pt>
                <c:pt idx="15">
                  <c:v>2000/2001</c:v>
                </c:pt>
                <c:pt idx="16">
                  <c:v>2001/2002</c:v>
                </c:pt>
                <c:pt idx="17">
                  <c:v>2002/2003</c:v>
                </c:pt>
                <c:pt idx="18">
                  <c:v>2003/2004</c:v>
                </c:pt>
                <c:pt idx="19">
                  <c:v>2004/2005</c:v>
                </c:pt>
                <c:pt idx="20">
                  <c:v>2005/06</c:v>
                </c:pt>
                <c:pt idx="21">
                  <c:v>2006/07</c:v>
                </c:pt>
                <c:pt idx="22">
                  <c:v>2007/08</c:v>
                </c:pt>
                <c:pt idx="23">
                  <c:v>2008/09</c:v>
                </c:pt>
                <c:pt idx="24">
                  <c:v>2009/10</c:v>
                </c:pt>
                <c:pt idx="25">
                  <c:v>2010/11</c:v>
                </c:pt>
              </c:strCache>
            </c:strRef>
          </c:cat>
          <c:val>
            <c:numRef>
              <c:f>'[4]bilan colza 10 '!$Y$46:$Y$71</c:f>
              <c:numCache>
                <c:ptCount val="26"/>
                <c:pt idx="0">
                  <c:v>29.94484234790483</c:v>
                </c:pt>
                <c:pt idx="1">
                  <c:v>26.617559739965188</c:v>
                </c:pt>
                <c:pt idx="2">
                  <c:v>36.07942106956096</c:v>
                </c:pt>
                <c:pt idx="3">
                  <c:v>28.023952095808383</c:v>
                </c:pt>
                <c:pt idx="4">
                  <c:v>28.47050235478807</c:v>
                </c:pt>
                <c:pt idx="5">
                  <c:v>29.06963715529753</c:v>
                </c:pt>
                <c:pt idx="6">
                  <c:v>31.905581395348836</c:v>
                </c:pt>
                <c:pt idx="7">
                  <c:v>26.99436090225564</c:v>
                </c:pt>
                <c:pt idx="8">
                  <c:v>28.3886</c:v>
                </c:pt>
                <c:pt idx="9">
                  <c:v>26.387272727272727</c:v>
                </c:pt>
                <c:pt idx="10">
                  <c:v>32.27532407407407</c:v>
                </c:pt>
                <c:pt idx="11">
                  <c:v>33.16089142857143</c:v>
                </c:pt>
                <c:pt idx="12">
                  <c:v>35.37725708502024</c:v>
                </c:pt>
                <c:pt idx="13">
                  <c:v>32.58577292576419</c:v>
                </c:pt>
                <c:pt idx="14">
                  <c:v>32.67857142857143</c:v>
                </c:pt>
                <c:pt idx="15">
                  <c:v>29.317032040472174</c:v>
                </c:pt>
                <c:pt idx="16">
                  <c:v>26.537396121883656</c:v>
                </c:pt>
                <c:pt idx="17">
                  <c:v>32.422779922779924</c:v>
                </c:pt>
                <c:pt idx="18">
                  <c:v>31.283369767964107</c:v>
                </c:pt>
                <c:pt idx="19">
                  <c:v>35.31511627906977</c:v>
                </c:pt>
                <c:pt idx="20">
                  <c:v>36.8</c:v>
                </c:pt>
                <c:pt idx="21">
                  <c:v>29.5</c:v>
                </c:pt>
                <c:pt idx="22">
                  <c:v>29</c:v>
                </c:pt>
                <c:pt idx="23">
                  <c:v>33.22308233638283</c:v>
                </c:pt>
                <c:pt idx="24">
                  <c:v>37.70425388251182</c:v>
                </c:pt>
                <c:pt idx="25">
                  <c:v>32.7</c:v>
                </c:pt>
              </c:numCache>
            </c:numRef>
          </c:val>
          <c:smooth val="0"/>
        </c:ser>
        <c:axId val="62305563"/>
        <c:axId val="23879156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auto val="1"/>
        <c:lblOffset val="100"/>
        <c:tickLblSkip val="2"/>
        <c:noMultiLvlLbl val="0"/>
      </c:catAx>
      <c:valAx>
        <c:axId val="36749002"/>
        <c:scaling>
          <c:orientation val="minMax"/>
          <c:max val="1800000"/>
          <c:min val="0"/>
        </c:scaling>
        <c:axPos val="l"/>
        <c:delete val="0"/>
        <c:numFmt formatCode="#,##0" sourceLinked="0"/>
        <c:majorTickMark val="none"/>
        <c:minorTickMark val="none"/>
        <c:tickLblPos val="low"/>
        <c:spPr>
          <a:ln w="3175">
            <a:solidFill/>
          </a:ln>
        </c:spPr>
        <c:crossAx val="48822465"/>
        <c:crossesAt val="1"/>
        <c:crossBetween val="between"/>
        <c:dispUnits/>
        <c:majorUnit val="200000"/>
        <c:minorUnit val="20000"/>
      </c:valAx>
      <c:catAx>
        <c:axId val="62305563"/>
        <c:scaling>
          <c:orientation val="minMax"/>
        </c:scaling>
        <c:axPos val="b"/>
        <c:delete val="1"/>
        <c:majorTickMark val="out"/>
        <c:minorTickMark val="none"/>
        <c:tickLblPos val="nextTo"/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623055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des superficies et des rendements de tournesol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lgConfetti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Prévisionnel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585813"/>
        <c:axId val="55163454"/>
      </c:barChart>
      <c:lineChart>
        <c:grouping val="standar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709039"/>
        <c:axId val="39054760"/>
      </c:lineChart>
      <c:catAx>
        <c:axId val="135858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5163454"/>
        <c:crosses val="autoZero"/>
        <c:auto val="0"/>
        <c:lblOffset val="100"/>
        <c:tickLblSkip val="1"/>
        <c:noMultiLvlLbl val="0"/>
      </c:catAx>
      <c:valAx>
        <c:axId val="551634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3585813"/>
        <c:crossesAt val="1"/>
        <c:crossBetween val="between"/>
        <c:dispUnits/>
      </c:valAx>
      <c:catAx>
        <c:axId val="26709039"/>
        <c:scaling>
          <c:orientation val="minMax"/>
        </c:scaling>
        <c:axPos val="b"/>
        <c:delete val="1"/>
        <c:majorTickMark val="out"/>
        <c:minorTickMark val="none"/>
        <c:tickLblPos val="nextTo"/>
        <c:crossAx val="39054760"/>
        <c:crosses val="autoZero"/>
        <c:auto val="0"/>
        <c:lblOffset val="100"/>
        <c:tickLblSkip val="1"/>
        <c:noMultiLvlLbl val="0"/>
      </c:catAx>
      <c:valAx>
        <c:axId val="39054760"/>
        <c:scaling>
          <c:orientation val="minMax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267090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png" /><Relationship Id="rId16" Type="http://schemas.openxmlformats.org/officeDocument/2006/relationships/image" Target="../media/image13.png" /><Relationship Id="rId17" Type="http://schemas.openxmlformats.org/officeDocument/2006/relationships/image" Target="../media/image14.png" /><Relationship Id="rId18" Type="http://schemas.openxmlformats.org/officeDocument/2006/relationships/image" Target="../media/image15.png" /><Relationship Id="rId19" Type="http://schemas.openxmlformats.org/officeDocument/2006/relationships/image" Target="../media/image16.png" /><Relationship Id="rId20" Type="http://schemas.openxmlformats.org/officeDocument/2006/relationships/image" Target="../media/image17.png" /><Relationship Id="rId21" Type="http://schemas.openxmlformats.org/officeDocument/2006/relationships/image" Target="../media/image18.png" /><Relationship Id="rId22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Relationship Id="rId14" Type="http://schemas.openxmlformats.org/officeDocument/2006/relationships/image" Target="../media/image27.png" /><Relationship Id="rId15" Type="http://schemas.openxmlformats.org/officeDocument/2006/relationships/image" Target="../media/image28.png" /><Relationship Id="rId16" Type="http://schemas.openxmlformats.org/officeDocument/2006/relationships/image" Target="../media/image29.png" /><Relationship Id="rId17" Type="http://schemas.openxmlformats.org/officeDocument/2006/relationships/image" Target="../media/image30.png" /><Relationship Id="rId18" Type="http://schemas.openxmlformats.org/officeDocument/2006/relationships/image" Target="../media/image31.png" /><Relationship Id="rId19" Type="http://schemas.openxmlformats.org/officeDocument/2006/relationships/image" Target="../media/image32.png" /><Relationship Id="rId20" Type="http://schemas.openxmlformats.org/officeDocument/2006/relationships/image" Target="../media/image33.png" /><Relationship Id="rId21" Type="http://schemas.openxmlformats.org/officeDocument/2006/relationships/image" Target="../media/image34.png" /><Relationship Id="rId22" Type="http://schemas.openxmlformats.org/officeDocument/2006/relationships/image" Target="../media/image3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image" Target="../media/image36.png" /><Relationship Id="rId8" Type="http://schemas.openxmlformats.org/officeDocument/2006/relationships/image" Target="../media/image37.png" /><Relationship Id="rId9" Type="http://schemas.openxmlformats.org/officeDocument/2006/relationships/image" Target="../media/image38.png" /><Relationship Id="rId10" Type="http://schemas.openxmlformats.org/officeDocument/2006/relationships/image" Target="../media/image39.png" /><Relationship Id="rId11" Type="http://schemas.openxmlformats.org/officeDocument/2006/relationships/image" Target="../media/image40.png" /><Relationship Id="rId12" Type="http://schemas.openxmlformats.org/officeDocument/2006/relationships/image" Target="../media/image41.png" /><Relationship Id="rId13" Type="http://schemas.openxmlformats.org/officeDocument/2006/relationships/image" Target="../media/image42.png" /><Relationship Id="rId14" Type="http://schemas.openxmlformats.org/officeDocument/2006/relationships/image" Target="../media/image43.png" /><Relationship Id="rId15" Type="http://schemas.openxmlformats.org/officeDocument/2006/relationships/image" Target="../media/image44.png" /><Relationship Id="rId16" Type="http://schemas.openxmlformats.org/officeDocument/2006/relationships/image" Target="../media/image45.png" /><Relationship Id="rId17" Type="http://schemas.openxmlformats.org/officeDocument/2006/relationships/image" Target="../media/image46.png" /><Relationship Id="rId18" Type="http://schemas.openxmlformats.org/officeDocument/2006/relationships/image" Target="../media/image47.png" /><Relationship Id="rId19" Type="http://schemas.openxmlformats.org/officeDocument/2006/relationships/image" Target="../media/image48.png" /><Relationship Id="rId20" Type="http://schemas.openxmlformats.org/officeDocument/2006/relationships/image" Target="../media/image49.png" /><Relationship Id="rId21" Type="http://schemas.openxmlformats.org/officeDocument/2006/relationships/image" Target="../media/image50.png" /><Relationship Id="rId22" Type="http://schemas.openxmlformats.org/officeDocument/2006/relationships/image" Target="../media/image5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image" Target="../media/image52.png" /><Relationship Id="rId8" Type="http://schemas.openxmlformats.org/officeDocument/2006/relationships/image" Target="../media/image53.png" /><Relationship Id="rId9" Type="http://schemas.openxmlformats.org/officeDocument/2006/relationships/image" Target="../media/image54.png" /><Relationship Id="rId10" Type="http://schemas.openxmlformats.org/officeDocument/2006/relationships/image" Target="../media/image55.png" /><Relationship Id="rId11" Type="http://schemas.openxmlformats.org/officeDocument/2006/relationships/image" Target="../media/image56.png" /><Relationship Id="rId12" Type="http://schemas.openxmlformats.org/officeDocument/2006/relationships/image" Target="../media/image57.png" /><Relationship Id="rId13" Type="http://schemas.openxmlformats.org/officeDocument/2006/relationships/image" Target="../media/image58.png" /><Relationship Id="rId14" Type="http://schemas.openxmlformats.org/officeDocument/2006/relationships/image" Target="../media/image59.png" /><Relationship Id="rId15" Type="http://schemas.openxmlformats.org/officeDocument/2006/relationships/image" Target="../media/image60.png" /><Relationship Id="rId16" Type="http://schemas.openxmlformats.org/officeDocument/2006/relationships/image" Target="../media/image61.png" /><Relationship Id="rId17" Type="http://schemas.openxmlformats.org/officeDocument/2006/relationships/image" Target="../media/image62.png" /><Relationship Id="rId18" Type="http://schemas.openxmlformats.org/officeDocument/2006/relationships/image" Target="../media/image63.png" /><Relationship Id="rId19" Type="http://schemas.openxmlformats.org/officeDocument/2006/relationships/image" Target="../media/image64.png" /><Relationship Id="rId20" Type="http://schemas.openxmlformats.org/officeDocument/2006/relationships/image" Target="../media/image65.png" /><Relationship Id="rId21" Type="http://schemas.openxmlformats.org/officeDocument/2006/relationships/image" Target="../media/image66.png" /><Relationship Id="rId22" Type="http://schemas.openxmlformats.org/officeDocument/2006/relationships/image" Target="../media/image6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image" Target="../media/image68.png" /><Relationship Id="rId8" Type="http://schemas.openxmlformats.org/officeDocument/2006/relationships/image" Target="../media/image69.png" /><Relationship Id="rId9" Type="http://schemas.openxmlformats.org/officeDocument/2006/relationships/image" Target="../media/image70.png" /><Relationship Id="rId10" Type="http://schemas.openxmlformats.org/officeDocument/2006/relationships/image" Target="../media/image71.png" /><Relationship Id="rId11" Type="http://schemas.openxmlformats.org/officeDocument/2006/relationships/image" Target="../media/image72.png" /><Relationship Id="rId12" Type="http://schemas.openxmlformats.org/officeDocument/2006/relationships/image" Target="../media/image73.png" /><Relationship Id="rId13" Type="http://schemas.openxmlformats.org/officeDocument/2006/relationships/image" Target="../media/image74.png" /><Relationship Id="rId14" Type="http://schemas.openxmlformats.org/officeDocument/2006/relationships/image" Target="../media/image75.png" /><Relationship Id="rId15" Type="http://schemas.openxmlformats.org/officeDocument/2006/relationships/image" Target="../media/image76.png" /><Relationship Id="rId16" Type="http://schemas.openxmlformats.org/officeDocument/2006/relationships/image" Target="../media/image77.png" /><Relationship Id="rId17" Type="http://schemas.openxmlformats.org/officeDocument/2006/relationships/image" Target="../media/image78.png" /><Relationship Id="rId18" Type="http://schemas.openxmlformats.org/officeDocument/2006/relationships/image" Target="../media/image79.png" /><Relationship Id="rId19" Type="http://schemas.openxmlformats.org/officeDocument/2006/relationships/image" Target="../media/image80.png" /><Relationship Id="rId20" Type="http://schemas.openxmlformats.org/officeDocument/2006/relationships/image" Target="../media/image81.png" /><Relationship Id="rId21" Type="http://schemas.openxmlformats.org/officeDocument/2006/relationships/image" Target="../media/image82.png" /><Relationship Id="rId22" Type="http://schemas.openxmlformats.org/officeDocument/2006/relationships/image" Target="../media/image8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9144000" y="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914400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28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10791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10782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28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1028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572750" y="82391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572750" y="82391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47</xdr:row>
      <xdr:rowOff>0</xdr:rowOff>
    </xdr:from>
    <xdr:to>
      <xdr:col>28</xdr:col>
      <xdr:colOff>0</xdr:colOff>
      <xdr:row>47</xdr:row>
      <xdr:rowOff>0</xdr:rowOff>
    </xdr:to>
    <xdr:graphicFrame>
      <xdr:nvGraphicFramePr>
        <xdr:cNvPr id="10" name="Graphique 10"/>
        <xdr:cNvGraphicFramePr/>
      </xdr:nvGraphicFramePr>
      <xdr:xfrm>
        <a:off x="1209675" y="8239125"/>
        <a:ext cx="1079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47</xdr:row>
      <xdr:rowOff>0</xdr:rowOff>
    </xdr:from>
    <xdr:to>
      <xdr:col>28</xdr:col>
      <xdr:colOff>0</xdr:colOff>
      <xdr:row>47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8239125"/>
          <a:ext cx="10782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47</xdr:row>
      <xdr:rowOff>0</xdr:rowOff>
    </xdr:from>
    <xdr:to>
      <xdr:col>28</xdr:col>
      <xdr:colOff>257175</xdr:colOff>
      <xdr:row>47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8239125"/>
          <a:ext cx="1028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23</xdr:col>
      <xdr:colOff>914400</xdr:colOff>
      <xdr:row>47</xdr:row>
      <xdr:rowOff>0</xdr:rowOff>
    </xdr:from>
    <xdr:to>
      <xdr:col>23</xdr:col>
      <xdr:colOff>714375</xdr:colOff>
      <xdr:row>47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9144000" y="82391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914400</xdr:colOff>
      <xdr:row>47</xdr:row>
      <xdr:rowOff>0</xdr:rowOff>
    </xdr:from>
    <xdr:to>
      <xdr:col>23</xdr:col>
      <xdr:colOff>714375</xdr:colOff>
      <xdr:row>47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9144000" y="82391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47</xdr:row>
      <xdr:rowOff>0</xdr:rowOff>
    </xdr:from>
    <xdr:to>
      <xdr:col>27</xdr:col>
      <xdr:colOff>0</xdr:colOff>
      <xdr:row>47</xdr:row>
      <xdr:rowOff>0</xdr:rowOff>
    </xdr:to>
    <xdr:graphicFrame>
      <xdr:nvGraphicFramePr>
        <xdr:cNvPr id="15" name="Graphique 15"/>
        <xdr:cNvGraphicFramePr/>
      </xdr:nvGraphicFramePr>
      <xdr:xfrm>
        <a:off x="123825" y="8239125"/>
        <a:ext cx="11163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152400</xdr:rowOff>
    </xdr:from>
    <xdr:to>
      <xdr:col>0</xdr:col>
      <xdr:colOff>19050</xdr:colOff>
      <xdr:row>14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0" y="2952750"/>
          <a:ext cx="19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114300</xdr:rowOff>
    </xdr:from>
    <xdr:to>
      <xdr:col>0</xdr:col>
      <xdr:colOff>9525</xdr:colOff>
      <xdr:row>23</xdr:row>
      <xdr:rowOff>133350</xdr:rowOff>
    </xdr:to>
    <xdr:sp>
      <xdr:nvSpPr>
        <xdr:cNvPr id="17" name="Line 17"/>
        <xdr:cNvSpPr>
          <a:spLocks/>
        </xdr:cNvSpPr>
      </xdr:nvSpPr>
      <xdr:spPr>
        <a:xfrm flipV="1">
          <a:off x="0" y="437197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133350</xdr:rowOff>
    </xdr:from>
    <xdr:to>
      <xdr:col>0</xdr:col>
      <xdr:colOff>9525</xdr:colOff>
      <xdr:row>17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0" y="35814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19" name="Text 440"/>
        <xdr:cNvSpPr txBox="1">
          <a:spLocks noChangeArrowheads="1"/>
        </xdr:cNvSpPr>
      </xdr:nvSpPr>
      <xdr:spPr>
        <a:xfrm>
          <a:off x="10572750" y="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20" name="Text 441"/>
        <xdr:cNvSpPr txBox="1">
          <a:spLocks noChangeArrowheads="1"/>
        </xdr:cNvSpPr>
      </xdr:nvSpPr>
      <xdr:spPr>
        <a:xfrm>
          <a:off x="1057275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21" name="Graphique 3"/>
        <xdr:cNvGraphicFramePr/>
      </xdr:nvGraphicFramePr>
      <xdr:xfrm>
        <a:off x="3448050" y="0"/>
        <a:ext cx="9410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30</xdr:col>
      <xdr:colOff>0</xdr:colOff>
      <xdr:row>0</xdr:row>
      <xdr:rowOff>0</xdr:rowOff>
    </xdr:to>
    <xdr:sp fLocksText="0">
      <xdr:nvSpPr>
        <xdr:cNvPr id="22" name="Text 883"/>
        <xdr:cNvSpPr txBox="1">
          <a:spLocks noChangeArrowheads="1"/>
        </xdr:cNvSpPr>
      </xdr:nvSpPr>
      <xdr:spPr>
        <a:xfrm>
          <a:off x="3457575" y="0"/>
          <a:ext cx="940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30</xdr:col>
      <xdr:colOff>257175</xdr:colOff>
      <xdr:row>0</xdr:row>
      <xdr:rowOff>0</xdr:rowOff>
    </xdr:to>
    <xdr:sp fLocksText="0">
      <xdr:nvSpPr>
        <xdr:cNvPr id="23" name="Text 885"/>
        <xdr:cNvSpPr txBox="1">
          <a:spLocks noChangeArrowheads="1"/>
        </xdr:cNvSpPr>
      </xdr:nvSpPr>
      <xdr:spPr>
        <a:xfrm>
          <a:off x="4210050" y="0"/>
          <a:ext cx="890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4" name="Text 886"/>
        <xdr:cNvSpPr txBox="1">
          <a:spLocks noChangeArrowheads="1"/>
        </xdr:cNvSpPr>
      </xdr:nvSpPr>
      <xdr:spPr>
        <a:xfrm>
          <a:off x="3810000" y="0"/>
          <a:ext cx="2857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5" name="Text 887"/>
        <xdr:cNvSpPr txBox="1">
          <a:spLocks noChangeArrowheads="1"/>
        </xdr:cNvSpPr>
      </xdr:nvSpPr>
      <xdr:spPr>
        <a:xfrm>
          <a:off x="3790950" y="0"/>
          <a:ext cx="3238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fLocksText="0">
      <xdr:nvSpPr>
        <xdr:cNvPr id="26" name="Text 440"/>
        <xdr:cNvSpPr txBox="1">
          <a:spLocks noChangeArrowheads="1"/>
        </xdr:cNvSpPr>
      </xdr:nvSpPr>
      <xdr:spPr>
        <a:xfrm>
          <a:off x="12001500" y="8239125"/>
          <a:ext cx="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47</xdr:row>
      <xdr:rowOff>0</xdr:rowOff>
    </xdr:from>
    <xdr:to>
      <xdr:col>28</xdr:col>
      <xdr:colOff>0</xdr:colOff>
      <xdr:row>47</xdr:row>
      <xdr:rowOff>0</xdr:rowOff>
    </xdr:to>
    <xdr:sp fLocksText="0">
      <xdr:nvSpPr>
        <xdr:cNvPr id="27" name="Text 441"/>
        <xdr:cNvSpPr txBox="1">
          <a:spLocks noChangeArrowheads="1"/>
        </xdr:cNvSpPr>
      </xdr:nvSpPr>
      <xdr:spPr>
        <a:xfrm>
          <a:off x="12001500" y="82391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47</xdr:row>
      <xdr:rowOff>0</xdr:rowOff>
    </xdr:from>
    <xdr:to>
      <xdr:col>30</xdr:col>
      <xdr:colOff>0</xdr:colOff>
      <xdr:row>47</xdr:row>
      <xdr:rowOff>0</xdr:rowOff>
    </xdr:to>
    <xdr:graphicFrame>
      <xdr:nvGraphicFramePr>
        <xdr:cNvPr id="28" name="Graphique 10"/>
        <xdr:cNvGraphicFramePr/>
      </xdr:nvGraphicFramePr>
      <xdr:xfrm>
        <a:off x="3448050" y="8239125"/>
        <a:ext cx="9410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47</xdr:row>
      <xdr:rowOff>0</xdr:rowOff>
    </xdr:from>
    <xdr:to>
      <xdr:col>30</xdr:col>
      <xdr:colOff>0</xdr:colOff>
      <xdr:row>47</xdr:row>
      <xdr:rowOff>0</xdr:rowOff>
    </xdr:to>
    <xdr:sp fLocksText="0">
      <xdr:nvSpPr>
        <xdr:cNvPr id="29" name="Text Box 11"/>
        <xdr:cNvSpPr txBox="1">
          <a:spLocks noChangeArrowheads="1"/>
        </xdr:cNvSpPr>
      </xdr:nvSpPr>
      <xdr:spPr>
        <a:xfrm>
          <a:off x="3457575" y="8239125"/>
          <a:ext cx="940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47</xdr:row>
      <xdr:rowOff>0</xdr:rowOff>
    </xdr:from>
    <xdr:to>
      <xdr:col>30</xdr:col>
      <xdr:colOff>257175</xdr:colOff>
      <xdr:row>47</xdr:row>
      <xdr:rowOff>0</xdr:rowOff>
    </xdr:to>
    <xdr:sp fLocksText="0">
      <xdr:nvSpPr>
        <xdr:cNvPr id="30" name="Text Box 12"/>
        <xdr:cNvSpPr txBox="1">
          <a:spLocks noChangeArrowheads="1"/>
        </xdr:cNvSpPr>
      </xdr:nvSpPr>
      <xdr:spPr>
        <a:xfrm>
          <a:off x="4210050" y="8239125"/>
          <a:ext cx="8905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25</xdr:col>
      <xdr:colOff>714375</xdr:colOff>
      <xdr:row>47</xdr:row>
      <xdr:rowOff>0</xdr:rowOff>
    </xdr:from>
    <xdr:to>
      <xdr:col>25</xdr:col>
      <xdr:colOff>714375</xdr:colOff>
      <xdr:row>47</xdr:row>
      <xdr:rowOff>0</xdr:rowOff>
    </xdr:to>
    <xdr:sp fLocksText="0">
      <xdr:nvSpPr>
        <xdr:cNvPr id="31" name="Text 886"/>
        <xdr:cNvSpPr txBox="1">
          <a:spLocks noChangeArrowheads="1"/>
        </xdr:cNvSpPr>
      </xdr:nvSpPr>
      <xdr:spPr>
        <a:xfrm>
          <a:off x="10572750" y="82391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714375</xdr:colOff>
      <xdr:row>47</xdr:row>
      <xdr:rowOff>0</xdr:rowOff>
    </xdr:from>
    <xdr:to>
      <xdr:col>25</xdr:col>
      <xdr:colOff>714375</xdr:colOff>
      <xdr:row>47</xdr:row>
      <xdr:rowOff>0</xdr:rowOff>
    </xdr:to>
    <xdr:sp fLocksText="0">
      <xdr:nvSpPr>
        <xdr:cNvPr id="32" name="Text 887"/>
        <xdr:cNvSpPr txBox="1">
          <a:spLocks noChangeArrowheads="1"/>
        </xdr:cNvSpPr>
      </xdr:nvSpPr>
      <xdr:spPr>
        <a:xfrm>
          <a:off x="10572750" y="82391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47</xdr:row>
      <xdr:rowOff>0</xdr:rowOff>
    </xdr:from>
    <xdr:to>
      <xdr:col>29</xdr:col>
      <xdr:colOff>0</xdr:colOff>
      <xdr:row>47</xdr:row>
      <xdr:rowOff>0</xdr:rowOff>
    </xdr:to>
    <xdr:graphicFrame>
      <xdr:nvGraphicFramePr>
        <xdr:cNvPr id="33" name="Graphique 15"/>
        <xdr:cNvGraphicFramePr/>
      </xdr:nvGraphicFramePr>
      <xdr:xfrm>
        <a:off x="2362200" y="8239125"/>
        <a:ext cx="10287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9324975" y="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9324975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1097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10963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27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1046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0753725" y="8096250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25</xdr:col>
      <xdr:colOff>0</xdr:colOff>
      <xdr:row>46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0753725" y="8096250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46</xdr:row>
      <xdr:rowOff>0</xdr:rowOff>
    </xdr:from>
    <xdr:to>
      <xdr:col>27</xdr:col>
      <xdr:colOff>0</xdr:colOff>
      <xdr:row>46</xdr:row>
      <xdr:rowOff>0</xdr:rowOff>
    </xdr:to>
    <xdr:graphicFrame>
      <xdr:nvGraphicFramePr>
        <xdr:cNvPr id="10" name="Graphique 10"/>
        <xdr:cNvGraphicFramePr/>
      </xdr:nvGraphicFramePr>
      <xdr:xfrm>
        <a:off x="1209675" y="8096250"/>
        <a:ext cx="1097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46</xdr:row>
      <xdr:rowOff>0</xdr:rowOff>
    </xdr:from>
    <xdr:to>
      <xdr:col>27</xdr:col>
      <xdr:colOff>0</xdr:colOff>
      <xdr:row>46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8096250"/>
          <a:ext cx="10963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46</xdr:row>
      <xdr:rowOff>0</xdr:rowOff>
    </xdr:from>
    <xdr:to>
      <xdr:col>27</xdr:col>
      <xdr:colOff>257175</xdr:colOff>
      <xdr:row>46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8096250"/>
          <a:ext cx="1046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22</xdr:col>
      <xdr:colOff>847725</xdr:colOff>
      <xdr:row>46</xdr:row>
      <xdr:rowOff>0</xdr:rowOff>
    </xdr:from>
    <xdr:to>
      <xdr:col>22</xdr:col>
      <xdr:colOff>714375</xdr:colOff>
      <xdr:row>46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9324975" y="8096250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847725</xdr:colOff>
      <xdr:row>46</xdr:row>
      <xdr:rowOff>0</xdr:rowOff>
    </xdr:from>
    <xdr:to>
      <xdr:col>22</xdr:col>
      <xdr:colOff>714375</xdr:colOff>
      <xdr:row>46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9324975" y="8096250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25</xdr:col>
      <xdr:colOff>685800</xdr:colOff>
      <xdr:row>46</xdr:row>
      <xdr:rowOff>0</xdr:rowOff>
    </xdr:to>
    <xdr:graphicFrame>
      <xdr:nvGraphicFramePr>
        <xdr:cNvPr id="15" name="Graphique 15"/>
        <xdr:cNvGraphicFramePr/>
      </xdr:nvGraphicFramePr>
      <xdr:xfrm>
        <a:off x="0" y="8096250"/>
        <a:ext cx="11439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18</xdr:row>
      <xdr:rowOff>57150</xdr:rowOff>
    </xdr:from>
    <xdr:to>
      <xdr:col>0</xdr:col>
      <xdr:colOff>19050</xdr:colOff>
      <xdr:row>18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0" y="3762375"/>
          <a:ext cx="19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7" name="Text 440"/>
        <xdr:cNvSpPr txBox="1">
          <a:spLocks noChangeArrowheads="1"/>
        </xdr:cNvSpPr>
      </xdr:nvSpPr>
      <xdr:spPr>
        <a:xfrm>
          <a:off x="10753725" y="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8" name="Text 441"/>
        <xdr:cNvSpPr txBox="1">
          <a:spLocks noChangeArrowheads="1"/>
        </xdr:cNvSpPr>
      </xdr:nvSpPr>
      <xdr:spPr>
        <a:xfrm>
          <a:off x="1075372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29</xdr:col>
      <xdr:colOff>0</xdr:colOff>
      <xdr:row>0</xdr:row>
      <xdr:rowOff>0</xdr:rowOff>
    </xdr:to>
    <xdr:graphicFrame>
      <xdr:nvGraphicFramePr>
        <xdr:cNvPr id="19" name="Graphique 3"/>
        <xdr:cNvGraphicFramePr/>
      </xdr:nvGraphicFramePr>
      <xdr:xfrm>
        <a:off x="3724275" y="0"/>
        <a:ext cx="933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29</xdr:col>
      <xdr:colOff>0</xdr:colOff>
      <xdr:row>0</xdr:row>
      <xdr:rowOff>0</xdr:rowOff>
    </xdr:to>
    <xdr:sp fLocksText="0">
      <xdr:nvSpPr>
        <xdr:cNvPr id="20" name="Text 883"/>
        <xdr:cNvSpPr txBox="1">
          <a:spLocks noChangeArrowheads="1"/>
        </xdr:cNvSpPr>
      </xdr:nvSpPr>
      <xdr:spPr>
        <a:xfrm>
          <a:off x="3733800" y="0"/>
          <a:ext cx="932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29</xdr:col>
      <xdr:colOff>257175</xdr:colOff>
      <xdr:row>0</xdr:row>
      <xdr:rowOff>0</xdr:rowOff>
    </xdr:to>
    <xdr:sp fLocksText="0">
      <xdr:nvSpPr>
        <xdr:cNvPr id="21" name="Text 885"/>
        <xdr:cNvSpPr txBox="1">
          <a:spLocks noChangeArrowheads="1"/>
        </xdr:cNvSpPr>
      </xdr:nvSpPr>
      <xdr:spPr>
        <a:xfrm>
          <a:off x="4486275" y="0"/>
          <a:ext cx="882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2" name="Text 886"/>
        <xdr:cNvSpPr txBox="1">
          <a:spLocks noChangeArrowheads="1"/>
        </xdr:cNvSpPr>
      </xdr:nvSpPr>
      <xdr:spPr>
        <a:xfrm>
          <a:off x="4086225" y="0"/>
          <a:ext cx="2857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3" name="Text 887"/>
        <xdr:cNvSpPr txBox="1">
          <a:spLocks noChangeArrowheads="1"/>
        </xdr:cNvSpPr>
      </xdr:nvSpPr>
      <xdr:spPr>
        <a:xfrm>
          <a:off x="4067175" y="0"/>
          <a:ext cx="3238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 fLocksText="0">
      <xdr:nvSpPr>
        <xdr:cNvPr id="24" name="Text 440"/>
        <xdr:cNvSpPr txBox="1">
          <a:spLocks noChangeArrowheads="1"/>
        </xdr:cNvSpPr>
      </xdr:nvSpPr>
      <xdr:spPr>
        <a:xfrm>
          <a:off x="12182475" y="8096250"/>
          <a:ext cx="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46</xdr:row>
      <xdr:rowOff>0</xdr:rowOff>
    </xdr:from>
    <xdr:to>
      <xdr:col>27</xdr:col>
      <xdr:colOff>0</xdr:colOff>
      <xdr:row>46</xdr:row>
      <xdr:rowOff>0</xdr:rowOff>
    </xdr:to>
    <xdr:sp fLocksText="0">
      <xdr:nvSpPr>
        <xdr:cNvPr id="25" name="Text 441"/>
        <xdr:cNvSpPr txBox="1">
          <a:spLocks noChangeArrowheads="1"/>
        </xdr:cNvSpPr>
      </xdr:nvSpPr>
      <xdr:spPr>
        <a:xfrm>
          <a:off x="12182475" y="8096250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29</xdr:col>
      <xdr:colOff>0</xdr:colOff>
      <xdr:row>46</xdr:row>
      <xdr:rowOff>0</xdr:rowOff>
    </xdr:to>
    <xdr:graphicFrame>
      <xdr:nvGraphicFramePr>
        <xdr:cNvPr id="26" name="Graphique 10"/>
        <xdr:cNvGraphicFramePr/>
      </xdr:nvGraphicFramePr>
      <xdr:xfrm>
        <a:off x="3724275" y="8096250"/>
        <a:ext cx="933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46</xdr:row>
      <xdr:rowOff>0</xdr:rowOff>
    </xdr:from>
    <xdr:to>
      <xdr:col>29</xdr:col>
      <xdr:colOff>0</xdr:colOff>
      <xdr:row>46</xdr:row>
      <xdr:rowOff>0</xdr:rowOff>
    </xdr:to>
    <xdr:sp fLocksText="0">
      <xdr:nvSpPr>
        <xdr:cNvPr id="27" name="Text Box 11"/>
        <xdr:cNvSpPr txBox="1">
          <a:spLocks noChangeArrowheads="1"/>
        </xdr:cNvSpPr>
      </xdr:nvSpPr>
      <xdr:spPr>
        <a:xfrm>
          <a:off x="3733800" y="8096250"/>
          <a:ext cx="9324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46</xdr:row>
      <xdr:rowOff>0</xdr:rowOff>
    </xdr:from>
    <xdr:to>
      <xdr:col>29</xdr:col>
      <xdr:colOff>257175</xdr:colOff>
      <xdr:row>46</xdr:row>
      <xdr:rowOff>0</xdr:rowOff>
    </xdr:to>
    <xdr:sp fLocksText="0">
      <xdr:nvSpPr>
        <xdr:cNvPr id="28" name="Text Box 12"/>
        <xdr:cNvSpPr txBox="1">
          <a:spLocks noChangeArrowheads="1"/>
        </xdr:cNvSpPr>
      </xdr:nvSpPr>
      <xdr:spPr>
        <a:xfrm>
          <a:off x="4486275" y="8096250"/>
          <a:ext cx="882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24</xdr:col>
      <xdr:colOff>714375</xdr:colOff>
      <xdr:row>46</xdr:row>
      <xdr:rowOff>0</xdr:rowOff>
    </xdr:from>
    <xdr:to>
      <xdr:col>24</xdr:col>
      <xdr:colOff>714375</xdr:colOff>
      <xdr:row>46</xdr:row>
      <xdr:rowOff>0</xdr:rowOff>
    </xdr:to>
    <xdr:sp fLocksText="0">
      <xdr:nvSpPr>
        <xdr:cNvPr id="29" name="Text 886"/>
        <xdr:cNvSpPr txBox="1">
          <a:spLocks noChangeArrowheads="1"/>
        </xdr:cNvSpPr>
      </xdr:nvSpPr>
      <xdr:spPr>
        <a:xfrm>
          <a:off x="10753725" y="8096250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714375</xdr:colOff>
      <xdr:row>46</xdr:row>
      <xdr:rowOff>0</xdr:rowOff>
    </xdr:from>
    <xdr:to>
      <xdr:col>24</xdr:col>
      <xdr:colOff>714375</xdr:colOff>
      <xdr:row>46</xdr:row>
      <xdr:rowOff>0</xdr:rowOff>
    </xdr:to>
    <xdr:sp fLocksText="0">
      <xdr:nvSpPr>
        <xdr:cNvPr id="30" name="Text 887"/>
        <xdr:cNvSpPr txBox="1">
          <a:spLocks noChangeArrowheads="1"/>
        </xdr:cNvSpPr>
      </xdr:nvSpPr>
      <xdr:spPr>
        <a:xfrm>
          <a:off x="10753725" y="8096250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27</xdr:col>
      <xdr:colOff>666750</xdr:colOff>
      <xdr:row>46</xdr:row>
      <xdr:rowOff>0</xdr:rowOff>
    </xdr:to>
    <xdr:graphicFrame>
      <xdr:nvGraphicFramePr>
        <xdr:cNvPr id="31" name="Graphique 15"/>
        <xdr:cNvGraphicFramePr/>
      </xdr:nvGraphicFramePr>
      <xdr:xfrm>
        <a:off x="123825" y="8096250"/>
        <a:ext cx="12725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153650" y="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15365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27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1228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27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1227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27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1178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1801475" y="943927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1801475" y="943927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47</xdr:row>
      <xdr:rowOff>0</xdr:rowOff>
    </xdr:from>
    <xdr:to>
      <xdr:col>27</xdr:col>
      <xdr:colOff>0</xdr:colOff>
      <xdr:row>47</xdr:row>
      <xdr:rowOff>0</xdr:rowOff>
    </xdr:to>
    <xdr:graphicFrame>
      <xdr:nvGraphicFramePr>
        <xdr:cNvPr id="10" name="Graphique 10"/>
        <xdr:cNvGraphicFramePr/>
      </xdr:nvGraphicFramePr>
      <xdr:xfrm>
        <a:off x="1209675" y="8467725"/>
        <a:ext cx="12287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47</xdr:row>
      <xdr:rowOff>0</xdr:rowOff>
    </xdr:from>
    <xdr:to>
      <xdr:col>27</xdr:col>
      <xdr:colOff>0</xdr:colOff>
      <xdr:row>47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8467725"/>
          <a:ext cx="1227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47</xdr:row>
      <xdr:rowOff>0</xdr:rowOff>
    </xdr:from>
    <xdr:to>
      <xdr:col>27</xdr:col>
      <xdr:colOff>257175</xdr:colOff>
      <xdr:row>47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8467725"/>
          <a:ext cx="1178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22</xdr:col>
      <xdr:colOff>847725</xdr:colOff>
      <xdr:row>53</xdr:row>
      <xdr:rowOff>0</xdr:rowOff>
    </xdr:from>
    <xdr:to>
      <xdr:col>22</xdr:col>
      <xdr:colOff>714375</xdr:colOff>
      <xdr:row>53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153650" y="943927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847725</xdr:colOff>
      <xdr:row>53</xdr:row>
      <xdr:rowOff>0</xdr:rowOff>
    </xdr:from>
    <xdr:to>
      <xdr:col>22</xdr:col>
      <xdr:colOff>714375</xdr:colOff>
      <xdr:row>53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153650" y="943927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25</xdr:col>
      <xdr:colOff>685800</xdr:colOff>
      <xdr:row>47</xdr:row>
      <xdr:rowOff>0</xdr:rowOff>
    </xdr:to>
    <xdr:graphicFrame>
      <xdr:nvGraphicFramePr>
        <xdr:cNvPr id="15" name="Graphique 15"/>
        <xdr:cNvGraphicFramePr/>
      </xdr:nvGraphicFramePr>
      <xdr:xfrm>
        <a:off x="9525" y="8467725"/>
        <a:ext cx="12477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1801475" y="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1801475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29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3781425" y="0"/>
        <a:ext cx="10620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29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3790950" y="0"/>
          <a:ext cx="1061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29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4543425" y="0"/>
          <a:ext cx="1011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143375" y="0"/>
          <a:ext cx="2857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124325" y="0"/>
          <a:ext cx="3238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0</xdr:rowOff>
    </xdr:from>
    <xdr:to>
      <xdr:col>27</xdr:col>
      <xdr:colOff>0</xdr:colOff>
      <xdr:row>53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3496925" y="9439275"/>
          <a:ext cx="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0</xdr:rowOff>
    </xdr:from>
    <xdr:to>
      <xdr:col>27</xdr:col>
      <xdr:colOff>0</xdr:colOff>
      <xdr:row>53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3496925" y="943927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47</xdr:row>
      <xdr:rowOff>0</xdr:rowOff>
    </xdr:from>
    <xdr:to>
      <xdr:col>29</xdr:col>
      <xdr:colOff>0</xdr:colOff>
      <xdr:row>47</xdr:row>
      <xdr:rowOff>0</xdr:rowOff>
    </xdr:to>
    <xdr:graphicFrame>
      <xdr:nvGraphicFramePr>
        <xdr:cNvPr id="25" name="Graphique 10"/>
        <xdr:cNvGraphicFramePr/>
      </xdr:nvGraphicFramePr>
      <xdr:xfrm>
        <a:off x="3781425" y="8467725"/>
        <a:ext cx="10620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47</xdr:row>
      <xdr:rowOff>0</xdr:rowOff>
    </xdr:from>
    <xdr:to>
      <xdr:col>29</xdr:col>
      <xdr:colOff>0</xdr:colOff>
      <xdr:row>47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3790950" y="8467725"/>
          <a:ext cx="10610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47</xdr:row>
      <xdr:rowOff>0</xdr:rowOff>
    </xdr:from>
    <xdr:to>
      <xdr:col>29</xdr:col>
      <xdr:colOff>257175</xdr:colOff>
      <xdr:row>47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4543425" y="8467725"/>
          <a:ext cx="1011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24</xdr:col>
      <xdr:colOff>847725</xdr:colOff>
      <xdr:row>53</xdr:row>
      <xdr:rowOff>0</xdr:rowOff>
    </xdr:from>
    <xdr:to>
      <xdr:col>24</xdr:col>
      <xdr:colOff>847725</xdr:colOff>
      <xdr:row>53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1801475" y="943927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847725</xdr:colOff>
      <xdr:row>53</xdr:row>
      <xdr:rowOff>0</xdr:rowOff>
    </xdr:from>
    <xdr:to>
      <xdr:col>24</xdr:col>
      <xdr:colOff>847725</xdr:colOff>
      <xdr:row>53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1801475" y="943927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0</xdr:rowOff>
    </xdr:from>
    <xdr:to>
      <xdr:col>27</xdr:col>
      <xdr:colOff>685800</xdr:colOff>
      <xdr:row>47</xdr:row>
      <xdr:rowOff>0</xdr:rowOff>
    </xdr:to>
    <xdr:graphicFrame>
      <xdr:nvGraphicFramePr>
        <xdr:cNvPr id="30" name="Graphique 15"/>
        <xdr:cNvGraphicFramePr/>
      </xdr:nvGraphicFramePr>
      <xdr:xfrm>
        <a:off x="2581275" y="8467725"/>
        <a:ext cx="11601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267950" y="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26795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26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11601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1159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26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1109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1963400" y="77819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46</xdr:row>
      <xdr:rowOff>0</xdr:rowOff>
    </xdr:from>
    <xdr:to>
      <xdr:col>24</xdr:col>
      <xdr:colOff>0</xdr:colOff>
      <xdr:row>46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1963400" y="77819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46</xdr:row>
      <xdr:rowOff>0</xdr:rowOff>
    </xdr:from>
    <xdr:to>
      <xdr:col>26</xdr:col>
      <xdr:colOff>0</xdr:colOff>
      <xdr:row>46</xdr:row>
      <xdr:rowOff>0</xdr:rowOff>
    </xdr:to>
    <xdr:graphicFrame>
      <xdr:nvGraphicFramePr>
        <xdr:cNvPr id="10" name="Graphique 10"/>
        <xdr:cNvGraphicFramePr/>
      </xdr:nvGraphicFramePr>
      <xdr:xfrm>
        <a:off x="1209675" y="7781925"/>
        <a:ext cx="11601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46</xdr:row>
      <xdr:rowOff>0</xdr:rowOff>
    </xdr:from>
    <xdr:to>
      <xdr:col>26</xdr:col>
      <xdr:colOff>0</xdr:colOff>
      <xdr:row>46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7781925"/>
          <a:ext cx="1159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46</xdr:row>
      <xdr:rowOff>0</xdr:rowOff>
    </xdr:from>
    <xdr:to>
      <xdr:col>26</xdr:col>
      <xdr:colOff>257175</xdr:colOff>
      <xdr:row>46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7781925"/>
          <a:ext cx="11096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21</xdr:col>
      <xdr:colOff>847725</xdr:colOff>
      <xdr:row>46</xdr:row>
      <xdr:rowOff>0</xdr:rowOff>
    </xdr:from>
    <xdr:to>
      <xdr:col>21</xdr:col>
      <xdr:colOff>714375</xdr:colOff>
      <xdr:row>46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267950" y="77819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847725</xdr:colOff>
      <xdr:row>46</xdr:row>
      <xdr:rowOff>0</xdr:rowOff>
    </xdr:from>
    <xdr:to>
      <xdr:col>21</xdr:col>
      <xdr:colOff>714375</xdr:colOff>
      <xdr:row>46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267950" y="77819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25</xdr:col>
      <xdr:colOff>0</xdr:colOff>
      <xdr:row>46</xdr:row>
      <xdr:rowOff>0</xdr:rowOff>
    </xdr:to>
    <xdr:graphicFrame>
      <xdr:nvGraphicFramePr>
        <xdr:cNvPr id="15" name="Graphique 15"/>
        <xdr:cNvGraphicFramePr/>
      </xdr:nvGraphicFramePr>
      <xdr:xfrm>
        <a:off x="0" y="7781925"/>
        <a:ext cx="12811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1963400" y="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196340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28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3990975" y="0"/>
        <a:ext cx="9725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4000500" y="0"/>
          <a:ext cx="971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28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4752975" y="0"/>
          <a:ext cx="922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352925" y="0"/>
          <a:ext cx="2857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333875" y="0"/>
          <a:ext cx="3238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26</xdr:col>
      <xdr:colOff>0</xdr:colOff>
      <xdr:row>46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2811125" y="7781925"/>
          <a:ext cx="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26</xdr:col>
      <xdr:colOff>0</xdr:colOff>
      <xdr:row>46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2811125" y="77819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46</xdr:row>
      <xdr:rowOff>0</xdr:rowOff>
    </xdr:from>
    <xdr:to>
      <xdr:col>28</xdr:col>
      <xdr:colOff>0</xdr:colOff>
      <xdr:row>46</xdr:row>
      <xdr:rowOff>0</xdr:rowOff>
    </xdr:to>
    <xdr:graphicFrame>
      <xdr:nvGraphicFramePr>
        <xdr:cNvPr id="25" name="Graphique 10"/>
        <xdr:cNvGraphicFramePr/>
      </xdr:nvGraphicFramePr>
      <xdr:xfrm>
        <a:off x="3990975" y="7781925"/>
        <a:ext cx="9725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46</xdr:row>
      <xdr:rowOff>0</xdr:rowOff>
    </xdr:from>
    <xdr:to>
      <xdr:col>28</xdr:col>
      <xdr:colOff>0</xdr:colOff>
      <xdr:row>46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4000500" y="7781925"/>
          <a:ext cx="971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46</xdr:row>
      <xdr:rowOff>0</xdr:rowOff>
    </xdr:from>
    <xdr:to>
      <xdr:col>28</xdr:col>
      <xdr:colOff>257175</xdr:colOff>
      <xdr:row>46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4752975" y="7781925"/>
          <a:ext cx="922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23</xdr:col>
      <xdr:colOff>847725</xdr:colOff>
      <xdr:row>46</xdr:row>
      <xdr:rowOff>0</xdr:rowOff>
    </xdr:from>
    <xdr:to>
      <xdr:col>23</xdr:col>
      <xdr:colOff>847725</xdr:colOff>
      <xdr:row>46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1963400" y="77819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847725</xdr:colOff>
      <xdr:row>46</xdr:row>
      <xdr:rowOff>0</xdr:rowOff>
    </xdr:from>
    <xdr:to>
      <xdr:col>23</xdr:col>
      <xdr:colOff>847725</xdr:colOff>
      <xdr:row>46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1963400" y="77819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27</xdr:col>
      <xdr:colOff>0</xdr:colOff>
      <xdr:row>46</xdr:row>
      <xdr:rowOff>0</xdr:rowOff>
    </xdr:to>
    <xdr:graphicFrame>
      <xdr:nvGraphicFramePr>
        <xdr:cNvPr id="30" name="Graphique 15"/>
        <xdr:cNvGraphicFramePr/>
      </xdr:nvGraphicFramePr>
      <xdr:xfrm>
        <a:off x="123825" y="7781925"/>
        <a:ext cx="13382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fLocksText="0">
      <xdr:nvSpPr>
        <xdr:cNvPr id="1" name="Text 440"/>
        <xdr:cNvSpPr txBox="1">
          <a:spLocks noChangeArrowheads="1"/>
        </xdr:cNvSpPr>
      </xdr:nvSpPr>
      <xdr:spPr>
        <a:xfrm>
          <a:off x="10725150" y="0"/>
          <a:ext cx="0" cy="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 fLocksText="0">
      <xdr:nvSpPr>
        <xdr:cNvPr id="2" name="Text 441"/>
        <xdr:cNvSpPr txBox="1">
          <a:spLocks noChangeArrowheads="1"/>
        </xdr:cNvSpPr>
      </xdr:nvSpPr>
      <xdr:spPr>
        <a:xfrm>
          <a:off x="10725150" y="0"/>
          <a:ext cx="0" cy="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0</xdr:row>
      <xdr:rowOff>0</xdr:rowOff>
    </xdr:from>
    <xdr:to>
      <xdr:col>26</xdr:col>
      <xdr:colOff>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1209675" y="0"/>
        <a:ext cx="1260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1219200</xdr:colOff>
      <xdr:row>0</xdr:row>
      <xdr:rowOff>0</xdr:rowOff>
    </xdr:from>
    <xdr:to>
      <xdr:col>26</xdr:col>
      <xdr:colOff>0</xdr:colOff>
      <xdr:row>0</xdr:row>
      <xdr:rowOff>0</xdr:rowOff>
    </xdr:to>
    <xdr:sp fLocksText="0">
      <xdr:nvSpPr>
        <xdr:cNvPr id="4" name="Text 883"/>
        <xdr:cNvSpPr txBox="1">
          <a:spLocks noChangeArrowheads="1"/>
        </xdr:cNvSpPr>
      </xdr:nvSpPr>
      <xdr:spPr>
        <a:xfrm>
          <a:off x="1219200" y="0"/>
          <a:ext cx="1259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0</xdr:col>
      <xdr:colOff>1971675</xdr:colOff>
      <xdr:row>0</xdr:row>
      <xdr:rowOff>0</xdr:rowOff>
    </xdr:from>
    <xdr:to>
      <xdr:col>26</xdr:col>
      <xdr:colOff>257175</xdr:colOff>
      <xdr:row>0</xdr:row>
      <xdr:rowOff>0</xdr:rowOff>
    </xdr:to>
    <xdr:sp fLocksText="0">
      <xdr:nvSpPr>
        <xdr:cNvPr id="5" name="Text 885"/>
        <xdr:cNvSpPr txBox="1">
          <a:spLocks noChangeArrowheads="1"/>
        </xdr:cNvSpPr>
      </xdr:nvSpPr>
      <xdr:spPr>
        <a:xfrm>
          <a:off x="1971675" y="0"/>
          <a:ext cx="1209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0</xdr:col>
      <xdr:colOff>1571625</xdr:colOff>
      <xdr:row>0</xdr:row>
      <xdr:rowOff>0</xdr:rowOff>
    </xdr:from>
    <xdr:to>
      <xdr:col>0</xdr:col>
      <xdr:colOff>1857375</xdr:colOff>
      <xdr:row>0</xdr:row>
      <xdr:rowOff>0</xdr:rowOff>
    </xdr:to>
    <xdr:sp fLocksText="0">
      <xdr:nvSpPr>
        <xdr:cNvPr id="6" name="Text 886"/>
        <xdr:cNvSpPr txBox="1">
          <a:spLocks noChangeArrowheads="1"/>
        </xdr:cNvSpPr>
      </xdr:nvSpPr>
      <xdr:spPr>
        <a:xfrm>
          <a:off x="1571625" y="0"/>
          <a:ext cx="285750" cy="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1876425</xdr:colOff>
      <xdr:row>0</xdr:row>
      <xdr:rowOff>0</xdr:rowOff>
    </xdr:to>
    <xdr:sp fLocksText="0">
      <xdr:nvSpPr>
        <xdr:cNvPr id="7" name="Text 887"/>
        <xdr:cNvSpPr txBox="1">
          <a:spLocks noChangeArrowheads="1"/>
        </xdr:cNvSpPr>
      </xdr:nvSpPr>
      <xdr:spPr>
        <a:xfrm>
          <a:off x="1552575" y="0"/>
          <a:ext cx="323850" cy="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0</xdr:colOff>
      <xdr:row>45</xdr:row>
      <xdr:rowOff>0</xdr:rowOff>
    </xdr:to>
    <xdr:sp fLocksText="0">
      <xdr:nvSpPr>
        <xdr:cNvPr id="8" name="Text 440"/>
        <xdr:cNvSpPr txBox="1">
          <a:spLocks noChangeArrowheads="1"/>
        </xdr:cNvSpPr>
      </xdr:nvSpPr>
      <xdr:spPr>
        <a:xfrm>
          <a:off x="12268200" y="7629525"/>
          <a:ext cx="0" cy="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0</xdr:colOff>
      <xdr:row>45</xdr:row>
      <xdr:rowOff>0</xdr:rowOff>
    </xdr:to>
    <xdr:sp fLocksText="0">
      <xdr:nvSpPr>
        <xdr:cNvPr id="9" name="Text 441"/>
        <xdr:cNvSpPr txBox="1">
          <a:spLocks noChangeArrowheads="1"/>
        </xdr:cNvSpPr>
      </xdr:nvSpPr>
      <xdr:spPr>
        <a:xfrm>
          <a:off x="12268200" y="7629525"/>
          <a:ext cx="0" cy="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1209675</xdr:colOff>
      <xdr:row>45</xdr:row>
      <xdr:rowOff>0</xdr:rowOff>
    </xdr:from>
    <xdr:to>
      <xdr:col>26</xdr:col>
      <xdr:colOff>0</xdr:colOff>
      <xdr:row>45</xdr:row>
      <xdr:rowOff>0</xdr:rowOff>
    </xdr:to>
    <xdr:graphicFrame>
      <xdr:nvGraphicFramePr>
        <xdr:cNvPr id="10" name="Graphique 10"/>
        <xdr:cNvGraphicFramePr/>
      </xdr:nvGraphicFramePr>
      <xdr:xfrm>
        <a:off x="1209675" y="7629525"/>
        <a:ext cx="12601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1219200</xdr:colOff>
      <xdr:row>45</xdr:row>
      <xdr:rowOff>0</xdr:rowOff>
    </xdr:from>
    <xdr:to>
      <xdr:col>26</xdr:col>
      <xdr:colOff>0</xdr:colOff>
      <xdr:row>45</xdr:row>
      <xdr:rowOff>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1219200" y="7629525"/>
          <a:ext cx="1259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1971675</xdr:colOff>
      <xdr:row>45</xdr:row>
      <xdr:rowOff>0</xdr:rowOff>
    </xdr:from>
    <xdr:to>
      <xdr:col>26</xdr:col>
      <xdr:colOff>257175</xdr:colOff>
      <xdr:row>45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971675" y="7629525"/>
          <a:ext cx="1209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21</xdr:col>
      <xdr:colOff>771525</xdr:colOff>
      <xdr:row>45</xdr:row>
      <xdr:rowOff>0</xdr:rowOff>
    </xdr:from>
    <xdr:to>
      <xdr:col>21</xdr:col>
      <xdr:colOff>714375</xdr:colOff>
      <xdr:row>45</xdr:row>
      <xdr:rowOff>0</xdr:rowOff>
    </xdr:to>
    <xdr:sp fLocksText="0">
      <xdr:nvSpPr>
        <xdr:cNvPr id="13" name="Text 886"/>
        <xdr:cNvSpPr txBox="1">
          <a:spLocks noChangeArrowheads="1"/>
        </xdr:cNvSpPr>
      </xdr:nvSpPr>
      <xdr:spPr>
        <a:xfrm>
          <a:off x="10725150" y="7629525"/>
          <a:ext cx="0" cy="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771525</xdr:colOff>
      <xdr:row>45</xdr:row>
      <xdr:rowOff>0</xdr:rowOff>
    </xdr:from>
    <xdr:to>
      <xdr:col>21</xdr:col>
      <xdr:colOff>714375</xdr:colOff>
      <xdr:row>45</xdr:row>
      <xdr:rowOff>0</xdr:rowOff>
    </xdr:to>
    <xdr:sp fLocksText="0">
      <xdr:nvSpPr>
        <xdr:cNvPr id="14" name="Text 887"/>
        <xdr:cNvSpPr txBox="1">
          <a:spLocks noChangeArrowheads="1"/>
        </xdr:cNvSpPr>
      </xdr:nvSpPr>
      <xdr:spPr>
        <a:xfrm>
          <a:off x="10725150" y="7629525"/>
          <a:ext cx="0" cy="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15" name="Graphique 15"/>
        <xdr:cNvGraphicFramePr/>
      </xdr:nvGraphicFramePr>
      <xdr:xfrm>
        <a:off x="0" y="7629525"/>
        <a:ext cx="13039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6" name="Text 440"/>
        <xdr:cNvSpPr txBox="1">
          <a:spLocks noChangeArrowheads="1"/>
        </xdr:cNvSpPr>
      </xdr:nvSpPr>
      <xdr:spPr>
        <a:xfrm>
          <a:off x="12268200" y="0"/>
          <a:ext cx="0" cy="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7" name="Text 441"/>
        <xdr:cNvSpPr txBox="1">
          <a:spLocks noChangeArrowheads="1"/>
        </xdr:cNvSpPr>
      </xdr:nvSpPr>
      <xdr:spPr>
        <a:xfrm>
          <a:off x="12268200" y="0"/>
          <a:ext cx="0" cy="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0</xdr:row>
      <xdr:rowOff>0</xdr:rowOff>
    </xdr:from>
    <xdr:to>
      <xdr:col>28</xdr:col>
      <xdr:colOff>0</xdr:colOff>
      <xdr:row>0</xdr:row>
      <xdr:rowOff>0</xdr:rowOff>
    </xdr:to>
    <xdr:graphicFrame>
      <xdr:nvGraphicFramePr>
        <xdr:cNvPr id="18" name="Graphique 3"/>
        <xdr:cNvGraphicFramePr/>
      </xdr:nvGraphicFramePr>
      <xdr:xfrm>
        <a:off x="4543425" y="0"/>
        <a:ext cx="1017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1219200</xdr:colOff>
      <xdr:row>0</xdr:row>
      <xdr:rowOff>0</xdr:rowOff>
    </xdr:from>
    <xdr:to>
      <xdr:col>28</xdr:col>
      <xdr:colOff>0</xdr:colOff>
      <xdr:row>0</xdr:row>
      <xdr:rowOff>0</xdr:rowOff>
    </xdr:to>
    <xdr:sp fLocksText="0">
      <xdr:nvSpPr>
        <xdr:cNvPr id="19" name="Text 883"/>
        <xdr:cNvSpPr txBox="1">
          <a:spLocks noChangeArrowheads="1"/>
        </xdr:cNvSpPr>
      </xdr:nvSpPr>
      <xdr:spPr>
        <a:xfrm>
          <a:off x="4552950" y="0"/>
          <a:ext cx="10163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Evolution des superficies et des rendements de colza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SSP - MAAP</a:t>
          </a:r>
        </a:p>
      </xdr:txBody>
    </xdr:sp>
    <xdr:clientData/>
  </xdr:twoCellAnchor>
  <xdr:twoCellAnchor>
    <xdr:from>
      <xdr:col>1</xdr:col>
      <xdr:colOff>1971675</xdr:colOff>
      <xdr:row>0</xdr:row>
      <xdr:rowOff>0</xdr:rowOff>
    </xdr:from>
    <xdr:to>
      <xdr:col>28</xdr:col>
      <xdr:colOff>257175</xdr:colOff>
      <xdr:row>0</xdr:row>
      <xdr:rowOff>0</xdr:rowOff>
    </xdr:to>
    <xdr:sp fLocksText="0">
      <xdr:nvSpPr>
        <xdr:cNvPr id="20" name="Text 885"/>
        <xdr:cNvSpPr txBox="1">
          <a:spLocks noChangeArrowheads="1"/>
        </xdr:cNvSpPr>
      </xdr:nvSpPr>
      <xdr:spPr>
        <a:xfrm>
          <a:off x="5305425" y="0"/>
          <a:ext cx="966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1</xdr:col>
      <xdr:colOff>1571625</xdr:colOff>
      <xdr:row>0</xdr:row>
      <xdr:rowOff>0</xdr:rowOff>
    </xdr:from>
    <xdr:to>
      <xdr:col>1</xdr:col>
      <xdr:colOff>1857375</xdr:colOff>
      <xdr:row>0</xdr:row>
      <xdr:rowOff>0</xdr:rowOff>
    </xdr:to>
    <xdr:sp fLocksText="0">
      <xdr:nvSpPr>
        <xdr:cNvPr id="21" name="Text 886"/>
        <xdr:cNvSpPr txBox="1">
          <a:spLocks noChangeArrowheads="1"/>
        </xdr:cNvSpPr>
      </xdr:nvSpPr>
      <xdr:spPr>
        <a:xfrm>
          <a:off x="4905375" y="0"/>
          <a:ext cx="285750" cy="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0</xdr:rowOff>
    </xdr:from>
    <xdr:to>
      <xdr:col>1</xdr:col>
      <xdr:colOff>1876425</xdr:colOff>
      <xdr:row>0</xdr:row>
      <xdr:rowOff>0</xdr:rowOff>
    </xdr:to>
    <xdr:sp fLocksText="0">
      <xdr:nvSpPr>
        <xdr:cNvPr id="22" name="Text 887"/>
        <xdr:cNvSpPr txBox="1">
          <a:spLocks noChangeArrowheads="1"/>
        </xdr:cNvSpPr>
      </xdr:nvSpPr>
      <xdr:spPr>
        <a:xfrm>
          <a:off x="4886325" y="0"/>
          <a:ext cx="323850" cy="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0</xdr:rowOff>
    </xdr:to>
    <xdr:sp fLocksText="0">
      <xdr:nvSpPr>
        <xdr:cNvPr id="23" name="Text 440"/>
        <xdr:cNvSpPr txBox="1">
          <a:spLocks noChangeArrowheads="1"/>
        </xdr:cNvSpPr>
      </xdr:nvSpPr>
      <xdr:spPr>
        <a:xfrm>
          <a:off x="13811250" y="7629525"/>
          <a:ext cx="0" cy="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0</xdr:colOff>
      <xdr:row>45</xdr:row>
      <xdr:rowOff>0</xdr:rowOff>
    </xdr:to>
    <xdr:sp fLocksText="0">
      <xdr:nvSpPr>
        <xdr:cNvPr id="24" name="Text 441"/>
        <xdr:cNvSpPr txBox="1">
          <a:spLocks noChangeArrowheads="1"/>
        </xdr:cNvSpPr>
      </xdr:nvSpPr>
      <xdr:spPr>
        <a:xfrm>
          <a:off x="13811250" y="7629525"/>
          <a:ext cx="0" cy="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45</xdr:row>
      <xdr:rowOff>0</xdr:rowOff>
    </xdr:from>
    <xdr:to>
      <xdr:col>28</xdr:col>
      <xdr:colOff>0</xdr:colOff>
      <xdr:row>45</xdr:row>
      <xdr:rowOff>0</xdr:rowOff>
    </xdr:to>
    <xdr:graphicFrame>
      <xdr:nvGraphicFramePr>
        <xdr:cNvPr id="25" name="Graphique 10"/>
        <xdr:cNvGraphicFramePr/>
      </xdr:nvGraphicFramePr>
      <xdr:xfrm>
        <a:off x="4543425" y="7629525"/>
        <a:ext cx="10172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1219200</xdr:colOff>
      <xdr:row>45</xdr:row>
      <xdr:rowOff>0</xdr:rowOff>
    </xdr:from>
    <xdr:to>
      <xdr:col>28</xdr:col>
      <xdr:colOff>0</xdr:colOff>
      <xdr:row>45</xdr:row>
      <xdr:rowOff>0</xdr:rowOff>
    </xdr:to>
    <xdr:sp fLocksText="0">
      <xdr:nvSpPr>
        <xdr:cNvPr id="26" name="Text Box 11"/>
        <xdr:cNvSpPr txBox="1">
          <a:spLocks noChangeArrowheads="1"/>
        </xdr:cNvSpPr>
      </xdr:nvSpPr>
      <xdr:spPr>
        <a:xfrm>
          <a:off x="4552950" y="7629525"/>
          <a:ext cx="10163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1971675</xdr:colOff>
      <xdr:row>45</xdr:row>
      <xdr:rowOff>0</xdr:rowOff>
    </xdr:from>
    <xdr:to>
      <xdr:col>28</xdr:col>
      <xdr:colOff>257175</xdr:colOff>
      <xdr:row>45</xdr:row>
      <xdr:rowOff>0</xdr:rowOff>
    </xdr:to>
    <xdr:sp fLocksText="0">
      <xdr:nvSpPr>
        <xdr:cNvPr id="27" name="Text Box 12"/>
        <xdr:cNvSpPr txBox="1">
          <a:spLocks noChangeArrowheads="1"/>
        </xdr:cNvSpPr>
      </xdr:nvSpPr>
      <xdr:spPr>
        <a:xfrm>
          <a:off x="5305425" y="7629525"/>
          <a:ext cx="966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Estimation récolte 2009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Prévision récolte 2010
</a:t>
          </a:r>
        </a:p>
      </xdr:txBody>
    </xdr:sp>
    <xdr:clientData/>
  </xdr:twoCellAnchor>
  <xdr:twoCellAnchor>
    <xdr:from>
      <xdr:col>23</xdr:col>
      <xdr:colOff>771525</xdr:colOff>
      <xdr:row>45</xdr:row>
      <xdr:rowOff>0</xdr:rowOff>
    </xdr:from>
    <xdr:to>
      <xdr:col>23</xdr:col>
      <xdr:colOff>771525</xdr:colOff>
      <xdr:row>45</xdr:row>
      <xdr:rowOff>0</xdr:rowOff>
    </xdr:to>
    <xdr:sp fLocksText="0">
      <xdr:nvSpPr>
        <xdr:cNvPr id="28" name="Text 886"/>
        <xdr:cNvSpPr txBox="1">
          <a:spLocks noChangeArrowheads="1"/>
        </xdr:cNvSpPr>
      </xdr:nvSpPr>
      <xdr:spPr>
        <a:xfrm>
          <a:off x="12268200" y="7629525"/>
          <a:ext cx="0" cy="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771525</xdr:colOff>
      <xdr:row>45</xdr:row>
      <xdr:rowOff>0</xdr:rowOff>
    </xdr:from>
    <xdr:to>
      <xdr:col>23</xdr:col>
      <xdr:colOff>771525</xdr:colOff>
      <xdr:row>45</xdr:row>
      <xdr:rowOff>0</xdr:rowOff>
    </xdr:to>
    <xdr:sp fLocksText="0">
      <xdr:nvSpPr>
        <xdr:cNvPr id="29" name="Text 887"/>
        <xdr:cNvSpPr txBox="1">
          <a:spLocks noChangeArrowheads="1"/>
        </xdr:cNvSpPr>
      </xdr:nvSpPr>
      <xdr:spPr>
        <a:xfrm>
          <a:off x="12268200" y="7629525"/>
          <a:ext cx="0" cy="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45</xdr:row>
      <xdr:rowOff>0</xdr:rowOff>
    </xdr:from>
    <xdr:to>
      <xdr:col>27</xdr:col>
      <xdr:colOff>0</xdr:colOff>
      <xdr:row>45</xdr:row>
      <xdr:rowOff>0</xdr:rowOff>
    </xdr:to>
    <xdr:graphicFrame>
      <xdr:nvGraphicFramePr>
        <xdr:cNvPr id="30" name="Graphique 15"/>
        <xdr:cNvGraphicFramePr/>
      </xdr:nvGraphicFramePr>
      <xdr:xfrm>
        <a:off x="123825" y="7629525"/>
        <a:ext cx="143827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%20ol&#233;o-prot&#233;o%20%202013-14%20version%20r&#233;un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Partie%20ol&#233;o%20nov%202010%20chiffre%20&#224;%20fin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Partie%20ol&#233;o%20nov%202010%20chiffre%20&#224;%20fin%20nov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March&#233;s\Conjoncture\Cellule%20OLEOPROT\PUBLICATIONS\MOL\2009-2010\Decembre%2009\Partie%20ol&#233;o%2009%20nov%202009%20version%20apr&#232;s%20bila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March&#233;s\Conjoncture\Cellule%20OLEOPROT\R&#233;unions%20bilans\2011\juin%202011\bilan%20prot%202009%20et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  <sheetName val="bilan pois "/>
      <sheetName val="bilan féverole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10 "/>
      <sheetName val="P 2 mens colza10"/>
      <sheetName val="P 3 util colza 10"/>
      <sheetName val="bilan tournesol 10"/>
      <sheetName val="P 6mens tourn 10"/>
      <sheetName val="P 7 util tourn 10"/>
      <sheetName val="bilan soja  10"/>
      <sheetName val="P 10 mens soja 10"/>
      <sheetName val="p 11 util soja 10"/>
    </sheetNames>
    <sheetDataSet>
      <sheetData sheetId="0">
        <row r="45">
          <cell r="Y45" t="str">
            <v>Rdt</v>
          </cell>
        </row>
        <row r="46">
          <cell r="U46" t="str">
            <v>1985/1986</v>
          </cell>
          <cell r="V46" t="str">
            <v>1985</v>
          </cell>
          <cell r="W46">
            <v>473733</v>
          </cell>
          <cell r="Y46">
            <v>29.94484234790483</v>
          </cell>
        </row>
        <row r="47">
          <cell r="U47" t="str">
            <v>1986/1987</v>
          </cell>
          <cell r="V47" t="str">
            <v>1986</v>
          </cell>
          <cell r="W47">
            <v>392409</v>
          </cell>
          <cell r="Y47">
            <v>26.617559739965188</v>
          </cell>
        </row>
        <row r="48">
          <cell r="U48" t="str">
            <v>1987/1988</v>
          </cell>
          <cell r="V48" t="str">
            <v>1987</v>
          </cell>
          <cell r="W48">
            <v>736807</v>
          </cell>
          <cell r="Y48">
            <v>36.07942106956096</v>
          </cell>
        </row>
        <row r="49">
          <cell r="U49" t="str">
            <v>1988/1989</v>
          </cell>
          <cell r="V49" t="str">
            <v>1988</v>
          </cell>
          <cell r="W49">
            <v>835000</v>
          </cell>
          <cell r="Y49">
            <v>28.023952095808383</v>
          </cell>
        </row>
        <row r="50">
          <cell r="U50" t="str">
            <v>1989/1990</v>
          </cell>
          <cell r="V50" t="str">
            <v>1989</v>
          </cell>
          <cell r="W50">
            <v>637000</v>
          </cell>
          <cell r="Y50">
            <v>28.47050235478807</v>
          </cell>
        </row>
        <row r="51">
          <cell r="U51" t="str">
            <v>1990/1991</v>
          </cell>
          <cell r="V51" t="str">
            <v>1990</v>
          </cell>
          <cell r="W51">
            <v>689000</v>
          </cell>
          <cell r="Y51">
            <v>29.06963715529753</v>
          </cell>
        </row>
        <row r="52">
          <cell r="U52" t="str">
            <v>1991/1992</v>
          </cell>
          <cell r="V52" t="str">
            <v>1991</v>
          </cell>
          <cell r="W52">
            <v>731000</v>
          </cell>
          <cell r="Y52">
            <v>31.905581395348836</v>
          </cell>
        </row>
        <row r="53">
          <cell r="U53" t="str">
            <v>1992/1993</v>
          </cell>
          <cell r="V53" t="str">
            <v>1992</v>
          </cell>
          <cell r="W53">
            <v>665000</v>
          </cell>
          <cell r="Y53">
            <v>26.99436090225564</v>
          </cell>
        </row>
        <row r="54">
          <cell r="U54" t="str">
            <v>1993/1994</v>
          </cell>
          <cell r="V54" t="str">
            <v>1993</v>
          </cell>
          <cell r="W54">
            <v>550000</v>
          </cell>
          <cell r="Y54">
            <v>28.3886</v>
          </cell>
        </row>
        <row r="55">
          <cell r="U55" t="str">
            <v>1994/1995</v>
          </cell>
          <cell r="V55" t="str">
            <v>1994</v>
          </cell>
          <cell r="W55">
            <v>671000</v>
          </cell>
          <cell r="Y55">
            <v>26.387272727272727</v>
          </cell>
        </row>
        <row r="56">
          <cell r="U56" t="str">
            <v>1995/1996</v>
          </cell>
          <cell r="V56" t="str">
            <v>1995</v>
          </cell>
          <cell r="W56">
            <v>864000</v>
          </cell>
          <cell r="Y56">
            <v>32.27532407407407</v>
          </cell>
        </row>
        <row r="57">
          <cell r="U57" t="str">
            <v>1996/1997</v>
          </cell>
          <cell r="V57" t="str">
            <v>1996</v>
          </cell>
          <cell r="W57">
            <v>875000</v>
          </cell>
          <cell r="Y57">
            <v>33.16089142857143</v>
          </cell>
        </row>
        <row r="58">
          <cell r="U58" t="str">
            <v>1997/1998</v>
          </cell>
          <cell r="V58" t="str">
            <v>1997</v>
          </cell>
          <cell r="W58">
            <v>988000</v>
          </cell>
          <cell r="Y58">
            <v>35.37725708502024</v>
          </cell>
        </row>
        <row r="59">
          <cell r="U59" t="str">
            <v>1998/1999</v>
          </cell>
          <cell r="V59" t="str">
            <v>1998</v>
          </cell>
          <cell r="W59">
            <v>1145000</v>
          </cell>
          <cell r="Y59">
            <v>32.58577292576419</v>
          </cell>
        </row>
        <row r="60">
          <cell r="U60" t="str">
            <v>1999/2000</v>
          </cell>
          <cell r="V60" t="str">
            <v>1999</v>
          </cell>
          <cell r="W60">
            <v>1344000</v>
          </cell>
          <cell r="Y60">
            <v>32.67857142857143</v>
          </cell>
        </row>
        <row r="61">
          <cell r="U61" t="str">
            <v>2000/2001</v>
          </cell>
          <cell r="V61" t="str">
            <v>2000</v>
          </cell>
          <cell r="W61">
            <v>1186000</v>
          </cell>
          <cell r="Y61">
            <v>29.317032040472174</v>
          </cell>
        </row>
        <row r="62">
          <cell r="U62" t="str">
            <v>2001/2002</v>
          </cell>
          <cell r="V62" t="str">
            <v>2001</v>
          </cell>
          <cell r="W62">
            <v>1083000</v>
          </cell>
          <cell r="Y62">
            <v>26.537396121883656</v>
          </cell>
        </row>
        <row r="63">
          <cell r="U63" t="str">
            <v>2002/2003</v>
          </cell>
          <cell r="V63" t="str">
            <v>2002</v>
          </cell>
          <cell r="W63">
            <v>1036000</v>
          </cell>
          <cell r="Y63">
            <v>32.422779922779924</v>
          </cell>
        </row>
        <row r="64">
          <cell r="U64" t="str">
            <v>2003/2004</v>
          </cell>
          <cell r="V64" t="str">
            <v>2003</v>
          </cell>
          <cell r="W64">
            <v>1090995</v>
          </cell>
          <cell r="Y64">
            <v>31.283369767964107</v>
          </cell>
        </row>
        <row r="65">
          <cell r="U65" t="str">
            <v>2004/2005</v>
          </cell>
          <cell r="V65" t="str">
            <v>2004</v>
          </cell>
          <cell r="W65">
            <v>1118000</v>
          </cell>
          <cell r="Y65">
            <v>35.31511627906977</v>
          </cell>
        </row>
        <row r="66">
          <cell r="U66" t="str">
            <v>2005/06</v>
          </cell>
          <cell r="V66" t="str">
            <v>2005</v>
          </cell>
          <cell r="W66">
            <v>1231000</v>
          </cell>
          <cell r="Y66">
            <v>36.8</v>
          </cell>
        </row>
        <row r="67">
          <cell r="U67" t="str">
            <v>2006/07</v>
          </cell>
          <cell r="V67" t="str">
            <v>2006</v>
          </cell>
          <cell r="W67">
            <v>1402000</v>
          </cell>
          <cell r="Y67">
            <v>29.5</v>
          </cell>
        </row>
        <row r="68">
          <cell r="U68" t="str">
            <v>2007/08</v>
          </cell>
          <cell r="V68" t="str">
            <v>2007</v>
          </cell>
          <cell r="W68">
            <v>1618000</v>
          </cell>
          <cell r="Y68">
            <v>29</v>
          </cell>
        </row>
        <row r="69">
          <cell r="U69" t="str">
            <v>2008/09</v>
          </cell>
          <cell r="V69" t="str">
            <v>2008</v>
          </cell>
          <cell r="W69">
            <v>1421000</v>
          </cell>
          <cell r="Y69">
            <v>33.22308233638283</v>
          </cell>
        </row>
        <row r="70">
          <cell r="U70" t="str">
            <v>2009/10</v>
          </cell>
          <cell r="V70" t="str">
            <v>2009</v>
          </cell>
          <cell r="W70">
            <v>1481000</v>
          </cell>
          <cell r="Y70">
            <v>37.70425388251182</v>
          </cell>
        </row>
        <row r="71">
          <cell r="U71" t="str">
            <v>2010/11</v>
          </cell>
          <cell r="V71" t="str">
            <v>2010</v>
          </cell>
          <cell r="W71">
            <v>1460000</v>
          </cell>
          <cell r="Y71">
            <v>32.7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 colza "/>
      <sheetName val="bilan tournesol"/>
      <sheetName val="bilan soja"/>
    </sheetNames>
    <sheetDataSet>
      <sheetData sheetId="0">
        <row r="41">
          <cell r="V41" t="str">
            <v>Surface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lan pois 10 "/>
      <sheetName val="bilan pois 09"/>
      <sheetName val="mens pois 2009"/>
      <sheetName val="bilan colza 10 "/>
      <sheetName val="mens pois 2010"/>
      <sheetName val="bilan féverole 09"/>
      <sheetName val="mens fève 09"/>
      <sheetName val="bilan féverole 10"/>
      <sheetName val="mens fève 10 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F53"/>
  <sheetViews>
    <sheetView workbookViewId="0" topLeftCell="A1">
      <selection activeCell="AC6" sqref="AC6"/>
    </sheetView>
  </sheetViews>
  <sheetFormatPr defaultColWidth="11.421875" defaultRowHeight="12.75"/>
  <cols>
    <col min="1" max="1" width="33.57421875" style="0" customWidth="1"/>
    <col min="2" max="2" width="53.57421875" style="0" bestFit="1" customWidth="1"/>
    <col min="3" max="3" width="10.140625" style="0" hidden="1" customWidth="1"/>
    <col min="4" max="4" width="10.57421875" style="0" hidden="1" customWidth="1"/>
    <col min="5" max="6" width="10.140625" style="0" bestFit="1" customWidth="1"/>
    <col min="7" max="8" width="9.28125" style="0" hidden="1" customWidth="1"/>
    <col min="9" max="11" width="10.7109375" style="0" hidden="1" customWidth="1"/>
    <col min="12" max="12" width="8.28125" style="0" bestFit="1" customWidth="1"/>
    <col min="13" max="16" width="13.7109375" style="0" hidden="1" customWidth="1"/>
    <col min="17" max="17" width="10.7109375" style="0" customWidth="1"/>
    <col min="18" max="21" width="13.7109375" style="0" hidden="1" customWidth="1"/>
    <col min="22" max="22" width="10.7109375" style="0" customWidth="1"/>
    <col min="23" max="24" width="13.7109375" style="0" hidden="1" customWidth="1"/>
    <col min="25" max="28" width="10.7109375" style="0" customWidth="1"/>
    <col min="29" max="29" width="9.7109375" style="0" customWidth="1"/>
    <col min="30" max="30" width="3.140625" style="0" customWidth="1"/>
    <col min="31" max="31" width="9.8515625" style="2" customWidth="1"/>
  </cols>
  <sheetData>
    <row r="1" spans="1:32" ht="24.75">
      <c r="A1" s="167" t="s">
        <v>125</v>
      </c>
      <c r="B1" s="1" t="s">
        <v>34</v>
      </c>
      <c r="C1" s="1"/>
      <c r="D1" s="1"/>
      <c r="E1" s="1"/>
      <c r="F1" s="1"/>
      <c r="G1" s="1"/>
      <c r="H1" s="1"/>
      <c r="I1" s="16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/>
      <c r="AF1" s="2"/>
    </row>
    <row r="2" spans="2:32" s="5" customFormat="1" ht="16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3"/>
      <c r="AA2" s="3"/>
      <c r="AB2" s="3"/>
      <c r="AC2" s="4"/>
      <c r="AD2" s="4"/>
      <c r="AF2" s="6"/>
    </row>
    <row r="3" spans="2:30" ht="49.5" thickBot="1" thickTop="1">
      <c r="B3" s="168" t="s">
        <v>1</v>
      </c>
      <c r="C3" s="8" t="s">
        <v>136</v>
      </c>
      <c r="D3" s="8" t="s">
        <v>127</v>
      </c>
      <c r="E3" s="8" t="s">
        <v>143</v>
      </c>
      <c r="F3" s="8" t="s">
        <v>144</v>
      </c>
      <c r="G3" s="8" t="s">
        <v>115</v>
      </c>
      <c r="H3" s="8" t="s">
        <v>114</v>
      </c>
      <c r="I3" s="8" t="s">
        <v>106</v>
      </c>
      <c r="J3" s="8" t="s">
        <v>94</v>
      </c>
      <c r="K3" s="8" t="s">
        <v>128</v>
      </c>
      <c r="L3" s="8" t="s">
        <v>145</v>
      </c>
      <c r="M3" s="8" t="s">
        <v>111</v>
      </c>
      <c r="N3" s="8" t="s">
        <v>86</v>
      </c>
      <c r="O3" s="8" t="s">
        <v>82</v>
      </c>
      <c r="P3" s="8" t="s">
        <v>64</v>
      </c>
      <c r="Q3" s="8" t="s">
        <v>146</v>
      </c>
      <c r="R3" s="8" t="s">
        <v>62</v>
      </c>
      <c r="S3" s="8" t="s">
        <v>60</v>
      </c>
      <c r="T3" s="8" t="s">
        <v>56</v>
      </c>
      <c r="U3" s="8" t="s">
        <v>57</v>
      </c>
      <c r="V3" s="8" t="s">
        <v>137</v>
      </c>
      <c r="W3" s="8" t="s">
        <v>36</v>
      </c>
      <c r="X3" s="8" t="s">
        <v>29</v>
      </c>
      <c r="Y3" s="8" t="s">
        <v>58</v>
      </c>
      <c r="Z3" s="9" t="s">
        <v>54</v>
      </c>
      <c r="AA3" s="8" t="s">
        <v>55</v>
      </c>
      <c r="AB3" s="9" t="s">
        <v>119</v>
      </c>
      <c r="AC3" s="158" t="s">
        <v>139</v>
      </c>
      <c r="AD3" s="10"/>
    </row>
    <row r="4" spans="2:30" ht="14.25" thickBot="1" thickTop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0"/>
    </row>
    <row r="5" spans="1:30" ht="13.5" thickTop="1">
      <c r="A5" s="171"/>
      <c r="B5" s="13" t="s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5"/>
      <c r="AB5" s="16"/>
      <c r="AC5" s="17"/>
      <c r="AD5" s="10"/>
    </row>
    <row r="6" spans="2:32" ht="12.75">
      <c r="B6" s="18" t="s">
        <v>151</v>
      </c>
      <c r="C6" s="19"/>
      <c r="D6" s="19">
        <v>1531</v>
      </c>
      <c r="E6" s="19">
        <v>1507</v>
      </c>
      <c r="F6" s="19">
        <v>1438</v>
      </c>
      <c r="G6" s="19">
        <v>1437</v>
      </c>
      <c r="H6" s="19">
        <v>1438</v>
      </c>
      <c r="I6" s="19">
        <v>1436</v>
      </c>
      <c r="J6" s="19">
        <v>1442</v>
      </c>
      <c r="K6" s="19">
        <v>1460</v>
      </c>
      <c r="L6" s="19">
        <v>1607</v>
      </c>
      <c r="M6" s="19">
        <v>1604</v>
      </c>
      <c r="N6" s="19">
        <v>1603</v>
      </c>
      <c r="O6" s="19">
        <v>1601</v>
      </c>
      <c r="P6" s="19">
        <v>1603</v>
      </c>
      <c r="Q6" s="19">
        <v>1555</v>
      </c>
      <c r="R6" s="19">
        <v>1555</v>
      </c>
      <c r="S6" s="19">
        <v>1551.08</v>
      </c>
      <c r="T6" s="19">
        <v>1551.08</v>
      </c>
      <c r="U6" s="19">
        <v>1549.815</v>
      </c>
      <c r="V6" s="19">
        <v>1465</v>
      </c>
      <c r="W6" s="19">
        <v>1465</v>
      </c>
      <c r="X6" s="19">
        <v>1457</v>
      </c>
      <c r="Y6" s="19">
        <v>1480.771</v>
      </c>
      <c r="Z6" s="19">
        <v>1438.421</v>
      </c>
      <c r="AA6" s="19">
        <v>1619</v>
      </c>
      <c r="AB6" s="19">
        <v>1408</v>
      </c>
      <c r="AC6" s="20">
        <f>(E6-F6)/F6</f>
        <v>0.04798331015299027</v>
      </c>
      <c r="AD6" s="21"/>
      <c r="AF6" s="2"/>
    </row>
    <row r="7" spans="2:32" ht="12.75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0"/>
      <c r="AD7" s="24"/>
      <c r="AF7" s="2"/>
    </row>
    <row r="8" spans="2:32" ht="12.75">
      <c r="B8" s="18" t="s">
        <v>152</v>
      </c>
      <c r="C8" s="26"/>
      <c r="D8" s="26">
        <v>3.39</v>
      </c>
      <c r="E8" s="26">
        <v>3.63</v>
      </c>
      <c r="F8" s="26">
        <v>3.04</v>
      </c>
      <c r="G8" s="26">
        <v>3.01</v>
      </c>
      <c r="H8" s="26">
        <v>3.01</v>
      </c>
      <c r="I8" s="26">
        <v>3.006</v>
      </c>
      <c r="J8" s="26">
        <v>3.033980582524272</v>
      </c>
      <c r="K8" s="26">
        <v>3.25</v>
      </c>
      <c r="L8" s="26">
        <v>3.3995021779713754</v>
      </c>
      <c r="M8" s="26">
        <v>3.39</v>
      </c>
      <c r="N8" s="26">
        <v>3.39</v>
      </c>
      <c r="O8" s="26">
        <v>3.38</v>
      </c>
      <c r="P8" s="26">
        <v>3.39</v>
      </c>
      <c r="Q8" s="26">
        <v>3.44</v>
      </c>
      <c r="R8" s="26">
        <v>3.44</v>
      </c>
      <c r="S8" s="26">
        <v>3.4363153415684558</v>
      </c>
      <c r="T8" s="26">
        <v>3.453077855429765</v>
      </c>
      <c r="U8" s="26">
        <v>3.35471588544439</v>
      </c>
      <c r="V8" s="26">
        <v>3.2868852459016393</v>
      </c>
      <c r="W8" s="26">
        <v>3.29</v>
      </c>
      <c r="X8" s="26">
        <v>3.206588881262869</v>
      </c>
      <c r="Y8" s="26">
        <v>3.7931807146412244</v>
      </c>
      <c r="Z8" s="26">
        <v>3.2938896192422105</v>
      </c>
      <c r="AA8" s="26">
        <v>2.8616429894996913</v>
      </c>
      <c r="AB8" s="26">
        <v>2.928977272727273</v>
      </c>
      <c r="AC8" s="20">
        <f>(E8-F8)/F8</f>
        <v>0.194078947368421</v>
      </c>
      <c r="AD8" s="27"/>
      <c r="AF8" s="2"/>
    </row>
    <row r="9" spans="2:32" ht="12.75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0"/>
      <c r="AD9" s="27"/>
      <c r="AF9" s="2"/>
    </row>
    <row r="10" spans="2:32" ht="12.75">
      <c r="B10" s="18" t="s">
        <v>153</v>
      </c>
      <c r="C10" s="19"/>
      <c r="D10" s="19">
        <v>5190.09</v>
      </c>
      <c r="E10" s="19">
        <v>5477</v>
      </c>
      <c r="F10" s="19">
        <v>4380</v>
      </c>
      <c r="G10" s="19">
        <v>4325</v>
      </c>
      <c r="H10" s="19">
        <v>4327</v>
      </c>
      <c r="I10" s="19">
        <v>4318</v>
      </c>
      <c r="J10" s="19">
        <v>4375</v>
      </c>
      <c r="K10" s="19">
        <v>4750</v>
      </c>
      <c r="L10" s="19">
        <v>5463</v>
      </c>
      <c r="M10" s="19">
        <v>5431</v>
      </c>
      <c r="N10" s="19">
        <v>5431</v>
      </c>
      <c r="O10" s="19">
        <v>5412</v>
      </c>
      <c r="P10" s="19">
        <v>5428</v>
      </c>
      <c r="Q10" s="19">
        <v>5349.2</v>
      </c>
      <c r="R10" s="19">
        <v>5349.2</v>
      </c>
      <c r="S10" s="19">
        <v>5330</v>
      </c>
      <c r="T10" s="19">
        <v>5356</v>
      </c>
      <c r="U10" s="19">
        <v>5199.188999999998</v>
      </c>
      <c r="V10" s="19">
        <v>4812</v>
      </c>
      <c r="W10" s="19">
        <v>4819.85</v>
      </c>
      <c r="X10" s="19">
        <v>4672</v>
      </c>
      <c r="Y10" s="19">
        <v>5616.832</v>
      </c>
      <c r="Z10" s="19">
        <v>4738</v>
      </c>
      <c r="AA10" s="19">
        <v>4633</v>
      </c>
      <c r="AB10" s="19">
        <v>4124</v>
      </c>
      <c r="AC10" s="20">
        <f>(E10-F10)/F10</f>
        <v>0.2504566210045662</v>
      </c>
      <c r="AD10" s="24"/>
      <c r="AF10" s="2"/>
    </row>
    <row r="11" spans="2:32" ht="12.75">
      <c r="B11" s="30" t="s">
        <v>4</v>
      </c>
      <c r="C11" s="31"/>
      <c r="D11" s="31"/>
      <c r="E11" s="31">
        <v>131</v>
      </c>
      <c r="F11" s="31">
        <v>67</v>
      </c>
      <c r="G11" s="31">
        <v>89</v>
      </c>
      <c r="H11" s="31">
        <v>199</v>
      </c>
      <c r="I11" s="31">
        <v>140</v>
      </c>
      <c r="J11" s="31">
        <v>120</v>
      </c>
      <c r="K11" s="31">
        <v>95</v>
      </c>
      <c r="L11" s="31">
        <v>100</v>
      </c>
      <c r="M11" s="31">
        <v>112</v>
      </c>
      <c r="N11" s="31">
        <v>166</v>
      </c>
      <c r="O11" s="31">
        <v>102</v>
      </c>
      <c r="P11" s="31">
        <v>78</v>
      </c>
      <c r="Q11" s="31">
        <v>61.19999999999982</v>
      </c>
      <c r="R11" s="31">
        <v>24.199999999999818</v>
      </c>
      <c r="S11" s="31">
        <v>67</v>
      </c>
      <c r="T11" s="31">
        <v>179.6</v>
      </c>
      <c r="U11" s="31">
        <v>164.789</v>
      </c>
      <c r="V11" s="31">
        <v>98</v>
      </c>
      <c r="W11" s="31">
        <v>100</v>
      </c>
      <c r="X11" s="31">
        <v>142</v>
      </c>
      <c r="Y11" s="31">
        <v>152.83200000000033</v>
      </c>
      <c r="Z11" s="31">
        <v>249</v>
      </c>
      <c r="AA11" s="31">
        <v>137</v>
      </c>
      <c r="AB11" s="31">
        <v>122</v>
      </c>
      <c r="AC11" s="20"/>
      <c r="AD11" s="32"/>
      <c r="AF11" s="2"/>
    </row>
    <row r="12" spans="2:32" ht="12.75">
      <c r="B12" s="33" t="s">
        <v>5</v>
      </c>
      <c r="C12" s="31"/>
      <c r="D12" s="31"/>
      <c r="E12" s="31">
        <v>131</v>
      </c>
      <c r="F12" s="31">
        <v>67</v>
      </c>
      <c r="G12" s="31">
        <v>89</v>
      </c>
      <c r="H12" s="31">
        <v>199</v>
      </c>
      <c r="I12" s="31">
        <v>140</v>
      </c>
      <c r="J12" s="31">
        <v>120</v>
      </c>
      <c r="K12" s="31">
        <v>95</v>
      </c>
      <c r="L12" s="31">
        <v>100</v>
      </c>
      <c r="M12" s="31">
        <v>112</v>
      </c>
      <c r="N12" s="31">
        <v>166</v>
      </c>
      <c r="O12" s="31">
        <v>102</v>
      </c>
      <c r="P12" s="31">
        <v>78</v>
      </c>
      <c r="Q12" s="31">
        <v>61.19999999999982</v>
      </c>
      <c r="R12" s="31"/>
      <c r="S12" s="89"/>
      <c r="T12" s="89"/>
      <c r="U12" s="31"/>
      <c r="V12" s="31">
        <v>98</v>
      </c>
      <c r="W12" s="31"/>
      <c r="X12" s="31"/>
      <c r="Y12" s="31">
        <v>152.83200000000033</v>
      </c>
      <c r="Z12" s="31">
        <v>249</v>
      </c>
      <c r="AA12" s="31">
        <v>137</v>
      </c>
      <c r="AB12" s="31">
        <v>122</v>
      </c>
      <c r="AC12" s="20"/>
      <c r="AD12" s="34"/>
      <c r="AF12" s="2"/>
    </row>
    <row r="13" spans="2:32" ht="12.75">
      <c r="B13" s="3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6"/>
      <c r="AB13" s="37"/>
      <c r="AC13" s="20"/>
      <c r="AD13" s="38"/>
      <c r="AF13" s="2"/>
    </row>
    <row r="14" spans="2:32" ht="12.75">
      <c r="B14" s="39"/>
      <c r="C14" s="40"/>
      <c r="D14" s="40"/>
      <c r="E14" s="40"/>
      <c r="F14" s="40"/>
      <c r="G14" s="40">
        <v>4000</v>
      </c>
      <c r="H14" s="40">
        <v>3502</v>
      </c>
      <c r="I14" s="40">
        <v>3200</v>
      </c>
      <c r="J14" s="40"/>
      <c r="K14" s="40"/>
      <c r="L14" s="40"/>
      <c r="M14" s="162">
        <v>5152</v>
      </c>
      <c r="N14" s="40"/>
      <c r="O14" s="16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20"/>
      <c r="AD14" s="38"/>
      <c r="AF14" s="2"/>
    </row>
    <row r="15" spans="2:32" ht="12.75">
      <c r="B15" s="39"/>
      <c r="C15" s="41"/>
      <c r="D15" s="41"/>
      <c r="E15" s="41"/>
      <c r="F15" s="41"/>
      <c r="G15" s="41">
        <v>0.9248554913294798</v>
      </c>
      <c r="H15" s="41">
        <v>0.809336722902704</v>
      </c>
      <c r="I15" s="41">
        <v>0.7410838351088467</v>
      </c>
      <c r="J15" s="41"/>
      <c r="K15" s="41"/>
      <c r="L15" s="41"/>
      <c r="M15" s="163">
        <v>0.9486282452587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94"/>
      <c r="AA15" s="41"/>
      <c r="AB15" s="41"/>
      <c r="AC15" s="20"/>
      <c r="AD15" s="24"/>
      <c r="AF15" s="2"/>
    </row>
    <row r="16" spans="2:32" ht="12.75">
      <c r="B16" s="39"/>
      <c r="C16" s="41"/>
      <c r="D16" s="41"/>
      <c r="E16" s="41"/>
      <c r="F16" s="41"/>
      <c r="G16" s="41">
        <v>0.9442870632672332</v>
      </c>
      <c r="H16" s="92"/>
      <c r="I16" s="92"/>
      <c r="J16" s="92"/>
      <c r="K16" s="92"/>
      <c r="L16" s="41"/>
      <c r="M16" s="92"/>
      <c r="N16" s="92"/>
      <c r="O16" s="92"/>
      <c r="P16" s="92"/>
      <c r="Q16" s="92"/>
      <c r="R16" s="92"/>
      <c r="S16" s="42"/>
      <c r="T16" s="42"/>
      <c r="U16" s="92"/>
      <c r="V16" s="92"/>
      <c r="W16" s="42"/>
      <c r="X16" s="42"/>
      <c r="Y16" s="42"/>
      <c r="Z16" s="42"/>
      <c r="AA16" s="43"/>
      <c r="AB16" s="37"/>
      <c r="AC16" s="20"/>
      <c r="AD16" s="44"/>
      <c r="AF16" s="2"/>
    </row>
    <row r="17" spans="2:32" ht="12.75">
      <c r="B17" s="45" t="s">
        <v>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3"/>
      <c r="AB17" s="37"/>
      <c r="AC17" s="20"/>
      <c r="AD17" s="27"/>
      <c r="AF17" s="2"/>
    </row>
    <row r="18" spans="2:32" ht="12.75">
      <c r="B18" s="39" t="s">
        <v>7</v>
      </c>
      <c r="C18" s="97"/>
      <c r="D18" s="97">
        <v>107.64</v>
      </c>
      <c r="E18" s="97">
        <v>90</v>
      </c>
      <c r="F18" s="97">
        <v>149</v>
      </c>
      <c r="G18" s="97">
        <v>149</v>
      </c>
      <c r="H18" s="97">
        <v>149</v>
      </c>
      <c r="I18" s="97">
        <v>149</v>
      </c>
      <c r="J18" s="97">
        <v>149.37</v>
      </c>
      <c r="K18" s="97">
        <v>70</v>
      </c>
      <c r="L18" s="97">
        <v>215</v>
      </c>
      <c r="M18" s="97">
        <v>215</v>
      </c>
      <c r="N18" s="97">
        <v>215</v>
      </c>
      <c r="O18" s="97">
        <v>215</v>
      </c>
      <c r="P18" s="97">
        <v>215</v>
      </c>
      <c r="Q18" s="97">
        <v>286</v>
      </c>
      <c r="R18" s="97">
        <v>285.77</v>
      </c>
      <c r="S18" s="97">
        <v>285.52899999999954</v>
      </c>
      <c r="T18" s="97">
        <v>285.52899999999954</v>
      </c>
      <c r="U18" s="97">
        <v>238</v>
      </c>
      <c r="V18" s="97">
        <v>331</v>
      </c>
      <c r="W18" s="97">
        <v>331</v>
      </c>
      <c r="X18" s="97">
        <v>270</v>
      </c>
      <c r="Y18" s="97">
        <v>272</v>
      </c>
      <c r="Z18" s="97">
        <v>298</v>
      </c>
      <c r="AA18" s="98">
        <v>354</v>
      </c>
      <c r="AB18" s="46">
        <v>591</v>
      </c>
      <c r="AC18" s="20">
        <f>(E18-F18)/F18</f>
        <v>-0.3959731543624161</v>
      </c>
      <c r="AD18" s="32"/>
      <c r="AF18" s="2"/>
    </row>
    <row r="19" spans="2:32" ht="12.75">
      <c r="B19" s="39" t="s">
        <v>8</v>
      </c>
      <c r="C19" s="98"/>
      <c r="D19" s="98">
        <v>5086</v>
      </c>
      <c r="E19" s="98">
        <v>5346</v>
      </c>
      <c r="F19" s="98">
        <v>4313</v>
      </c>
      <c r="G19" s="98">
        <v>4236</v>
      </c>
      <c r="H19" s="98">
        <v>4128</v>
      </c>
      <c r="I19" s="98">
        <v>4178</v>
      </c>
      <c r="J19" s="98">
        <v>4255</v>
      </c>
      <c r="K19" s="98">
        <v>4655</v>
      </c>
      <c r="L19" s="98">
        <v>5363</v>
      </c>
      <c r="M19" s="98">
        <v>5319</v>
      </c>
      <c r="N19" s="98">
        <v>5265</v>
      </c>
      <c r="O19" s="98">
        <v>5310</v>
      </c>
      <c r="P19" s="98">
        <v>5350</v>
      </c>
      <c r="Q19" s="98">
        <v>5288</v>
      </c>
      <c r="R19" s="98">
        <v>5325</v>
      </c>
      <c r="S19" s="98">
        <v>5263</v>
      </c>
      <c r="T19" s="98">
        <v>5176.4</v>
      </c>
      <c r="U19" s="98">
        <v>5034.4</v>
      </c>
      <c r="V19" s="98">
        <v>4714</v>
      </c>
      <c r="W19" s="98">
        <v>4719.85</v>
      </c>
      <c r="X19" s="98">
        <v>4530</v>
      </c>
      <c r="Y19" s="98">
        <v>5464</v>
      </c>
      <c r="Z19" s="98">
        <v>4489</v>
      </c>
      <c r="AA19" s="98">
        <v>4496</v>
      </c>
      <c r="AB19" s="46">
        <v>4002</v>
      </c>
      <c r="AC19" s="20">
        <f>(E19-F19)/F19</f>
        <v>0.23950846278692325</v>
      </c>
      <c r="AD19" s="32"/>
      <c r="AF19" s="2"/>
    </row>
    <row r="20" spans="2:32" ht="12.75">
      <c r="B20" s="39" t="s">
        <v>120</v>
      </c>
      <c r="C20" s="157"/>
      <c r="D20" s="157">
        <v>0.9799444710978037</v>
      </c>
      <c r="E20" s="157">
        <v>0.9760817966039803</v>
      </c>
      <c r="F20" s="157">
        <v>0.984703196347032</v>
      </c>
      <c r="G20" s="157">
        <v>0.979421965317919</v>
      </c>
      <c r="H20" s="157">
        <v>0.9540097064941068</v>
      </c>
      <c r="I20" s="157">
        <v>0.9675775822139879</v>
      </c>
      <c r="J20" s="157">
        <v>0.9725714285714285</v>
      </c>
      <c r="K20" s="157">
        <v>0.98</v>
      </c>
      <c r="L20" s="157">
        <v>0.9816950393556654</v>
      </c>
      <c r="M20" s="157">
        <v>0.9793776468422022</v>
      </c>
      <c r="N20" s="157"/>
      <c r="O20" s="157"/>
      <c r="P20" s="46"/>
      <c r="Q20" s="157">
        <v>0.9885590368653256</v>
      </c>
      <c r="R20" s="46"/>
      <c r="S20" s="46"/>
      <c r="T20" s="46"/>
      <c r="U20" s="46"/>
      <c r="V20" s="157">
        <v>0.9796342477140482</v>
      </c>
      <c r="W20" s="46"/>
      <c r="X20" s="46"/>
      <c r="Y20" s="157">
        <v>0.9727903558447181</v>
      </c>
      <c r="Z20" s="157">
        <v>0.94744617982271</v>
      </c>
      <c r="AA20" s="157">
        <v>0.9704295273041226</v>
      </c>
      <c r="AB20" s="46"/>
      <c r="AC20" s="20">
        <f>(E20-F20)/F20</f>
        <v>-0.008755328280678466</v>
      </c>
      <c r="AD20" s="32"/>
      <c r="AF20" s="2"/>
    </row>
    <row r="21" spans="2:32" ht="12.75" hidden="1">
      <c r="B21" s="30" t="s">
        <v>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8"/>
      <c r="AB21" s="46">
        <v>10</v>
      </c>
      <c r="AC21" s="20"/>
      <c r="AD21" s="24"/>
      <c r="AF21" s="2"/>
    </row>
    <row r="22" spans="2:32" ht="12.75">
      <c r="B22" s="39"/>
      <c r="C22" s="157"/>
      <c r="D22" s="157"/>
      <c r="E22" s="157"/>
      <c r="F22" s="157"/>
      <c r="G22" s="157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0"/>
      <c r="AB22" s="46">
        <v>2000</v>
      </c>
      <c r="AC22" s="20"/>
      <c r="AD22" s="32"/>
      <c r="AF22" s="2"/>
    </row>
    <row r="23" spans="2:32" ht="12.75">
      <c r="B23" s="39" t="s">
        <v>95</v>
      </c>
      <c r="C23" s="40"/>
      <c r="D23" s="40"/>
      <c r="E23" s="40"/>
      <c r="F23" s="40">
        <v>66</v>
      </c>
      <c r="G23" s="40"/>
      <c r="H23" s="40"/>
      <c r="I23" s="40"/>
      <c r="J23" s="40"/>
      <c r="K23" s="40"/>
      <c r="L23" s="40">
        <v>145</v>
      </c>
      <c r="M23" s="40"/>
      <c r="N23" s="40"/>
      <c r="O23" s="40"/>
      <c r="P23" s="40"/>
      <c r="Q23" s="40"/>
      <c r="R23" s="40"/>
      <c r="S23" s="40"/>
      <c r="T23" s="40"/>
      <c r="U23" s="40"/>
      <c r="V23" s="40">
        <v>204</v>
      </c>
      <c r="W23" s="40">
        <v>0</v>
      </c>
      <c r="X23" s="40">
        <v>0</v>
      </c>
      <c r="Y23" s="40">
        <v>150</v>
      </c>
      <c r="Z23" s="35">
        <v>136</v>
      </c>
      <c r="AA23" s="35">
        <v>112</v>
      </c>
      <c r="AB23" s="35"/>
      <c r="AC23" s="20"/>
      <c r="AD23" s="32"/>
      <c r="AF23" s="2"/>
    </row>
    <row r="24" spans="2:31" ht="12.75">
      <c r="B24" s="18" t="s">
        <v>83</v>
      </c>
      <c r="C24" s="97"/>
      <c r="D24" s="97">
        <v>700</v>
      </c>
      <c r="E24" s="97">
        <f>E25+E26</f>
        <v>650</v>
      </c>
      <c r="F24" s="97">
        <v>1238</v>
      </c>
      <c r="G24" s="97">
        <v>1200</v>
      </c>
      <c r="H24" s="97">
        <v>1200</v>
      </c>
      <c r="I24" s="97">
        <v>1200</v>
      </c>
      <c r="J24" s="97">
        <v>950</v>
      </c>
      <c r="K24" s="97">
        <v>750</v>
      </c>
      <c r="L24" s="97">
        <v>683</v>
      </c>
      <c r="M24" s="97">
        <v>625</v>
      </c>
      <c r="N24" s="97">
        <v>695</v>
      </c>
      <c r="O24" s="97">
        <v>650</v>
      </c>
      <c r="P24" s="97">
        <v>550</v>
      </c>
      <c r="Q24" s="97">
        <v>692</v>
      </c>
      <c r="R24" s="97">
        <v>665</v>
      </c>
      <c r="S24" s="97">
        <v>550</v>
      </c>
      <c r="T24" s="97">
        <v>450</v>
      </c>
      <c r="U24" s="97">
        <v>600</v>
      </c>
      <c r="V24" s="97">
        <v>942.6019999999999</v>
      </c>
      <c r="W24" s="42">
        <v>940</v>
      </c>
      <c r="X24" s="42">
        <v>800</v>
      </c>
      <c r="Y24" s="42">
        <v>552</v>
      </c>
      <c r="Z24" s="42">
        <v>921</v>
      </c>
      <c r="AA24" s="42">
        <v>289</v>
      </c>
      <c r="AB24" s="35">
        <v>80</v>
      </c>
      <c r="AC24" s="20">
        <f>(E24-F24)/F24</f>
        <v>-0.47495961227786754</v>
      </c>
      <c r="AD24" s="24"/>
      <c r="AE24"/>
    </row>
    <row r="25" spans="2:31" ht="12.75">
      <c r="B25" s="30" t="s">
        <v>11</v>
      </c>
      <c r="C25" s="31"/>
      <c r="D25" s="31">
        <v>300</v>
      </c>
      <c r="E25" s="31">
        <v>350</v>
      </c>
      <c r="F25" s="31">
        <v>325</v>
      </c>
      <c r="G25" s="31">
        <v>260</v>
      </c>
      <c r="H25" s="31">
        <v>260</v>
      </c>
      <c r="I25" s="31">
        <v>255</v>
      </c>
      <c r="J25" s="31">
        <v>200</v>
      </c>
      <c r="K25" s="31">
        <v>250</v>
      </c>
      <c r="L25" s="31">
        <v>76</v>
      </c>
      <c r="M25" s="31">
        <v>75</v>
      </c>
      <c r="N25" s="31">
        <v>75</v>
      </c>
      <c r="O25" s="31">
        <v>100</v>
      </c>
      <c r="P25" s="31">
        <v>150</v>
      </c>
      <c r="Q25" s="31">
        <v>297</v>
      </c>
      <c r="R25" s="31">
        <v>300</v>
      </c>
      <c r="S25" s="31">
        <v>330</v>
      </c>
      <c r="T25" s="31">
        <v>350</v>
      </c>
      <c r="U25" s="31">
        <v>300</v>
      </c>
      <c r="V25" s="31">
        <v>415.643</v>
      </c>
      <c r="W25" s="35">
        <v>415</v>
      </c>
      <c r="X25" s="35">
        <v>500</v>
      </c>
      <c r="Y25" s="35">
        <v>188</v>
      </c>
      <c r="Z25" s="35">
        <v>316</v>
      </c>
      <c r="AA25" s="35">
        <v>139</v>
      </c>
      <c r="AB25" s="35">
        <v>60</v>
      </c>
      <c r="AC25" s="20">
        <f>(E25-F25)/F25</f>
        <v>0.07692307692307693</v>
      </c>
      <c r="AD25" s="24"/>
      <c r="AE25"/>
    </row>
    <row r="26" spans="2:31" ht="12.75">
      <c r="B26" s="30" t="s">
        <v>12</v>
      </c>
      <c r="C26" s="31"/>
      <c r="D26" s="31">
        <v>400</v>
      </c>
      <c r="E26" s="31">
        <v>300</v>
      </c>
      <c r="F26" s="31">
        <v>913</v>
      </c>
      <c r="G26" s="31">
        <v>940</v>
      </c>
      <c r="H26" s="31">
        <v>940</v>
      </c>
      <c r="I26" s="31">
        <v>945</v>
      </c>
      <c r="J26" s="31">
        <v>750</v>
      </c>
      <c r="K26" s="31">
        <v>500</v>
      </c>
      <c r="L26" s="31">
        <v>607</v>
      </c>
      <c r="M26" s="31">
        <v>550</v>
      </c>
      <c r="N26" s="31">
        <v>620</v>
      </c>
      <c r="O26" s="31">
        <v>550</v>
      </c>
      <c r="P26" s="31">
        <v>400</v>
      </c>
      <c r="Q26" s="31">
        <v>395</v>
      </c>
      <c r="R26" s="31">
        <v>365</v>
      </c>
      <c r="S26" s="31">
        <v>220</v>
      </c>
      <c r="T26" s="31">
        <v>100</v>
      </c>
      <c r="U26" s="31">
        <v>300</v>
      </c>
      <c r="V26" s="31">
        <v>526.959</v>
      </c>
      <c r="W26" s="35">
        <v>525</v>
      </c>
      <c r="X26" s="35">
        <v>300</v>
      </c>
      <c r="Y26" s="35">
        <v>364</v>
      </c>
      <c r="Z26" s="35">
        <v>605</v>
      </c>
      <c r="AA26" s="35">
        <v>150</v>
      </c>
      <c r="AB26" s="35">
        <v>20</v>
      </c>
      <c r="AC26" s="20">
        <f>(E26-F26)/F26</f>
        <v>-0.6714129244249726</v>
      </c>
      <c r="AD26" s="24"/>
      <c r="AE26"/>
    </row>
    <row r="27" spans="2:31" ht="13.5" thickBot="1">
      <c r="B27" s="53" t="s">
        <v>13</v>
      </c>
      <c r="C27" s="19"/>
      <c r="D27" s="19">
        <v>5893.64</v>
      </c>
      <c r="E27" s="19">
        <f>E18+E19+E23+E24</f>
        <v>6086</v>
      </c>
      <c r="F27" s="19">
        <v>5766</v>
      </c>
      <c r="G27" s="19">
        <v>5585</v>
      </c>
      <c r="H27" s="19">
        <v>5477</v>
      </c>
      <c r="I27" s="19">
        <v>5527</v>
      </c>
      <c r="J27" s="19">
        <v>5354.37</v>
      </c>
      <c r="K27" s="19">
        <v>5475</v>
      </c>
      <c r="L27" s="19">
        <v>6406</v>
      </c>
      <c r="M27" s="19">
        <v>6159</v>
      </c>
      <c r="N27" s="19">
        <v>6175</v>
      </c>
      <c r="O27" s="19">
        <v>6175</v>
      </c>
      <c r="P27" s="19">
        <v>6115</v>
      </c>
      <c r="Q27" s="19">
        <v>6266</v>
      </c>
      <c r="R27" s="19">
        <v>6275.77</v>
      </c>
      <c r="S27" s="19">
        <v>6098.5289999999995</v>
      </c>
      <c r="T27" s="19">
        <v>5911.928999999999</v>
      </c>
      <c r="U27" s="19">
        <v>5872.4</v>
      </c>
      <c r="V27" s="19">
        <v>6191.602</v>
      </c>
      <c r="W27" s="19">
        <v>5990.85</v>
      </c>
      <c r="X27" s="19">
        <v>5600</v>
      </c>
      <c r="Y27" s="19">
        <v>6438</v>
      </c>
      <c r="Z27" s="19">
        <v>5844</v>
      </c>
      <c r="AA27" s="19">
        <v>5251</v>
      </c>
      <c r="AB27" s="19">
        <v>4673</v>
      </c>
      <c r="AC27" s="20">
        <f>(E27-F27)/F27</f>
        <v>0.05549774540409296</v>
      </c>
      <c r="AD27" s="24"/>
      <c r="AE27"/>
    </row>
    <row r="28" spans="2:31" ht="14.25" thickBot="1" thickTop="1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6"/>
      <c r="Z28" s="57"/>
      <c r="AA28" s="58"/>
      <c r="AB28" s="58"/>
      <c r="AC28" s="20"/>
      <c r="AD28" s="32"/>
      <c r="AE28"/>
    </row>
    <row r="29" spans="2:31" ht="13.5" thickTop="1">
      <c r="B29" s="45" t="s">
        <v>14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0"/>
      <c r="Z29" s="61"/>
      <c r="AA29" s="62"/>
      <c r="AB29" s="62"/>
      <c r="AC29" s="20"/>
      <c r="AD29" s="32"/>
      <c r="AE29"/>
    </row>
    <row r="30" spans="2:31" ht="12.75">
      <c r="B30" s="18" t="s">
        <v>15</v>
      </c>
      <c r="C30" s="19"/>
      <c r="D30" s="19">
        <v>4620.86</v>
      </c>
      <c r="E30" s="19">
        <f>E31+E32+E33+E34</f>
        <v>4673.46</v>
      </c>
      <c r="F30" s="19">
        <v>4436.13</v>
      </c>
      <c r="G30" s="19">
        <v>4412.36</v>
      </c>
      <c r="H30" s="19">
        <v>4276.28</v>
      </c>
      <c r="I30" s="19">
        <v>4401.78</v>
      </c>
      <c r="J30" s="19">
        <v>4342.55</v>
      </c>
      <c r="K30" s="19">
        <v>4576.55</v>
      </c>
      <c r="L30" s="19">
        <v>4792.63</v>
      </c>
      <c r="M30" s="19">
        <v>4708</v>
      </c>
      <c r="N30" s="19">
        <v>4733</v>
      </c>
      <c r="O30" s="19">
        <v>4823.1</v>
      </c>
      <c r="P30" s="19">
        <v>4910</v>
      </c>
      <c r="Q30" s="19">
        <v>4345</v>
      </c>
      <c r="R30" s="19">
        <v>4333</v>
      </c>
      <c r="S30" s="19">
        <v>4342.63</v>
      </c>
      <c r="T30" s="19">
        <v>4156.764</v>
      </c>
      <c r="U30" s="19">
        <v>4325.344</v>
      </c>
      <c r="V30" s="19">
        <v>4695</v>
      </c>
      <c r="W30" s="19">
        <v>4660</v>
      </c>
      <c r="X30" s="19">
        <v>4780</v>
      </c>
      <c r="Y30" s="19">
        <v>4444</v>
      </c>
      <c r="Z30" s="19">
        <v>3909</v>
      </c>
      <c r="AA30" s="19">
        <v>2942</v>
      </c>
      <c r="AB30" s="19">
        <v>2489</v>
      </c>
      <c r="AC30" s="20">
        <f>(E30-F30)/F30</f>
        <v>0.05349933387885385</v>
      </c>
      <c r="AD30" s="32"/>
      <c r="AE30"/>
    </row>
    <row r="31" spans="2:31" ht="12.75">
      <c r="B31" s="164" t="s">
        <v>16</v>
      </c>
      <c r="C31" s="46"/>
      <c r="D31" s="46">
        <v>4500</v>
      </c>
      <c r="E31" s="46">
        <v>4550</v>
      </c>
      <c r="F31" s="46">
        <v>4325</v>
      </c>
      <c r="G31" s="46">
        <v>4300</v>
      </c>
      <c r="H31" s="46">
        <v>4175</v>
      </c>
      <c r="I31" s="46">
        <v>4300</v>
      </c>
      <c r="J31" s="46">
        <v>4250</v>
      </c>
      <c r="K31" s="46">
        <v>4480</v>
      </c>
      <c r="L31" s="46">
        <v>4687</v>
      </c>
      <c r="M31" s="46">
        <v>4600</v>
      </c>
      <c r="N31" s="46">
        <v>4620</v>
      </c>
      <c r="O31" s="46">
        <v>4700</v>
      </c>
      <c r="P31" s="46">
        <v>4800</v>
      </c>
      <c r="Q31" s="46">
        <v>4240</v>
      </c>
      <c r="R31" s="46">
        <v>4215</v>
      </c>
      <c r="S31" s="46">
        <v>4205</v>
      </c>
      <c r="T31" s="46">
        <v>4000</v>
      </c>
      <c r="U31" s="46">
        <v>4150</v>
      </c>
      <c r="V31" s="88">
        <v>4503</v>
      </c>
      <c r="W31" s="88">
        <v>4480</v>
      </c>
      <c r="X31" s="87">
        <v>4600</v>
      </c>
      <c r="Y31" s="88">
        <v>4200</v>
      </c>
      <c r="Z31" s="46">
        <v>3723</v>
      </c>
      <c r="AA31" s="46">
        <v>2784</v>
      </c>
      <c r="AB31" s="46">
        <v>2336</v>
      </c>
      <c r="AC31" s="20">
        <f>(E31-F31)/F31</f>
        <v>0.05202312138728324</v>
      </c>
      <c r="AD31" s="32"/>
      <c r="AE31"/>
    </row>
    <row r="32" spans="2:31" ht="12.75">
      <c r="B32" s="164" t="s">
        <v>17</v>
      </c>
      <c r="C32" s="46"/>
      <c r="D32" s="46">
        <v>60</v>
      </c>
      <c r="E32" s="46">
        <v>60</v>
      </c>
      <c r="F32" s="46">
        <v>58</v>
      </c>
      <c r="G32" s="46">
        <v>60</v>
      </c>
      <c r="H32" s="46">
        <v>50</v>
      </c>
      <c r="I32" s="46">
        <v>50</v>
      </c>
      <c r="J32" s="46">
        <v>40</v>
      </c>
      <c r="K32" s="46">
        <v>40</v>
      </c>
      <c r="L32" s="46">
        <v>42</v>
      </c>
      <c r="M32" s="46">
        <v>45</v>
      </c>
      <c r="N32" s="46">
        <v>50</v>
      </c>
      <c r="O32" s="46">
        <v>60</v>
      </c>
      <c r="P32" s="46">
        <v>65</v>
      </c>
      <c r="Q32" s="46">
        <v>62</v>
      </c>
      <c r="R32" s="46">
        <v>55</v>
      </c>
      <c r="S32" s="46">
        <v>60</v>
      </c>
      <c r="T32" s="46">
        <v>80</v>
      </c>
      <c r="U32" s="46">
        <v>100</v>
      </c>
      <c r="V32" s="46">
        <v>122</v>
      </c>
      <c r="W32" s="46">
        <v>110</v>
      </c>
      <c r="X32" s="46">
        <v>110</v>
      </c>
      <c r="Y32" s="46">
        <v>162</v>
      </c>
      <c r="Z32" s="46">
        <v>117</v>
      </c>
      <c r="AA32" s="46">
        <v>109</v>
      </c>
      <c r="AB32" s="46">
        <v>107</v>
      </c>
      <c r="AC32" s="20">
        <f>(E32-F32)/F32</f>
        <v>0.034482758620689655</v>
      </c>
      <c r="AD32" s="24"/>
      <c r="AE32"/>
    </row>
    <row r="33" spans="2:31" ht="12.75">
      <c r="B33" s="164" t="s">
        <v>18</v>
      </c>
      <c r="C33" s="46"/>
      <c r="D33" s="46">
        <v>10</v>
      </c>
      <c r="E33" s="46">
        <v>10</v>
      </c>
      <c r="F33" s="46">
        <v>10</v>
      </c>
      <c r="G33" s="46">
        <v>10</v>
      </c>
      <c r="H33" s="46">
        <v>10</v>
      </c>
      <c r="I33" s="46">
        <v>10</v>
      </c>
      <c r="J33" s="46">
        <v>10</v>
      </c>
      <c r="K33" s="46">
        <v>10</v>
      </c>
      <c r="L33" s="46">
        <v>10</v>
      </c>
      <c r="M33" s="46">
        <v>10</v>
      </c>
      <c r="N33" s="46">
        <v>10</v>
      </c>
      <c r="O33" s="46">
        <v>10</v>
      </c>
      <c r="P33" s="46">
        <v>10</v>
      </c>
      <c r="Q33" s="46">
        <v>10</v>
      </c>
      <c r="R33" s="46">
        <v>10</v>
      </c>
      <c r="S33" s="46">
        <v>25</v>
      </c>
      <c r="T33" s="46">
        <v>25</v>
      </c>
      <c r="U33" s="46">
        <v>25</v>
      </c>
      <c r="V33" s="46">
        <v>25</v>
      </c>
      <c r="W33" s="46">
        <v>25</v>
      </c>
      <c r="X33" s="46">
        <v>25</v>
      </c>
      <c r="Y33" s="46">
        <v>27</v>
      </c>
      <c r="Z33" s="46">
        <v>24</v>
      </c>
      <c r="AA33" s="46">
        <v>4</v>
      </c>
      <c r="AB33" s="46">
        <v>6</v>
      </c>
      <c r="AC33" s="20">
        <f>(E33-F33)/F33</f>
        <v>0</v>
      </c>
      <c r="AD33" s="32"/>
      <c r="AE33"/>
    </row>
    <row r="34" spans="2:31" ht="12.75">
      <c r="B34" s="164" t="s">
        <v>19</v>
      </c>
      <c r="C34" s="46"/>
      <c r="D34" s="46">
        <v>50.86</v>
      </c>
      <c r="E34" s="46">
        <v>53.46</v>
      </c>
      <c r="F34" s="46">
        <v>43.13</v>
      </c>
      <c r="G34" s="46">
        <v>42.36</v>
      </c>
      <c r="H34" s="46">
        <v>41.28</v>
      </c>
      <c r="I34" s="46">
        <v>41.78</v>
      </c>
      <c r="J34" s="46">
        <v>42.55</v>
      </c>
      <c r="K34" s="46">
        <v>46.55</v>
      </c>
      <c r="L34" s="46">
        <v>53.63</v>
      </c>
      <c r="M34" s="46">
        <v>53</v>
      </c>
      <c r="N34" s="46">
        <v>53</v>
      </c>
      <c r="O34" s="46">
        <v>53.1</v>
      </c>
      <c r="P34" s="46">
        <v>35</v>
      </c>
      <c r="Q34" s="46">
        <v>33</v>
      </c>
      <c r="R34" s="46">
        <v>53</v>
      </c>
      <c r="S34" s="46">
        <v>52.63</v>
      </c>
      <c r="T34" s="46">
        <v>51.763999999999996</v>
      </c>
      <c r="U34" s="46">
        <v>50.34399999999998</v>
      </c>
      <c r="V34" s="46">
        <v>45</v>
      </c>
      <c r="W34" s="46">
        <v>45</v>
      </c>
      <c r="X34" s="46">
        <v>45</v>
      </c>
      <c r="Y34" s="46">
        <v>55</v>
      </c>
      <c r="Z34" s="46">
        <v>45</v>
      </c>
      <c r="AA34" s="46">
        <v>45</v>
      </c>
      <c r="AB34" s="46">
        <v>40</v>
      </c>
      <c r="AC34" s="20">
        <f>(E34-F34)/F34</f>
        <v>0.2395084627869232</v>
      </c>
      <c r="AD34" s="32"/>
      <c r="AE34"/>
    </row>
    <row r="35" spans="2:31" ht="12.75">
      <c r="B35" s="18" t="s">
        <v>20</v>
      </c>
      <c r="C35" s="19"/>
      <c r="D35" s="19">
        <v>1010</v>
      </c>
      <c r="E35" s="19">
        <v>1155</v>
      </c>
      <c r="F35" s="19">
        <v>1240</v>
      </c>
      <c r="G35" s="19">
        <v>1065</v>
      </c>
      <c r="H35" s="19">
        <v>1070</v>
      </c>
      <c r="I35" s="19">
        <v>980</v>
      </c>
      <c r="J35" s="19">
        <v>870</v>
      </c>
      <c r="K35" s="19">
        <v>760</v>
      </c>
      <c r="L35" s="19">
        <v>1464</v>
      </c>
      <c r="M35" s="19">
        <v>1381</v>
      </c>
      <c r="N35" s="19">
        <v>1285</v>
      </c>
      <c r="O35" s="19">
        <v>1145</v>
      </c>
      <c r="P35" s="19">
        <v>1000</v>
      </c>
      <c r="Q35" s="19">
        <v>1706</v>
      </c>
      <c r="R35" s="19">
        <v>1735</v>
      </c>
      <c r="S35" s="19">
        <v>1540</v>
      </c>
      <c r="T35" s="19">
        <v>1550</v>
      </c>
      <c r="U35" s="19">
        <v>1420</v>
      </c>
      <c r="V35" s="19">
        <v>1211.073</v>
      </c>
      <c r="W35" s="19">
        <v>1205</v>
      </c>
      <c r="X35" s="19">
        <v>610</v>
      </c>
      <c r="Y35" s="19">
        <v>1652</v>
      </c>
      <c r="Z35" s="19">
        <v>1663</v>
      </c>
      <c r="AA35" s="19">
        <v>2011</v>
      </c>
      <c r="AB35" s="19">
        <v>1830</v>
      </c>
      <c r="AC35" s="20">
        <f>(E35-F35)/F35</f>
        <v>-0.06854838709677419</v>
      </c>
      <c r="AD35" s="24"/>
      <c r="AE35"/>
    </row>
    <row r="36" spans="2:30" ht="12.75">
      <c r="B36" s="164" t="s">
        <v>21</v>
      </c>
      <c r="C36" s="46"/>
      <c r="D36" s="46">
        <v>1000</v>
      </c>
      <c r="E36" s="46">
        <v>1150</v>
      </c>
      <c r="F36" s="46">
        <v>1144</v>
      </c>
      <c r="G36" s="46">
        <v>970</v>
      </c>
      <c r="H36" s="46">
        <v>975</v>
      </c>
      <c r="I36" s="46">
        <v>880</v>
      </c>
      <c r="J36" s="46">
        <v>770</v>
      </c>
      <c r="K36" s="46">
        <v>720</v>
      </c>
      <c r="L36" s="46">
        <v>1459</v>
      </c>
      <c r="M36" s="46">
        <v>1375</v>
      </c>
      <c r="N36" s="46">
        <v>1280</v>
      </c>
      <c r="O36" s="46">
        <v>1140</v>
      </c>
      <c r="P36" s="46">
        <v>990</v>
      </c>
      <c r="Q36" s="46">
        <v>1693</v>
      </c>
      <c r="R36" s="46">
        <v>1720</v>
      </c>
      <c r="S36" s="46">
        <v>1520</v>
      </c>
      <c r="T36" s="46">
        <v>1540</v>
      </c>
      <c r="U36" s="46">
        <v>1415</v>
      </c>
      <c r="V36" s="46">
        <v>1205.4073</v>
      </c>
      <c r="W36" s="46">
        <v>1200</v>
      </c>
      <c r="X36" s="46">
        <v>600</v>
      </c>
      <c r="Y36" s="46">
        <v>1641</v>
      </c>
      <c r="Z36" s="46">
        <v>1652</v>
      </c>
      <c r="AA36" s="46">
        <v>1959</v>
      </c>
      <c r="AB36" s="46">
        <v>1797</v>
      </c>
      <c r="AC36" s="20">
        <f>(E36-F36)/F36</f>
        <v>0.005244755244755245</v>
      </c>
      <c r="AD36" s="63"/>
    </row>
    <row r="37" spans="2:30" ht="12.75">
      <c r="B37" s="164" t="s">
        <v>12</v>
      </c>
      <c r="C37" s="46"/>
      <c r="D37" s="46">
        <v>10</v>
      </c>
      <c r="E37" s="46">
        <v>5</v>
      </c>
      <c r="F37" s="46">
        <v>96</v>
      </c>
      <c r="G37" s="46">
        <v>95</v>
      </c>
      <c r="H37" s="46">
        <v>95</v>
      </c>
      <c r="I37" s="46">
        <v>100</v>
      </c>
      <c r="J37" s="46">
        <v>100</v>
      </c>
      <c r="K37" s="46">
        <v>40</v>
      </c>
      <c r="L37" s="46">
        <v>5</v>
      </c>
      <c r="M37" s="46">
        <v>6</v>
      </c>
      <c r="N37" s="46">
        <v>5</v>
      </c>
      <c r="O37" s="46">
        <v>5</v>
      </c>
      <c r="P37" s="46">
        <v>10</v>
      </c>
      <c r="Q37" s="46">
        <v>13</v>
      </c>
      <c r="R37" s="46">
        <v>15</v>
      </c>
      <c r="S37" s="46">
        <v>20</v>
      </c>
      <c r="T37" s="46">
        <v>10</v>
      </c>
      <c r="U37" s="46">
        <v>5</v>
      </c>
      <c r="V37" s="46">
        <v>5.6657</v>
      </c>
      <c r="W37" s="46">
        <v>5</v>
      </c>
      <c r="X37" s="46">
        <v>10</v>
      </c>
      <c r="Y37" s="46">
        <v>11</v>
      </c>
      <c r="Z37" s="46">
        <v>11</v>
      </c>
      <c r="AA37" s="46">
        <v>52</v>
      </c>
      <c r="AB37" s="46">
        <v>33</v>
      </c>
      <c r="AC37" s="20">
        <f>(E37-F37)/F37</f>
        <v>-0.9479166666666666</v>
      </c>
      <c r="AD37" s="63"/>
    </row>
    <row r="38" spans="2:30" ht="13.5" thickBot="1">
      <c r="B38" s="53" t="s">
        <v>22</v>
      </c>
      <c r="C38" s="19"/>
      <c r="D38" s="19">
        <v>5630.86</v>
      </c>
      <c r="E38" s="19">
        <f>E30+E35</f>
        <v>5828.46</v>
      </c>
      <c r="F38" s="19">
        <v>5676.13</v>
      </c>
      <c r="G38" s="19">
        <v>5477.36</v>
      </c>
      <c r="H38" s="19">
        <v>5346.28</v>
      </c>
      <c r="I38" s="19">
        <v>5381.78</v>
      </c>
      <c r="J38" s="19">
        <v>5212.55</v>
      </c>
      <c r="K38" s="19">
        <v>5336.55</v>
      </c>
      <c r="L38" s="19">
        <v>6256.63</v>
      </c>
      <c r="M38" s="19">
        <v>6089</v>
      </c>
      <c r="N38" s="19">
        <v>6018</v>
      </c>
      <c r="O38" s="19">
        <v>5968.1</v>
      </c>
      <c r="P38" s="19">
        <v>5910</v>
      </c>
      <c r="Q38" s="19">
        <v>6051</v>
      </c>
      <c r="R38" s="19">
        <v>6068</v>
      </c>
      <c r="S38" s="19">
        <v>5882.63</v>
      </c>
      <c r="T38" s="19">
        <v>5706.764</v>
      </c>
      <c r="U38" s="19">
        <v>5745.344</v>
      </c>
      <c r="V38" s="19">
        <v>5906.073</v>
      </c>
      <c r="W38" s="19">
        <v>5865</v>
      </c>
      <c r="X38" s="19">
        <v>5390</v>
      </c>
      <c r="Y38" s="19">
        <v>6096</v>
      </c>
      <c r="Z38" s="19">
        <v>5572</v>
      </c>
      <c r="AA38" s="19">
        <v>4953</v>
      </c>
      <c r="AB38" s="19">
        <v>4319</v>
      </c>
      <c r="AC38" s="20">
        <f>(E38-F38)/F38</f>
        <v>0.026836947004385017</v>
      </c>
      <c r="AD38" s="24"/>
    </row>
    <row r="39" spans="2:30" ht="14.25" thickBot="1" thickTop="1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20"/>
      <c r="AD39" s="24"/>
    </row>
    <row r="40" spans="2:30" ht="13.5" thickTop="1">
      <c r="B40" s="45" t="s">
        <v>80</v>
      </c>
      <c r="C40" s="66"/>
      <c r="D40" s="66">
        <v>262.78000000000065</v>
      </c>
      <c r="E40" s="66">
        <f>E27-E38</f>
        <v>257.53999999999996</v>
      </c>
      <c r="F40" s="66">
        <v>89.86999999999989</v>
      </c>
      <c r="G40" s="66">
        <v>107.64</v>
      </c>
      <c r="H40" s="66">
        <v>130.72</v>
      </c>
      <c r="I40" s="66">
        <v>145.22</v>
      </c>
      <c r="J40" s="66">
        <v>141.82</v>
      </c>
      <c r="K40" s="66">
        <v>138.45</v>
      </c>
      <c r="L40" s="66">
        <v>149.37</v>
      </c>
      <c r="M40" s="66">
        <v>70</v>
      </c>
      <c r="N40" s="66">
        <v>157</v>
      </c>
      <c r="O40" s="66">
        <v>206.9</v>
      </c>
      <c r="P40" s="66">
        <v>205</v>
      </c>
      <c r="Q40" s="66">
        <v>215</v>
      </c>
      <c r="R40" s="66">
        <v>207.77</v>
      </c>
      <c r="S40" s="66">
        <v>215.89899999999943</v>
      </c>
      <c r="T40" s="66">
        <v>205.16499999999905</v>
      </c>
      <c r="U40" s="66">
        <v>127.05599999999777</v>
      </c>
      <c r="V40" s="66">
        <v>285.52899999999954</v>
      </c>
      <c r="W40" s="66">
        <v>125.85</v>
      </c>
      <c r="X40" s="19">
        <v>210</v>
      </c>
      <c r="Y40" s="90">
        <v>341.51300000000003</v>
      </c>
      <c r="Z40" s="19">
        <v>272</v>
      </c>
      <c r="AA40" s="19">
        <v>298</v>
      </c>
      <c r="AB40" s="19">
        <v>354</v>
      </c>
      <c r="AC40" s="20">
        <f>(E40-F40)/F40</f>
        <v>1.8656948926226802</v>
      </c>
      <c r="AD40" s="67"/>
    </row>
    <row r="41" spans="2:30" ht="12.75">
      <c r="B41" s="30" t="s">
        <v>24</v>
      </c>
      <c r="C41" s="96"/>
      <c r="D41" s="96"/>
      <c r="E41" s="96"/>
      <c r="F41" s="99">
        <v>62</v>
      </c>
      <c r="G41" s="96"/>
      <c r="H41" s="96"/>
      <c r="I41" s="96"/>
      <c r="J41" s="96"/>
      <c r="K41" s="96"/>
      <c r="L41" s="99">
        <v>127</v>
      </c>
      <c r="M41" s="96"/>
      <c r="N41" s="96"/>
      <c r="O41" s="96"/>
      <c r="P41" s="96"/>
      <c r="Q41" s="99">
        <v>116</v>
      </c>
      <c r="R41" s="96"/>
      <c r="S41" s="96"/>
      <c r="T41" s="19"/>
      <c r="U41" s="19"/>
      <c r="V41" s="79">
        <v>192.77</v>
      </c>
      <c r="X41" s="85"/>
      <c r="Y41" s="86">
        <v>251.513</v>
      </c>
      <c r="Z41" s="79">
        <v>207.926</v>
      </c>
      <c r="AA41" s="19"/>
      <c r="AB41" s="19"/>
      <c r="AC41" s="20"/>
      <c r="AD41" s="21"/>
    </row>
    <row r="42" spans="2:30" ht="12.75">
      <c r="B42" s="30" t="s">
        <v>35</v>
      </c>
      <c r="C42" s="66"/>
      <c r="D42" s="66"/>
      <c r="E42" s="66"/>
      <c r="F42" s="80">
        <v>2</v>
      </c>
      <c r="G42" s="66"/>
      <c r="H42" s="66"/>
      <c r="I42" s="66"/>
      <c r="J42" s="66"/>
      <c r="K42" s="66"/>
      <c r="L42" s="99">
        <v>7</v>
      </c>
      <c r="M42" s="66"/>
      <c r="N42" s="66"/>
      <c r="O42" s="66"/>
      <c r="P42" s="66"/>
      <c r="Q42" s="66"/>
      <c r="R42" s="66"/>
      <c r="S42" s="66"/>
      <c r="T42" s="66"/>
      <c r="U42" s="66"/>
      <c r="V42" s="80">
        <v>28</v>
      </c>
      <c r="W42" s="66"/>
      <c r="X42" s="66"/>
      <c r="Y42" s="80">
        <v>15</v>
      </c>
      <c r="Z42" s="66"/>
      <c r="AA42" s="66"/>
      <c r="AB42" s="66"/>
      <c r="AC42" s="20"/>
      <c r="AD42" s="21"/>
    </row>
    <row r="43" spans="2:30" ht="13.5" thickBot="1">
      <c r="B43" s="68" t="s">
        <v>26</v>
      </c>
      <c r="C43" s="69"/>
      <c r="D43" s="69"/>
      <c r="E43" s="69"/>
      <c r="F43" s="100">
        <v>25.86999999999989</v>
      </c>
      <c r="G43" s="69"/>
      <c r="H43" s="69"/>
      <c r="I43" s="69"/>
      <c r="J43" s="69"/>
      <c r="K43" s="69"/>
      <c r="L43" s="213">
        <v>15</v>
      </c>
      <c r="M43" s="69"/>
      <c r="N43" s="69"/>
      <c r="O43" s="69"/>
      <c r="P43" s="69"/>
      <c r="Q43" s="69"/>
      <c r="R43" s="69"/>
      <c r="S43" s="69"/>
      <c r="T43" s="69"/>
      <c r="U43" s="69"/>
      <c r="V43" s="100">
        <v>65</v>
      </c>
      <c r="W43" s="69"/>
      <c r="X43" s="69"/>
      <c r="Y43" s="81">
        <v>75</v>
      </c>
      <c r="Z43" s="69"/>
      <c r="AA43" s="69"/>
      <c r="AB43" s="69"/>
      <c r="AC43" s="210"/>
      <c r="AD43" s="70"/>
    </row>
    <row r="44" spans="2:30" ht="13.5" thickTop="1">
      <c r="B44" s="95" t="s">
        <v>59</v>
      </c>
      <c r="C44" s="95"/>
      <c r="D44" s="207">
        <v>0.04666782693940191</v>
      </c>
      <c r="E44" s="211">
        <v>0.04418662905810453</v>
      </c>
      <c r="F44" s="211">
        <v>0.015832970703630798</v>
      </c>
      <c r="G44" s="198">
        <v>0.01965180305840776</v>
      </c>
      <c r="H44" s="198">
        <v>0.024450646056697417</v>
      </c>
      <c r="I44" s="198">
        <v>0.02698363738391392</v>
      </c>
      <c r="J44" s="71">
        <v>0.027207412878533482</v>
      </c>
      <c r="K44" s="71">
        <v>0.025943727689237393</v>
      </c>
      <c r="L44" s="71">
        <v>0.023873874593830845</v>
      </c>
      <c r="M44" s="71">
        <v>0.011496140581376253</v>
      </c>
      <c r="N44" s="71">
        <v>0.026088401462279826</v>
      </c>
      <c r="O44" s="71">
        <v>0.03466764967074942</v>
      </c>
      <c r="P44" s="71">
        <v>0.03468697123519458</v>
      </c>
      <c r="Q44" s="71">
        <v>0.03553131713766319</v>
      </c>
      <c r="R44" s="71">
        <v>0.03424027686222816</v>
      </c>
      <c r="S44" s="71">
        <v>0.036701101378124996</v>
      </c>
      <c r="T44" s="71">
        <v>0.03595119756134984</v>
      </c>
      <c r="U44" s="71">
        <v>0.02211460271134292</v>
      </c>
      <c r="V44" s="71">
        <v>0.04834498320626913</v>
      </c>
      <c r="W44" s="71">
        <v>0.021457800511509015</v>
      </c>
      <c r="X44" s="71">
        <v>0.03896103896103896</v>
      </c>
      <c r="Y44" s="71">
        <v>0.056022473753280844</v>
      </c>
      <c r="Z44" s="71">
        <v>0.048815506101938265</v>
      </c>
      <c r="AA44" s="71">
        <v>0.060165556228548356</v>
      </c>
      <c r="AB44" s="71">
        <v>0.08196341745774485</v>
      </c>
      <c r="AD44" s="70"/>
    </row>
    <row r="45" spans="2:30" ht="12.75">
      <c r="B45" s="72" t="s">
        <v>96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75"/>
      <c r="AA45" s="76"/>
      <c r="AB45" s="76"/>
      <c r="AC45" s="192" t="s">
        <v>27</v>
      </c>
      <c r="AD45" s="70"/>
    </row>
    <row r="46" spans="2:30" ht="12.75">
      <c r="B46" s="72" t="s">
        <v>28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4"/>
      <c r="Z46" s="75"/>
      <c r="AA46" s="76"/>
      <c r="AB46" s="76"/>
      <c r="AC46" s="76"/>
      <c r="AD46" s="70"/>
    </row>
    <row r="47" spans="15:30" ht="12.75"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63"/>
      <c r="Z47" s="72"/>
      <c r="AA47" s="76"/>
      <c r="AB47" s="76"/>
      <c r="AC47" s="76"/>
      <c r="AD47" s="70"/>
    </row>
    <row r="49" spans="14:16" ht="12.75">
      <c r="N49">
        <v>0.8506720677591604</v>
      </c>
      <c r="O49">
        <v>0.868440502586844</v>
      </c>
      <c r="P49">
        <v>0.8843036109064112</v>
      </c>
    </row>
    <row r="52" ht="12.75">
      <c r="V52" s="91"/>
    </row>
    <row r="53" ht="12.75">
      <c r="Y53" s="9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F62"/>
  <sheetViews>
    <sheetView tabSelected="1" workbookViewId="0" topLeftCell="A1">
      <selection activeCell="B46" sqref="B46"/>
    </sheetView>
  </sheetViews>
  <sheetFormatPr defaultColWidth="11.421875" defaultRowHeight="12.75"/>
  <cols>
    <col min="1" max="1" width="37.7109375" style="104" customWidth="1"/>
    <col min="2" max="2" width="53.8515625" style="104" bestFit="1" customWidth="1"/>
    <col min="3" max="3" width="10.57421875" style="104" customWidth="1"/>
    <col min="4" max="4" width="10.57421875" style="209" hidden="1" customWidth="1"/>
    <col min="5" max="5" width="10.140625" style="209" bestFit="1" customWidth="1"/>
    <col min="6" max="6" width="9.28125" style="0" hidden="1" customWidth="1"/>
    <col min="7" max="7" width="9.28125" style="104" hidden="1" customWidth="1"/>
    <col min="8" max="10" width="10.7109375" style="104" hidden="1" customWidth="1"/>
    <col min="11" max="11" width="8.421875" style="104" bestFit="1" customWidth="1"/>
    <col min="12" max="15" width="10.7109375" style="104" hidden="1" customWidth="1"/>
    <col min="16" max="16" width="8.421875" style="104" bestFit="1" customWidth="1"/>
    <col min="17" max="20" width="10.7109375" style="104" hidden="1" customWidth="1"/>
    <col min="21" max="21" width="10.7109375" style="104" customWidth="1"/>
    <col min="22" max="23" width="12.7109375" style="104" hidden="1" customWidth="1"/>
    <col min="24" max="27" width="10.7109375" style="104" customWidth="1"/>
    <col min="28" max="28" width="10.00390625" style="104" customWidth="1"/>
    <col min="29" max="29" width="3.140625" style="104" customWidth="1"/>
    <col min="30" max="30" width="9.8515625" style="105" customWidth="1"/>
    <col min="31" max="16384" width="11.421875" style="104" customWidth="1"/>
  </cols>
  <sheetData>
    <row r="1" spans="1:31" ht="24.75">
      <c r="A1" s="193" t="s">
        <v>122</v>
      </c>
      <c r="B1" s="1" t="s">
        <v>0</v>
      </c>
      <c r="C1" s="1"/>
      <c r="D1" s="208"/>
      <c r="E1" s="208"/>
      <c r="F1" s="1"/>
      <c r="G1" s="1"/>
      <c r="H1" s="1"/>
      <c r="I1" s="1"/>
      <c r="J1" s="1"/>
      <c r="K1" s="1"/>
      <c r="L1" s="1"/>
      <c r="M1" s="1"/>
      <c r="N1" s="1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4"/>
      <c r="AE1" s="105"/>
    </row>
    <row r="2" spans="2:31" s="108" customFormat="1" ht="16.5" thickBot="1">
      <c r="B2" s="106"/>
      <c r="C2" s="106"/>
      <c r="D2" s="3"/>
      <c r="E2" s="3"/>
      <c r="F2" s="3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7"/>
      <c r="Y2" s="106"/>
      <c r="Z2" s="106"/>
      <c r="AA2" s="106"/>
      <c r="AB2" s="107"/>
      <c r="AC2" s="107"/>
      <c r="AE2" s="109"/>
    </row>
    <row r="3" spans="1:29" ht="68.25" customHeight="1" thickBot="1" thickTop="1">
      <c r="A3" s="194"/>
      <c r="B3" s="7" t="s">
        <v>1</v>
      </c>
      <c r="C3" s="8" t="s">
        <v>147</v>
      </c>
      <c r="D3" s="8" t="s">
        <v>134</v>
      </c>
      <c r="E3" s="8" t="s">
        <v>148</v>
      </c>
      <c r="F3" s="8" t="s">
        <v>115</v>
      </c>
      <c r="G3" s="8" t="s">
        <v>116</v>
      </c>
      <c r="H3" s="8" t="s">
        <v>107</v>
      </c>
      <c r="I3" s="8" t="s">
        <v>97</v>
      </c>
      <c r="J3" s="8" t="s">
        <v>99</v>
      </c>
      <c r="K3" s="8" t="s">
        <v>149</v>
      </c>
      <c r="L3" s="8" t="s">
        <v>90</v>
      </c>
      <c r="M3" s="8" t="s">
        <v>131</v>
      </c>
      <c r="N3" s="8" t="s">
        <v>130</v>
      </c>
      <c r="O3" s="8" t="s">
        <v>129</v>
      </c>
      <c r="P3" s="8" t="s">
        <v>150</v>
      </c>
      <c r="Q3" s="8" t="s">
        <v>76</v>
      </c>
      <c r="R3" s="8" t="s">
        <v>77</v>
      </c>
      <c r="S3" s="8" t="s">
        <v>78</v>
      </c>
      <c r="T3" s="8" t="s">
        <v>78</v>
      </c>
      <c r="U3" s="8" t="s">
        <v>142</v>
      </c>
      <c r="V3" s="8" t="s">
        <v>79</v>
      </c>
      <c r="W3" s="8" t="s">
        <v>75</v>
      </c>
      <c r="X3" s="8" t="s">
        <v>37</v>
      </c>
      <c r="Y3" s="9" t="s">
        <v>54</v>
      </c>
      <c r="Z3" s="8" t="s">
        <v>55</v>
      </c>
      <c r="AA3" s="9" t="s">
        <v>119</v>
      </c>
      <c r="AB3" s="195" t="s">
        <v>139</v>
      </c>
      <c r="AC3" s="10"/>
    </row>
    <row r="4" spans="2:29" ht="13.5" thickBot="1" thickTop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0"/>
    </row>
    <row r="5" spans="2:29" ht="12.75" thickTop="1">
      <c r="B5" s="13" t="s">
        <v>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  <c r="AA5" s="16"/>
      <c r="AB5" s="17"/>
      <c r="AC5" s="10"/>
    </row>
    <row r="6" spans="2:32" ht="12">
      <c r="B6" s="18" t="s">
        <v>154</v>
      </c>
      <c r="C6" s="19">
        <v>659</v>
      </c>
      <c r="D6" s="19">
        <v>680</v>
      </c>
      <c r="E6" s="19">
        <v>770</v>
      </c>
      <c r="F6" s="19">
        <v>772</v>
      </c>
      <c r="G6" s="19">
        <v>772</v>
      </c>
      <c r="H6" s="19">
        <v>765</v>
      </c>
      <c r="I6" s="19">
        <v>759</v>
      </c>
      <c r="J6" s="19">
        <v>739</v>
      </c>
      <c r="K6" s="19">
        <v>680</v>
      </c>
      <c r="L6" s="19">
        <v>681</v>
      </c>
      <c r="M6" s="19">
        <v>684</v>
      </c>
      <c r="N6" s="19">
        <v>684</v>
      </c>
      <c r="O6" s="19">
        <v>682</v>
      </c>
      <c r="P6" s="19">
        <v>742</v>
      </c>
      <c r="Q6" s="19">
        <v>742</v>
      </c>
      <c r="R6" s="19">
        <v>740.965</v>
      </c>
      <c r="S6" s="19">
        <v>739.995</v>
      </c>
      <c r="T6" s="19">
        <v>739.995</v>
      </c>
      <c r="U6" s="19">
        <v>694.9</v>
      </c>
      <c r="V6" s="19">
        <v>696.928</v>
      </c>
      <c r="W6" s="19">
        <v>694</v>
      </c>
      <c r="X6" s="19">
        <v>724.61</v>
      </c>
      <c r="Y6" s="19">
        <v>627</v>
      </c>
      <c r="Z6" s="19">
        <v>515</v>
      </c>
      <c r="AA6" s="19">
        <v>642</v>
      </c>
      <c r="AB6" s="20">
        <f>(C6-E6)/E6</f>
        <v>-0.14415584415584415</v>
      </c>
      <c r="AC6" s="21"/>
      <c r="AD6" s="109"/>
      <c r="AE6" s="109"/>
      <c r="AF6" s="109"/>
    </row>
    <row r="7" spans="2:32" ht="12">
      <c r="B7" s="111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0"/>
      <c r="AC7" s="24"/>
      <c r="AD7" s="109"/>
      <c r="AE7" s="139"/>
      <c r="AF7" s="140"/>
    </row>
    <row r="8" spans="2:32" ht="12">
      <c r="B8" s="18" t="s">
        <v>155</v>
      </c>
      <c r="C8" s="26">
        <v>2.41</v>
      </c>
      <c r="D8" s="26">
        <v>2.2</v>
      </c>
      <c r="E8" s="26">
        <v>2</v>
      </c>
      <c r="F8" s="26">
        <v>2.01</v>
      </c>
      <c r="G8" s="26">
        <v>2.05</v>
      </c>
      <c r="H8" s="26">
        <v>2.01</v>
      </c>
      <c r="I8" s="26">
        <v>2.25</v>
      </c>
      <c r="J8" s="26">
        <v>2.4</v>
      </c>
      <c r="K8" s="26">
        <v>2.3132352941176473</v>
      </c>
      <c r="L8" s="26">
        <v>2.33</v>
      </c>
      <c r="M8" s="26">
        <v>2.32</v>
      </c>
      <c r="N8" s="26">
        <v>2.37</v>
      </c>
      <c r="O8" s="26">
        <v>2.48</v>
      </c>
      <c r="P8" s="26">
        <v>2.54</v>
      </c>
      <c r="Q8" s="26">
        <v>2.54</v>
      </c>
      <c r="R8" s="26">
        <v>2.544549337688015</v>
      </c>
      <c r="S8" s="26">
        <v>2.5994702666909912</v>
      </c>
      <c r="T8" s="26">
        <v>2.5994702666909912</v>
      </c>
      <c r="U8" s="26">
        <v>2.36</v>
      </c>
      <c r="V8" s="26">
        <v>2.345105950686441</v>
      </c>
      <c r="W8" s="26">
        <v>2.3904899135446684</v>
      </c>
      <c r="X8" s="26">
        <v>2.3324008777135283</v>
      </c>
      <c r="Y8" s="26">
        <v>2.511961722488038</v>
      </c>
      <c r="Z8" s="26">
        <v>2.549514563106796</v>
      </c>
      <c r="AA8" s="26">
        <v>2.1588785046728973</v>
      </c>
      <c r="AB8" s="20">
        <f>(C8-E8)/E8</f>
        <v>0.20500000000000007</v>
      </c>
      <c r="AC8" s="27"/>
      <c r="AD8" s="109"/>
      <c r="AE8" s="139"/>
      <c r="AF8" s="140"/>
    </row>
    <row r="9" spans="2:32" ht="12">
      <c r="B9" s="11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0"/>
      <c r="AC9" s="27"/>
      <c r="AD9" s="109"/>
      <c r="AE9" s="139"/>
      <c r="AF9" s="140"/>
    </row>
    <row r="10" spans="2:32" ht="12">
      <c r="B10" s="18" t="s">
        <v>156</v>
      </c>
      <c r="C10" s="19">
        <v>1591</v>
      </c>
      <c r="D10" s="19">
        <v>1496</v>
      </c>
      <c r="E10" s="19">
        <v>1537</v>
      </c>
      <c r="F10" s="19">
        <v>1551</v>
      </c>
      <c r="G10" s="19">
        <v>1582</v>
      </c>
      <c r="H10" s="19">
        <v>1537</v>
      </c>
      <c r="I10" s="19">
        <v>1735</v>
      </c>
      <c r="J10" s="19">
        <v>1773.6</v>
      </c>
      <c r="K10" s="19">
        <v>1573</v>
      </c>
      <c r="L10" s="19">
        <v>1585</v>
      </c>
      <c r="M10" s="19">
        <v>1586</v>
      </c>
      <c r="N10" s="19">
        <v>1620</v>
      </c>
      <c r="O10" s="19">
        <v>1691.36</v>
      </c>
      <c r="P10" s="19">
        <v>1884.68</v>
      </c>
      <c r="Q10" s="19">
        <v>1884.68</v>
      </c>
      <c r="R10" s="19">
        <v>1885.422</v>
      </c>
      <c r="S10" s="19">
        <v>1923.595</v>
      </c>
      <c r="T10" s="19">
        <v>1923.595</v>
      </c>
      <c r="U10" s="19">
        <v>1639.964</v>
      </c>
      <c r="V10" s="19">
        <v>1634.37</v>
      </c>
      <c r="W10" s="19">
        <v>1659</v>
      </c>
      <c r="X10" s="19">
        <v>1690.081</v>
      </c>
      <c r="Y10" s="19">
        <v>1575</v>
      </c>
      <c r="Z10" s="19">
        <v>1313</v>
      </c>
      <c r="AA10" s="19">
        <v>1386</v>
      </c>
      <c r="AB10" s="20">
        <f>(C10-E10)/E10</f>
        <v>0.03513337670787248</v>
      </c>
      <c r="AC10" s="24"/>
      <c r="AD10" s="109"/>
      <c r="AE10" s="139"/>
      <c r="AF10" s="140"/>
    </row>
    <row r="11" spans="2:32" ht="12">
      <c r="B11" s="30" t="s">
        <v>4</v>
      </c>
      <c r="C11" s="31">
        <v>161</v>
      </c>
      <c r="D11" s="31">
        <v>104.72</v>
      </c>
      <c r="E11" s="31">
        <v>131</v>
      </c>
      <c r="F11" s="31">
        <v>149</v>
      </c>
      <c r="G11" s="31">
        <v>159</v>
      </c>
      <c r="H11" s="31">
        <v>104</v>
      </c>
      <c r="I11" s="31">
        <v>137</v>
      </c>
      <c r="J11" s="31">
        <v>141.88799999999992</v>
      </c>
      <c r="K11" s="31">
        <v>102</v>
      </c>
      <c r="L11" s="31">
        <v>96</v>
      </c>
      <c r="M11" s="31">
        <v>127</v>
      </c>
      <c r="N11" s="31">
        <v>112</v>
      </c>
      <c r="O11" s="31">
        <v>191.36</v>
      </c>
      <c r="P11" s="31">
        <v>181.68</v>
      </c>
      <c r="Q11" s="31">
        <v>179.68</v>
      </c>
      <c r="R11" s="31">
        <v>185.7070000000001</v>
      </c>
      <c r="S11" s="31">
        <v>208.83</v>
      </c>
      <c r="T11" s="31">
        <v>208.83</v>
      </c>
      <c r="U11" s="31">
        <v>109.96399999999994</v>
      </c>
      <c r="V11" s="31">
        <v>60.36999999999989</v>
      </c>
      <c r="W11" s="31">
        <v>59</v>
      </c>
      <c r="X11" s="31">
        <v>64.0809999999999</v>
      </c>
      <c r="Y11" s="31">
        <v>172</v>
      </c>
      <c r="Z11" s="31">
        <v>93</v>
      </c>
      <c r="AA11" s="31">
        <v>21</v>
      </c>
      <c r="AB11" s="20">
        <f>(C11-E11)/E11</f>
        <v>0.22900763358778625</v>
      </c>
      <c r="AC11" s="32"/>
      <c r="AD11" s="109"/>
      <c r="AE11" s="139"/>
      <c r="AF11" s="140"/>
    </row>
    <row r="12" spans="2:32" ht="12">
      <c r="B12" s="33" t="s">
        <v>5</v>
      </c>
      <c r="C12" s="31">
        <v>160.10119421747328</v>
      </c>
      <c r="D12" s="31">
        <v>103.79</v>
      </c>
      <c r="E12" s="31">
        <v>130.08523096942096</v>
      </c>
      <c r="F12" s="31">
        <v>148.09606705351385</v>
      </c>
      <c r="G12" s="31">
        <v>159</v>
      </c>
      <c r="H12" s="31">
        <v>104</v>
      </c>
      <c r="I12" s="31">
        <v>137</v>
      </c>
      <c r="J12" s="31">
        <v>141.88799999999992</v>
      </c>
      <c r="K12" s="31">
        <v>102</v>
      </c>
      <c r="L12" s="31"/>
      <c r="M12" s="31"/>
      <c r="N12" s="31"/>
      <c r="O12" s="31"/>
      <c r="P12" s="31">
        <v>182</v>
      </c>
      <c r="Q12" s="31"/>
      <c r="R12" s="141"/>
      <c r="S12" s="141"/>
      <c r="T12" s="141"/>
      <c r="U12" s="31">
        <v>110</v>
      </c>
      <c r="V12" s="31"/>
      <c r="W12" s="31"/>
      <c r="X12" s="31">
        <v>64</v>
      </c>
      <c r="Y12" s="31">
        <v>172</v>
      </c>
      <c r="Z12" s="31">
        <v>93</v>
      </c>
      <c r="AA12" s="31">
        <v>21</v>
      </c>
      <c r="AB12" s="20">
        <f>(C12-E12)/E12</f>
        <v>0.23074074608137604</v>
      </c>
      <c r="AC12" s="34"/>
      <c r="AD12" s="109"/>
      <c r="AE12" s="139"/>
      <c r="AF12" s="140"/>
    </row>
    <row r="13" spans="2:32" ht="12">
      <c r="B13" s="3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  <c r="AA13" s="37"/>
      <c r="AB13" s="20"/>
      <c r="AC13" s="38"/>
      <c r="AD13" s="109"/>
      <c r="AE13" s="139"/>
      <c r="AF13" s="140"/>
    </row>
    <row r="14" spans="2:32" ht="12">
      <c r="B14" s="39"/>
      <c r="C14" s="40"/>
      <c r="D14" s="40"/>
      <c r="E14" s="40"/>
      <c r="F14" s="40">
        <v>1272</v>
      </c>
      <c r="G14" s="40">
        <v>1160</v>
      </c>
      <c r="H14" s="40">
        <v>1047</v>
      </c>
      <c r="I14" s="40"/>
      <c r="J14" s="40"/>
      <c r="K14" s="40"/>
      <c r="L14" s="40"/>
      <c r="M14" s="40"/>
      <c r="N14" s="40"/>
      <c r="O14" s="40"/>
      <c r="P14" s="40"/>
      <c r="Q14" s="40"/>
      <c r="R14" s="40">
        <v>1415.992</v>
      </c>
      <c r="S14" s="40">
        <v>1107.571</v>
      </c>
      <c r="T14" s="40">
        <v>1107.571</v>
      </c>
      <c r="U14" s="40"/>
      <c r="V14" s="40"/>
      <c r="W14" s="40"/>
      <c r="X14" s="40"/>
      <c r="Y14" s="40"/>
      <c r="Z14" s="40"/>
      <c r="AA14" s="40"/>
      <c r="AB14" s="20"/>
      <c r="AC14" s="38"/>
      <c r="AD14" s="109"/>
      <c r="AE14" s="139"/>
      <c r="AF14" s="140"/>
    </row>
    <row r="15" spans="2:32" ht="12">
      <c r="B15" s="39"/>
      <c r="C15" s="41"/>
      <c r="D15" s="41"/>
      <c r="E15" s="41"/>
      <c r="F15" s="41">
        <v>0.8201160541586073</v>
      </c>
      <c r="G15" s="41">
        <v>0.7332490518331226</v>
      </c>
      <c r="H15" s="41">
        <v>0.6811971372804164</v>
      </c>
      <c r="I15" s="41"/>
      <c r="J15" s="41"/>
      <c r="K15" s="41"/>
      <c r="L15" s="41"/>
      <c r="M15" s="41"/>
      <c r="N15" s="41"/>
      <c r="O15" s="41"/>
      <c r="P15" s="41"/>
      <c r="Q15" s="41"/>
      <c r="R15" s="41">
        <v>0.7510212567796493</v>
      </c>
      <c r="S15" s="41">
        <v>0.5757818043818994</v>
      </c>
      <c r="T15" s="41">
        <v>0.5757818043818994</v>
      </c>
      <c r="U15" s="41"/>
      <c r="V15" s="41"/>
      <c r="W15" s="41"/>
      <c r="X15" s="41"/>
      <c r="Y15" s="41"/>
      <c r="Z15" s="41"/>
      <c r="AA15" s="41"/>
      <c r="AB15" s="20"/>
      <c r="AC15" s="24"/>
      <c r="AD15" s="146"/>
      <c r="AE15" s="139"/>
      <c r="AF15" s="140"/>
    </row>
    <row r="16" spans="2:32" ht="12">
      <c r="B16" s="39"/>
      <c r="C16" s="41"/>
      <c r="D16" s="41"/>
      <c r="E16" s="41"/>
      <c r="F16" s="41">
        <v>0.9072753209700428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141"/>
      <c r="S16" s="141"/>
      <c r="T16" s="141"/>
      <c r="U16" s="42"/>
      <c r="V16" s="42"/>
      <c r="W16" s="42"/>
      <c r="X16" s="42"/>
      <c r="Y16" s="42"/>
      <c r="Z16" s="43"/>
      <c r="AA16" s="37"/>
      <c r="AB16" s="20"/>
      <c r="AC16" s="44"/>
      <c r="AD16" s="109"/>
      <c r="AE16" s="139"/>
      <c r="AF16" s="140"/>
    </row>
    <row r="17" spans="2:32" ht="12">
      <c r="B17" s="45" t="s">
        <v>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37"/>
      <c r="AB17" s="20"/>
      <c r="AC17" s="27"/>
      <c r="AD17" s="109"/>
      <c r="AE17" s="139"/>
      <c r="AF17" s="140"/>
    </row>
    <row r="18" spans="2:32" ht="12">
      <c r="B18" s="39" t="s">
        <v>7</v>
      </c>
      <c r="C18" s="97">
        <v>167.52</v>
      </c>
      <c r="D18" s="97">
        <v>152.96</v>
      </c>
      <c r="E18" s="97">
        <v>248.64</v>
      </c>
      <c r="F18" s="97">
        <v>249</v>
      </c>
      <c r="G18" s="97">
        <v>249</v>
      </c>
      <c r="H18" s="97">
        <v>249</v>
      </c>
      <c r="I18" s="97">
        <v>248.58</v>
      </c>
      <c r="J18" s="97">
        <v>310</v>
      </c>
      <c r="K18" s="97">
        <v>206</v>
      </c>
      <c r="L18" s="97">
        <v>206</v>
      </c>
      <c r="M18" s="97">
        <v>206</v>
      </c>
      <c r="N18" s="97">
        <v>206</v>
      </c>
      <c r="O18" s="97">
        <v>206</v>
      </c>
      <c r="P18" s="97">
        <v>208</v>
      </c>
      <c r="Q18" s="97">
        <v>208.46900000000005</v>
      </c>
      <c r="R18" s="97">
        <v>208.46900000000005</v>
      </c>
      <c r="S18" s="97">
        <v>232.6260000000002</v>
      </c>
      <c r="T18" s="97">
        <v>239</v>
      </c>
      <c r="U18" s="97">
        <v>238</v>
      </c>
      <c r="V18" s="97">
        <v>239.62599999999998</v>
      </c>
      <c r="W18" s="97">
        <v>240</v>
      </c>
      <c r="X18" s="97">
        <v>189.9</v>
      </c>
      <c r="Y18" s="97">
        <v>154.9</v>
      </c>
      <c r="Z18" s="98">
        <v>235</v>
      </c>
      <c r="AA18" s="98">
        <v>155</v>
      </c>
      <c r="AB18" s="20">
        <f>(C18-E18)/E18</f>
        <v>-0.32625482625482616</v>
      </c>
      <c r="AC18" s="32"/>
      <c r="AD18" s="109"/>
      <c r="AE18" s="139"/>
      <c r="AF18" s="140"/>
    </row>
    <row r="19" spans="2:32" ht="12">
      <c r="B19" s="39" t="s">
        <v>88</v>
      </c>
      <c r="C19" s="98">
        <v>1430</v>
      </c>
      <c r="D19" s="98">
        <v>1391.28</v>
      </c>
      <c r="E19" s="98">
        <v>1406</v>
      </c>
      <c r="F19" s="98">
        <v>1402</v>
      </c>
      <c r="G19" s="98">
        <v>1423</v>
      </c>
      <c r="H19" s="98">
        <v>1433</v>
      </c>
      <c r="I19" s="98">
        <v>1598</v>
      </c>
      <c r="J19" s="98">
        <v>1631.712</v>
      </c>
      <c r="K19" s="98">
        <v>1471</v>
      </c>
      <c r="L19" s="98">
        <v>1489</v>
      </c>
      <c r="M19" s="98">
        <v>1459</v>
      </c>
      <c r="N19" s="98">
        <v>1508</v>
      </c>
      <c r="O19" s="98">
        <v>1500</v>
      </c>
      <c r="P19" s="98">
        <v>1703</v>
      </c>
      <c r="Q19" s="98">
        <v>1705</v>
      </c>
      <c r="R19" s="101">
        <v>1699.715</v>
      </c>
      <c r="S19" s="101">
        <v>1714.765</v>
      </c>
      <c r="T19" s="101">
        <v>1714.765</v>
      </c>
      <c r="U19" s="98">
        <v>1530</v>
      </c>
      <c r="V19" s="98">
        <v>1574</v>
      </c>
      <c r="W19" s="98">
        <v>1600</v>
      </c>
      <c r="X19" s="98">
        <v>1626</v>
      </c>
      <c r="Y19" s="98">
        <v>1403</v>
      </c>
      <c r="Z19" s="98">
        <v>1220</v>
      </c>
      <c r="AA19" s="98">
        <v>1365</v>
      </c>
      <c r="AB19" s="20">
        <f>(C19-E19)/E19</f>
        <v>0.017069701280227598</v>
      </c>
      <c r="AC19" s="32"/>
      <c r="AD19" s="109"/>
      <c r="AE19" s="139"/>
      <c r="AF19" s="142"/>
    </row>
    <row r="20" spans="2:32" ht="12">
      <c r="B20" s="39" t="s">
        <v>120</v>
      </c>
      <c r="C20" s="157">
        <v>0.8988057825267127</v>
      </c>
      <c r="D20" s="157">
        <v>0.93</v>
      </c>
      <c r="E20" s="157">
        <v>0.9147690305790501</v>
      </c>
      <c r="F20" s="157">
        <v>0.903932946486138</v>
      </c>
      <c r="G20" s="157">
        <v>0.8994943109987358</v>
      </c>
      <c r="H20" s="157">
        <v>0.9323357189329864</v>
      </c>
      <c r="I20" s="157">
        <v>0.9210374639769452</v>
      </c>
      <c r="J20" s="157">
        <v>0.92</v>
      </c>
      <c r="K20" s="157">
        <v>0.9351557533375715</v>
      </c>
      <c r="L20" s="157">
        <v>0.9394321766561514</v>
      </c>
      <c r="M20" s="157"/>
      <c r="N20" s="157"/>
      <c r="O20" s="98"/>
      <c r="P20" s="157">
        <v>0.9036016724324554</v>
      </c>
      <c r="Q20" s="98"/>
      <c r="R20" s="101"/>
      <c r="S20" s="101"/>
      <c r="T20" s="101"/>
      <c r="U20" s="157">
        <v>0.9329473085994571</v>
      </c>
      <c r="V20" s="98"/>
      <c r="W20" s="98"/>
      <c r="X20" s="157">
        <v>0.9620840657932963</v>
      </c>
      <c r="Y20" s="157">
        <v>0.8907936507936508</v>
      </c>
      <c r="Z20" s="157">
        <v>0.9291698400609292</v>
      </c>
      <c r="AA20" s="98"/>
      <c r="AB20" s="20"/>
      <c r="AC20" s="32"/>
      <c r="AD20" s="109"/>
      <c r="AE20" s="139"/>
      <c r="AF20" s="142"/>
    </row>
    <row r="21" spans="2:32" ht="12">
      <c r="B21" s="30"/>
      <c r="C21" s="47"/>
      <c r="D21" s="47"/>
      <c r="E21" s="47"/>
      <c r="F21" s="4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47"/>
      <c r="S21" s="47"/>
      <c r="T21" s="47"/>
      <c r="U21" s="157"/>
      <c r="V21" s="47"/>
      <c r="W21" s="47"/>
      <c r="X21" s="157"/>
      <c r="Y21" s="47"/>
      <c r="Z21" s="48"/>
      <c r="AA21" s="46">
        <v>10</v>
      </c>
      <c r="AB21" s="20"/>
      <c r="AC21" s="24"/>
      <c r="AD21" s="109"/>
      <c r="AE21" s="139"/>
      <c r="AF21" s="142"/>
    </row>
    <row r="22" spans="2:32" ht="12">
      <c r="B22" s="33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0"/>
      <c r="AA22" s="46">
        <v>2000</v>
      </c>
      <c r="AB22" s="20"/>
      <c r="AC22" s="32"/>
      <c r="AD22" s="109"/>
      <c r="AE22" s="143"/>
      <c r="AF22" s="144"/>
    </row>
    <row r="23" spans="2:32" ht="12">
      <c r="B23" s="39" t="s">
        <v>33</v>
      </c>
      <c r="C23" s="40"/>
      <c r="D23" s="40"/>
      <c r="E23" s="40">
        <v>40</v>
      </c>
      <c r="F23" s="40"/>
      <c r="G23" s="35"/>
      <c r="H23" s="35"/>
      <c r="I23" s="35"/>
      <c r="J23" s="35"/>
      <c r="K23" s="35">
        <v>-100</v>
      </c>
      <c r="L23" s="35"/>
      <c r="M23" s="35"/>
      <c r="N23" s="35"/>
      <c r="O23" s="35"/>
      <c r="P23" s="35">
        <v>-90</v>
      </c>
      <c r="Q23" s="35">
        <v>-50</v>
      </c>
      <c r="R23" s="35"/>
      <c r="S23" s="35"/>
      <c r="T23" s="35"/>
      <c r="U23" s="35">
        <v>30</v>
      </c>
      <c r="V23" s="35"/>
      <c r="W23" s="35"/>
      <c r="X23" s="35"/>
      <c r="Y23" s="35"/>
      <c r="Z23" s="35"/>
      <c r="AA23" s="35"/>
      <c r="AB23" s="20"/>
      <c r="AC23" s="32"/>
      <c r="AD23" s="109"/>
      <c r="AE23" s="143"/>
      <c r="AF23" s="144"/>
    </row>
    <row r="24" spans="2:30" ht="12">
      <c r="B24" s="18" t="s">
        <v>10</v>
      </c>
      <c r="C24" s="97">
        <v>300</v>
      </c>
      <c r="D24" s="97">
        <v>390</v>
      </c>
      <c r="E24" s="97">
        <f>E25+E26</f>
        <v>475</v>
      </c>
      <c r="F24" s="97">
        <v>460</v>
      </c>
      <c r="G24" s="97">
        <v>450</v>
      </c>
      <c r="H24" s="97">
        <v>440</v>
      </c>
      <c r="I24" s="97">
        <v>490</v>
      </c>
      <c r="J24" s="97">
        <v>170</v>
      </c>
      <c r="K24" s="97">
        <v>237</v>
      </c>
      <c r="L24" s="97">
        <v>180</v>
      </c>
      <c r="M24" s="97">
        <v>130</v>
      </c>
      <c r="N24" s="97">
        <v>130</v>
      </c>
      <c r="O24" s="97">
        <v>170</v>
      </c>
      <c r="P24" s="97">
        <v>353</v>
      </c>
      <c r="Q24" s="97">
        <v>340</v>
      </c>
      <c r="R24" s="102">
        <v>390</v>
      </c>
      <c r="S24" s="102">
        <v>530</v>
      </c>
      <c r="T24" s="102">
        <v>530</v>
      </c>
      <c r="U24" s="97">
        <v>270</v>
      </c>
      <c r="V24" s="42">
        <v>235</v>
      </c>
      <c r="W24" s="42">
        <v>175</v>
      </c>
      <c r="X24" s="42">
        <v>148</v>
      </c>
      <c r="Y24" s="42">
        <v>228</v>
      </c>
      <c r="Z24" s="97">
        <v>41.6</v>
      </c>
      <c r="AA24" s="42">
        <v>210</v>
      </c>
      <c r="AB24" s="20">
        <f>(C24-E24)/E24</f>
        <v>-0.3684210526315789</v>
      </c>
      <c r="AC24" s="24"/>
      <c r="AD24" s="104"/>
    </row>
    <row r="25" spans="2:30" ht="12">
      <c r="B25" s="30" t="s">
        <v>11</v>
      </c>
      <c r="C25" s="31">
        <v>285</v>
      </c>
      <c r="D25" s="31">
        <v>380</v>
      </c>
      <c r="E25" s="31">
        <v>447</v>
      </c>
      <c r="F25" s="31">
        <v>430</v>
      </c>
      <c r="G25" s="31">
        <v>440</v>
      </c>
      <c r="H25" s="31">
        <v>425</v>
      </c>
      <c r="I25" s="31">
        <v>470</v>
      </c>
      <c r="J25" s="31">
        <v>150</v>
      </c>
      <c r="K25" s="31">
        <v>215</v>
      </c>
      <c r="L25" s="31">
        <v>160</v>
      </c>
      <c r="M25" s="31">
        <v>115</v>
      </c>
      <c r="N25" s="31">
        <v>120</v>
      </c>
      <c r="O25" s="31">
        <v>165</v>
      </c>
      <c r="P25" s="31">
        <v>347</v>
      </c>
      <c r="Q25" s="31">
        <v>330</v>
      </c>
      <c r="R25" s="35">
        <v>360</v>
      </c>
      <c r="S25" s="35">
        <v>430</v>
      </c>
      <c r="T25" s="35">
        <v>430</v>
      </c>
      <c r="U25" s="31">
        <v>206</v>
      </c>
      <c r="V25" s="35">
        <v>175</v>
      </c>
      <c r="W25" s="35">
        <v>150</v>
      </c>
      <c r="X25" s="35">
        <v>105</v>
      </c>
      <c r="Y25" s="35">
        <v>85</v>
      </c>
      <c r="Z25" s="31">
        <v>33.3</v>
      </c>
      <c r="AA25" s="35">
        <v>18</v>
      </c>
      <c r="AB25" s="20">
        <f>(C25-E25)/E25</f>
        <v>-0.3624161073825503</v>
      </c>
      <c r="AC25" s="24"/>
      <c r="AD25" s="104"/>
    </row>
    <row r="26" spans="2:30" ht="12">
      <c r="B26" s="30" t="s">
        <v>12</v>
      </c>
      <c r="C26" s="31">
        <v>15</v>
      </c>
      <c r="D26" s="31">
        <v>10</v>
      </c>
      <c r="E26" s="31">
        <v>28</v>
      </c>
      <c r="F26" s="31">
        <v>30</v>
      </c>
      <c r="G26" s="31">
        <v>10</v>
      </c>
      <c r="H26" s="31">
        <v>15</v>
      </c>
      <c r="I26" s="31">
        <v>20</v>
      </c>
      <c r="J26" s="31">
        <v>20</v>
      </c>
      <c r="K26" s="31">
        <v>22</v>
      </c>
      <c r="L26" s="31">
        <v>20</v>
      </c>
      <c r="M26" s="31">
        <v>15</v>
      </c>
      <c r="N26" s="31">
        <v>10</v>
      </c>
      <c r="O26" s="31">
        <v>5</v>
      </c>
      <c r="P26" s="31">
        <v>6</v>
      </c>
      <c r="Q26" s="31">
        <v>10</v>
      </c>
      <c r="R26" s="35">
        <v>30</v>
      </c>
      <c r="S26" s="35">
        <v>100</v>
      </c>
      <c r="T26" s="35">
        <v>100</v>
      </c>
      <c r="U26" s="31">
        <v>64</v>
      </c>
      <c r="V26" s="35">
        <v>60</v>
      </c>
      <c r="W26" s="35">
        <v>25</v>
      </c>
      <c r="X26" s="35">
        <v>43</v>
      </c>
      <c r="Y26" s="35">
        <v>143</v>
      </c>
      <c r="Z26" s="31">
        <v>8.3</v>
      </c>
      <c r="AA26" s="35">
        <v>192</v>
      </c>
      <c r="AB26" s="20">
        <f>(C26-E26)/E26</f>
        <v>-0.4642857142857143</v>
      </c>
      <c r="AC26" s="24"/>
      <c r="AD26" s="104"/>
    </row>
    <row r="27" spans="2:30" ht="12.75" thickBot="1">
      <c r="B27" s="53" t="s">
        <v>13</v>
      </c>
      <c r="C27" s="19">
        <v>1897.52</v>
      </c>
      <c r="D27" s="19">
        <v>1934.24</v>
      </c>
      <c r="E27" s="19">
        <f>E18+E19+E23+E24</f>
        <v>2169.64</v>
      </c>
      <c r="F27" s="19">
        <v>2111</v>
      </c>
      <c r="G27" s="19">
        <v>2122</v>
      </c>
      <c r="H27" s="19">
        <v>2122</v>
      </c>
      <c r="I27" s="19">
        <v>2336.58</v>
      </c>
      <c r="J27" s="19">
        <v>2111.712</v>
      </c>
      <c r="K27" s="19">
        <v>1814</v>
      </c>
      <c r="L27" s="19">
        <v>1875</v>
      </c>
      <c r="M27" s="19">
        <v>1795</v>
      </c>
      <c r="N27" s="19">
        <v>1844</v>
      </c>
      <c r="O27" s="19">
        <v>1876</v>
      </c>
      <c r="P27" s="19">
        <v>2174</v>
      </c>
      <c r="Q27" s="19">
        <v>2203.469</v>
      </c>
      <c r="R27" s="19">
        <v>2298.184</v>
      </c>
      <c r="S27" s="19">
        <v>2477.3910000000005</v>
      </c>
      <c r="T27" s="19">
        <v>2483.765</v>
      </c>
      <c r="U27" s="19">
        <v>2068</v>
      </c>
      <c r="V27" s="19">
        <v>2048.626</v>
      </c>
      <c r="W27" s="19">
        <v>2015</v>
      </c>
      <c r="X27" s="19">
        <v>1963.9</v>
      </c>
      <c r="Y27" s="19">
        <v>1785.9</v>
      </c>
      <c r="Z27" s="19">
        <v>1496.6</v>
      </c>
      <c r="AA27" s="19">
        <v>1730</v>
      </c>
      <c r="AB27" s="20">
        <f>(C27-E27)/E27</f>
        <v>-0.12542172895042492</v>
      </c>
      <c r="AC27" s="24"/>
      <c r="AD27" s="104"/>
    </row>
    <row r="28" spans="2:30" ht="13.5" thickBot="1" thickTop="1">
      <c r="B28" s="54"/>
      <c r="C28" s="55"/>
      <c r="D28" s="55"/>
      <c r="E28" s="55"/>
      <c r="F28" s="55"/>
      <c r="G28" s="150"/>
      <c r="H28" s="150"/>
      <c r="I28" s="150"/>
      <c r="J28" s="150"/>
      <c r="K28" s="150"/>
      <c r="L28" s="150"/>
      <c r="M28" s="150"/>
      <c r="N28" s="150"/>
      <c r="O28" s="150"/>
      <c r="P28" s="55"/>
      <c r="Q28" s="55"/>
      <c r="R28" s="55"/>
      <c r="S28" s="55"/>
      <c r="T28" s="55"/>
      <c r="U28" s="55"/>
      <c r="V28" s="55"/>
      <c r="W28" s="55"/>
      <c r="X28" s="56"/>
      <c r="Y28" s="57"/>
      <c r="Z28" s="58"/>
      <c r="AA28" s="58"/>
      <c r="AB28" s="20"/>
      <c r="AC28" s="32"/>
      <c r="AD28" s="104"/>
    </row>
    <row r="29" spans="2:30" ht="12.75" thickTop="1">
      <c r="B29" s="45" t="s">
        <v>14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61"/>
      <c r="Z29" s="62"/>
      <c r="AA29" s="62"/>
      <c r="AB29" s="20"/>
      <c r="AC29" s="32"/>
      <c r="AD29" s="104"/>
    </row>
    <row r="30" spans="2:30" ht="12">
      <c r="B30" s="18" t="s">
        <v>15</v>
      </c>
      <c r="C30" s="19">
        <f>C31+C32+C33+C34</f>
        <v>1298.6</v>
      </c>
      <c r="D30" s="19">
        <v>1397.8256</v>
      </c>
      <c r="E30" s="19">
        <f>E31+E32+E33+E34</f>
        <v>1580.12</v>
      </c>
      <c r="F30" s="19">
        <v>1568.04</v>
      </c>
      <c r="G30" s="19">
        <v>1568.46</v>
      </c>
      <c r="H30" s="19">
        <v>1498.66</v>
      </c>
      <c r="I30" s="19">
        <v>1551.96</v>
      </c>
      <c r="J30" s="19">
        <v>1352</v>
      </c>
      <c r="K30" s="19">
        <v>1148.42</v>
      </c>
      <c r="L30" s="19">
        <v>1123</v>
      </c>
      <c r="M30" s="19">
        <v>1143</v>
      </c>
      <c r="N30" s="19">
        <v>1157</v>
      </c>
      <c r="O30" s="19">
        <v>1290</v>
      </c>
      <c r="P30" s="19">
        <v>1540</v>
      </c>
      <c r="Q30" s="19">
        <v>1597</v>
      </c>
      <c r="R30" s="19">
        <v>1692.99715</v>
      </c>
      <c r="S30" s="19">
        <v>1818.14765</v>
      </c>
      <c r="T30" s="19">
        <v>1818.14765</v>
      </c>
      <c r="U30" s="19">
        <v>1434.531</v>
      </c>
      <c r="V30" s="19">
        <v>1416</v>
      </c>
      <c r="W30" s="19">
        <v>1436</v>
      </c>
      <c r="X30" s="19">
        <v>1372.274</v>
      </c>
      <c r="Y30" s="19">
        <v>1263</v>
      </c>
      <c r="Z30" s="19">
        <v>1027.2</v>
      </c>
      <c r="AA30" s="19">
        <v>1053</v>
      </c>
      <c r="AB30" s="20">
        <f>(C30-E30)/E30</f>
        <v>-0.17816368377085284</v>
      </c>
      <c r="AC30" s="32"/>
      <c r="AD30" s="104"/>
    </row>
    <row r="31" spans="2:30" ht="12">
      <c r="B31" s="164" t="s">
        <v>16</v>
      </c>
      <c r="C31" s="46">
        <v>1250</v>
      </c>
      <c r="D31" s="46">
        <v>1350</v>
      </c>
      <c r="E31" s="46">
        <v>1530</v>
      </c>
      <c r="F31" s="46">
        <v>1520</v>
      </c>
      <c r="G31" s="46">
        <v>1520</v>
      </c>
      <c r="H31" s="46">
        <v>1450</v>
      </c>
      <c r="I31" s="46">
        <v>1500</v>
      </c>
      <c r="J31" s="46">
        <v>1300</v>
      </c>
      <c r="K31" s="46">
        <v>1102</v>
      </c>
      <c r="L31" s="46">
        <v>1080</v>
      </c>
      <c r="M31" s="46">
        <v>1100</v>
      </c>
      <c r="N31" s="46">
        <v>1120</v>
      </c>
      <c r="O31" s="46">
        <v>1250</v>
      </c>
      <c r="P31" s="46">
        <v>1500</v>
      </c>
      <c r="Q31" s="46">
        <v>1555</v>
      </c>
      <c r="R31" s="46">
        <v>1650</v>
      </c>
      <c r="S31" s="46">
        <v>1780</v>
      </c>
      <c r="T31" s="46">
        <v>1780</v>
      </c>
      <c r="U31" s="46">
        <v>1399</v>
      </c>
      <c r="V31" s="46">
        <v>1380</v>
      </c>
      <c r="W31" s="46">
        <v>1400</v>
      </c>
      <c r="X31" s="88">
        <v>1335</v>
      </c>
      <c r="Y31" s="46">
        <v>1234</v>
      </c>
      <c r="Z31" s="46">
        <v>1022.5</v>
      </c>
      <c r="AA31" s="46">
        <v>1015</v>
      </c>
      <c r="AB31" s="20">
        <f>(C31-E31)/E31</f>
        <v>-0.1830065359477124</v>
      </c>
      <c r="AC31" s="32"/>
      <c r="AD31" s="104"/>
    </row>
    <row r="32" spans="2:30" ht="12">
      <c r="B32" s="164" t="s">
        <v>17</v>
      </c>
      <c r="C32" s="46">
        <v>10</v>
      </c>
      <c r="D32" s="46">
        <v>10</v>
      </c>
      <c r="E32" s="46">
        <v>12</v>
      </c>
      <c r="F32" s="46">
        <v>10</v>
      </c>
      <c r="G32" s="46">
        <v>10</v>
      </c>
      <c r="H32" s="46">
        <v>10</v>
      </c>
      <c r="I32" s="46">
        <v>10</v>
      </c>
      <c r="J32" s="46">
        <v>10</v>
      </c>
      <c r="K32" s="46">
        <v>7</v>
      </c>
      <c r="L32" s="46">
        <v>8</v>
      </c>
      <c r="M32" s="46">
        <v>8</v>
      </c>
      <c r="N32" s="46">
        <v>12</v>
      </c>
      <c r="O32" s="46">
        <v>13</v>
      </c>
      <c r="P32" s="46">
        <v>13</v>
      </c>
      <c r="Q32" s="46">
        <v>15</v>
      </c>
      <c r="R32" s="46">
        <v>15</v>
      </c>
      <c r="S32" s="46">
        <v>10</v>
      </c>
      <c r="T32" s="46">
        <v>10</v>
      </c>
      <c r="U32" s="46">
        <v>9.531</v>
      </c>
      <c r="V32" s="46">
        <v>10</v>
      </c>
      <c r="W32" s="46">
        <v>10</v>
      </c>
      <c r="X32" s="46">
        <v>11.274</v>
      </c>
      <c r="Y32" s="46">
        <v>8</v>
      </c>
      <c r="Z32" s="46">
        <v>3.7</v>
      </c>
      <c r="AA32" s="46">
        <v>22</v>
      </c>
      <c r="AB32" s="20">
        <f>(C32-E32)/E32</f>
        <v>-0.16666666666666666</v>
      </c>
      <c r="AC32" s="24"/>
      <c r="AD32" s="104"/>
    </row>
    <row r="33" spans="2:30" ht="12">
      <c r="B33" s="164" t="s">
        <v>18</v>
      </c>
      <c r="C33" s="46">
        <v>10</v>
      </c>
      <c r="D33" s="46">
        <v>10</v>
      </c>
      <c r="E33" s="46">
        <v>10</v>
      </c>
      <c r="F33" s="46">
        <v>10</v>
      </c>
      <c r="G33" s="46">
        <v>10</v>
      </c>
      <c r="H33" s="46">
        <v>10</v>
      </c>
      <c r="I33" s="46">
        <v>10</v>
      </c>
      <c r="J33" s="46">
        <v>10</v>
      </c>
      <c r="K33" s="46">
        <v>10</v>
      </c>
      <c r="L33" s="46">
        <v>10</v>
      </c>
      <c r="M33" s="46">
        <v>10</v>
      </c>
      <c r="N33" s="46">
        <v>10</v>
      </c>
      <c r="O33" s="46">
        <v>10</v>
      </c>
      <c r="P33" s="46">
        <v>10</v>
      </c>
      <c r="Q33" s="46">
        <v>10</v>
      </c>
      <c r="R33" s="46">
        <v>11</v>
      </c>
      <c r="S33" s="46">
        <v>11</v>
      </c>
      <c r="T33" s="46">
        <v>11</v>
      </c>
      <c r="U33" s="46">
        <v>11</v>
      </c>
      <c r="V33" s="46">
        <v>11</v>
      </c>
      <c r="W33" s="46">
        <v>11</v>
      </c>
      <c r="X33" s="46">
        <v>10</v>
      </c>
      <c r="Y33" s="46">
        <v>7</v>
      </c>
      <c r="Z33" s="46">
        <v>1</v>
      </c>
      <c r="AA33" s="46">
        <v>3</v>
      </c>
      <c r="AB33" s="20">
        <f>(C33-E33)/E33</f>
        <v>0</v>
      </c>
      <c r="AC33" s="32"/>
      <c r="AD33" s="104"/>
    </row>
    <row r="34" spans="2:30" ht="12">
      <c r="B34" s="164" t="s">
        <v>19</v>
      </c>
      <c r="C34" s="46">
        <v>28.6</v>
      </c>
      <c r="D34" s="46">
        <v>27.825600000000005</v>
      </c>
      <c r="E34" s="46">
        <v>28.12</v>
      </c>
      <c r="F34" s="46">
        <v>28.04</v>
      </c>
      <c r="G34" s="46">
        <v>28.46</v>
      </c>
      <c r="H34" s="46">
        <v>28.66</v>
      </c>
      <c r="I34" s="46">
        <v>31.96</v>
      </c>
      <c r="J34" s="46">
        <v>32.63424</v>
      </c>
      <c r="K34" s="46">
        <v>29.42</v>
      </c>
      <c r="L34" s="46">
        <v>25</v>
      </c>
      <c r="M34" s="46">
        <v>25</v>
      </c>
      <c r="N34" s="46">
        <v>15</v>
      </c>
      <c r="O34" s="46">
        <v>17</v>
      </c>
      <c r="P34" s="46">
        <v>17</v>
      </c>
      <c r="Q34" s="46">
        <v>17</v>
      </c>
      <c r="R34" s="46">
        <v>16.997149999999998</v>
      </c>
      <c r="S34" s="46">
        <v>17.147650000000002</v>
      </c>
      <c r="T34" s="46">
        <v>17.147650000000002</v>
      </c>
      <c r="U34" s="46">
        <v>15</v>
      </c>
      <c r="V34" s="46">
        <v>15</v>
      </c>
      <c r="W34" s="46">
        <v>15</v>
      </c>
      <c r="X34" s="46">
        <v>16</v>
      </c>
      <c r="Y34" s="46">
        <v>14</v>
      </c>
      <c r="Z34" s="46">
        <v>0</v>
      </c>
      <c r="AA34" s="46">
        <v>13</v>
      </c>
      <c r="AB34" s="20">
        <f>(C34-E34)/E34</f>
        <v>0.01706970128022761</v>
      </c>
      <c r="AC34" s="32"/>
      <c r="AD34" s="104"/>
    </row>
    <row r="35" spans="2:30" ht="12">
      <c r="B35" s="18" t="s">
        <v>20</v>
      </c>
      <c r="C35" s="19">
        <f>C36+C37</f>
        <v>400</v>
      </c>
      <c r="D35" s="19">
        <v>380</v>
      </c>
      <c r="E35" s="19">
        <f>E36+E37</f>
        <v>422</v>
      </c>
      <c r="F35" s="19">
        <v>390</v>
      </c>
      <c r="G35" s="19">
        <v>397</v>
      </c>
      <c r="H35" s="19">
        <v>355</v>
      </c>
      <c r="I35" s="19">
        <v>385</v>
      </c>
      <c r="J35" s="19">
        <v>460</v>
      </c>
      <c r="K35" s="19">
        <v>417</v>
      </c>
      <c r="L35" s="19">
        <v>442</v>
      </c>
      <c r="M35" s="19">
        <v>455</v>
      </c>
      <c r="N35" s="19">
        <v>480</v>
      </c>
      <c r="O35" s="19">
        <v>400</v>
      </c>
      <c r="P35" s="19">
        <v>428</v>
      </c>
      <c r="Q35" s="19">
        <v>398</v>
      </c>
      <c r="R35" s="19">
        <v>388</v>
      </c>
      <c r="S35" s="19">
        <v>408</v>
      </c>
      <c r="T35" s="19">
        <v>408</v>
      </c>
      <c r="U35" s="19">
        <v>425</v>
      </c>
      <c r="V35" s="19">
        <v>400</v>
      </c>
      <c r="W35" s="19">
        <v>340</v>
      </c>
      <c r="X35" s="19">
        <v>352</v>
      </c>
      <c r="Y35" s="19">
        <v>333</v>
      </c>
      <c r="Z35" s="19">
        <v>314.5</v>
      </c>
      <c r="AA35" s="19">
        <v>442</v>
      </c>
      <c r="AB35" s="20">
        <f>(C35-E35)/E35</f>
        <v>-0.052132701421800945</v>
      </c>
      <c r="AC35" s="24"/>
      <c r="AD35" s="104"/>
    </row>
    <row r="36" spans="2:29" ht="12">
      <c r="B36" s="30" t="s">
        <v>21</v>
      </c>
      <c r="C36" s="46">
        <v>390</v>
      </c>
      <c r="D36" s="46">
        <v>370</v>
      </c>
      <c r="E36" s="46">
        <v>413</v>
      </c>
      <c r="F36" s="46">
        <v>380</v>
      </c>
      <c r="G36" s="46">
        <v>390</v>
      </c>
      <c r="H36" s="46">
        <v>345</v>
      </c>
      <c r="I36" s="46">
        <v>375</v>
      </c>
      <c r="J36" s="46">
        <v>450</v>
      </c>
      <c r="K36" s="46">
        <v>407</v>
      </c>
      <c r="L36" s="46">
        <v>430</v>
      </c>
      <c r="M36" s="46">
        <v>450</v>
      </c>
      <c r="N36" s="46">
        <v>475</v>
      </c>
      <c r="O36" s="46">
        <v>392</v>
      </c>
      <c r="P36" s="46">
        <v>420</v>
      </c>
      <c r="Q36" s="46">
        <v>390</v>
      </c>
      <c r="R36" s="46">
        <v>380</v>
      </c>
      <c r="S36" s="46">
        <v>400</v>
      </c>
      <c r="T36" s="46">
        <v>400</v>
      </c>
      <c r="U36" s="46">
        <v>417</v>
      </c>
      <c r="V36" s="46">
        <v>390</v>
      </c>
      <c r="W36" s="46">
        <v>330</v>
      </c>
      <c r="X36" s="46">
        <v>346</v>
      </c>
      <c r="Y36" s="46">
        <v>328</v>
      </c>
      <c r="Z36" s="46">
        <v>309</v>
      </c>
      <c r="AA36" s="46">
        <v>437</v>
      </c>
      <c r="AB36" s="20">
        <f>(C36-E36)/E36</f>
        <v>-0.05569007263922518</v>
      </c>
      <c r="AC36" s="63"/>
    </row>
    <row r="37" spans="2:29" ht="12">
      <c r="B37" s="30" t="s">
        <v>12</v>
      </c>
      <c r="C37" s="46">
        <v>10</v>
      </c>
      <c r="D37" s="46">
        <v>10</v>
      </c>
      <c r="E37" s="46">
        <v>9</v>
      </c>
      <c r="F37" s="46">
        <v>10</v>
      </c>
      <c r="G37" s="46">
        <v>7</v>
      </c>
      <c r="H37" s="46">
        <v>10</v>
      </c>
      <c r="I37" s="46">
        <v>10</v>
      </c>
      <c r="J37" s="46">
        <v>10</v>
      </c>
      <c r="K37" s="46">
        <v>10</v>
      </c>
      <c r="L37" s="46">
        <v>12</v>
      </c>
      <c r="M37" s="46">
        <v>5</v>
      </c>
      <c r="N37" s="46">
        <v>5</v>
      </c>
      <c r="O37" s="46">
        <v>8</v>
      </c>
      <c r="P37" s="46">
        <v>8</v>
      </c>
      <c r="Q37" s="46">
        <v>8</v>
      </c>
      <c r="R37" s="46">
        <v>8</v>
      </c>
      <c r="S37" s="46">
        <v>8</v>
      </c>
      <c r="T37" s="46">
        <v>8</v>
      </c>
      <c r="U37" s="46">
        <v>8</v>
      </c>
      <c r="V37" s="46">
        <v>10</v>
      </c>
      <c r="W37" s="46">
        <v>10</v>
      </c>
      <c r="X37" s="46">
        <v>6</v>
      </c>
      <c r="Y37" s="46">
        <v>5</v>
      </c>
      <c r="Z37" s="46">
        <v>5.5</v>
      </c>
      <c r="AA37" s="46">
        <v>5</v>
      </c>
      <c r="AB37" s="20">
        <f>(C37-E37)/E37</f>
        <v>0.1111111111111111</v>
      </c>
      <c r="AC37" s="63"/>
    </row>
    <row r="38" spans="2:29" ht="12.75" thickBot="1">
      <c r="B38" s="53" t="s">
        <v>22</v>
      </c>
      <c r="C38" s="19">
        <v>1698.6</v>
      </c>
      <c r="D38" s="19">
        <v>1777.8256</v>
      </c>
      <c r="E38" s="19">
        <f>E30+E35</f>
        <v>2002.12</v>
      </c>
      <c r="F38" s="19">
        <v>1958.04</v>
      </c>
      <c r="G38" s="19">
        <v>1965.46</v>
      </c>
      <c r="H38" s="19">
        <v>1853.66</v>
      </c>
      <c r="I38" s="19">
        <v>1936.96</v>
      </c>
      <c r="J38" s="19">
        <v>1812</v>
      </c>
      <c r="K38" s="19">
        <v>1565.42</v>
      </c>
      <c r="L38" s="19">
        <v>1565</v>
      </c>
      <c r="M38" s="19">
        <v>1598</v>
      </c>
      <c r="N38" s="19">
        <v>1637</v>
      </c>
      <c r="O38" s="19">
        <v>1690</v>
      </c>
      <c r="P38" s="19">
        <v>1968</v>
      </c>
      <c r="Q38" s="19">
        <v>1995</v>
      </c>
      <c r="R38" s="19">
        <v>2080.99715</v>
      </c>
      <c r="S38" s="19">
        <v>2226.14765</v>
      </c>
      <c r="T38" s="19">
        <v>2226.14765</v>
      </c>
      <c r="U38" s="19">
        <v>1859.531</v>
      </c>
      <c r="V38" s="19">
        <v>1816</v>
      </c>
      <c r="W38" s="19">
        <v>1776</v>
      </c>
      <c r="X38" s="19">
        <v>1724.274</v>
      </c>
      <c r="Y38" s="19">
        <v>1596</v>
      </c>
      <c r="Z38" s="19">
        <v>1341.7</v>
      </c>
      <c r="AA38" s="19">
        <v>1495</v>
      </c>
      <c r="AB38" s="20">
        <f>(C38-E38)/E38</f>
        <v>-0.1515993047369788</v>
      </c>
      <c r="AC38" s="24"/>
    </row>
    <row r="39" spans="2:29" ht="13.5" thickBot="1" thickTop="1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20"/>
      <c r="AC39" s="24"/>
    </row>
    <row r="40" spans="2:29" ht="12.75" thickTop="1">
      <c r="B40" s="45" t="s">
        <v>23</v>
      </c>
      <c r="C40" s="66">
        <f>C27-C38</f>
        <v>198.92000000000007</v>
      </c>
      <c r="D40" s="66">
        <v>156.41440000000034</v>
      </c>
      <c r="E40" s="66">
        <f>E27-E38</f>
        <v>167.51999999999998</v>
      </c>
      <c r="F40" s="66">
        <v>152.96</v>
      </c>
      <c r="G40" s="66">
        <v>156.54</v>
      </c>
      <c r="H40" s="66">
        <v>268.34</v>
      </c>
      <c r="I40" s="66">
        <v>399.62</v>
      </c>
      <c r="J40" s="66">
        <v>299.712</v>
      </c>
      <c r="K40" s="66">
        <v>248.58</v>
      </c>
      <c r="L40" s="66">
        <v>310</v>
      </c>
      <c r="M40" s="66">
        <v>197</v>
      </c>
      <c r="N40" s="66">
        <v>207</v>
      </c>
      <c r="O40" s="66">
        <v>186</v>
      </c>
      <c r="P40" s="66">
        <v>206</v>
      </c>
      <c r="Q40" s="66">
        <v>208.46900000000005</v>
      </c>
      <c r="R40" s="66">
        <v>217.18685000000005</v>
      </c>
      <c r="S40" s="66">
        <v>251.24335000000065</v>
      </c>
      <c r="T40" s="66">
        <v>257.61735000000044</v>
      </c>
      <c r="U40" s="66">
        <v>208.46900000000005</v>
      </c>
      <c r="V40" s="66">
        <v>232.6260000000002</v>
      </c>
      <c r="W40" s="19">
        <v>239</v>
      </c>
      <c r="X40" s="19">
        <v>239.62599999999998</v>
      </c>
      <c r="Y40" s="19">
        <v>189.9</v>
      </c>
      <c r="Z40" s="19">
        <v>154.9</v>
      </c>
      <c r="AA40" s="19">
        <v>235</v>
      </c>
      <c r="AB40" s="20">
        <f>(C40-E40)/E40</f>
        <v>0.1874403056351486</v>
      </c>
      <c r="AC40" s="67"/>
    </row>
    <row r="41" spans="2:29" ht="12">
      <c r="B41" s="30" t="s">
        <v>24</v>
      </c>
      <c r="C41" s="96"/>
      <c r="D41" s="96"/>
      <c r="E41" s="99">
        <v>129</v>
      </c>
      <c r="F41" s="96"/>
      <c r="G41" s="79"/>
      <c r="H41" s="79"/>
      <c r="I41" s="79"/>
      <c r="J41" s="79"/>
      <c r="K41" s="79">
        <v>152</v>
      </c>
      <c r="L41" s="19"/>
      <c r="M41" s="19"/>
      <c r="N41" s="19"/>
      <c r="O41" s="19"/>
      <c r="P41" s="79">
        <v>89</v>
      </c>
      <c r="Q41" s="19"/>
      <c r="R41" s="19"/>
      <c r="S41" s="19"/>
      <c r="T41" s="19"/>
      <c r="U41" s="79">
        <v>125.349</v>
      </c>
      <c r="V41" s="19"/>
      <c r="W41" s="19"/>
      <c r="X41" s="79">
        <v>189.5</v>
      </c>
      <c r="Y41" s="19"/>
      <c r="Z41" s="19"/>
      <c r="AA41" s="19"/>
      <c r="AB41" s="20"/>
      <c r="AC41" s="21"/>
    </row>
    <row r="42" spans="2:29" ht="12">
      <c r="B42" s="30" t="s">
        <v>40</v>
      </c>
      <c r="C42" s="66"/>
      <c r="D42" s="66"/>
      <c r="E42" s="80">
        <v>1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80">
        <v>48</v>
      </c>
      <c r="V42" s="66"/>
      <c r="W42" s="66"/>
      <c r="X42" s="66"/>
      <c r="Y42" s="66"/>
      <c r="Z42" s="66"/>
      <c r="AA42" s="66"/>
      <c r="AB42" s="20"/>
      <c r="AC42" s="21"/>
    </row>
    <row r="43" spans="2:29" ht="13.5" thickBot="1">
      <c r="B43" s="68" t="s">
        <v>26</v>
      </c>
      <c r="C43" s="69"/>
      <c r="D43" s="69"/>
      <c r="E43" s="69"/>
      <c r="F43" s="69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00">
        <v>35</v>
      </c>
      <c r="V43" s="124"/>
      <c r="W43" s="124"/>
      <c r="X43" s="124"/>
      <c r="Y43" s="124"/>
      <c r="Z43" s="124"/>
      <c r="AA43" s="124"/>
      <c r="AB43" s="210"/>
      <c r="AC43" s="128"/>
    </row>
    <row r="44" spans="2:29" ht="12.75" thickTop="1">
      <c r="B44" s="95" t="s">
        <v>59</v>
      </c>
      <c r="C44" s="198">
        <v>0.15879444494129366</v>
      </c>
      <c r="D44" s="198">
        <v>0.08798073331827394</v>
      </c>
      <c r="E44" s="198">
        <v>0.15879444494129366</v>
      </c>
      <c r="F44" s="198">
        <v>0.07811893526179242</v>
      </c>
      <c r="G44" s="198">
        <v>0.0796454773946048</v>
      </c>
      <c r="H44" s="198">
        <v>0.14476225413506247</v>
      </c>
      <c r="I44" s="198">
        <v>0.2063129852965471</v>
      </c>
      <c r="J44" s="198">
        <v>0.16540397350993377</v>
      </c>
      <c r="K44" s="198">
        <v>0.15879444494129366</v>
      </c>
      <c r="L44" s="198">
        <v>0.19808306709265175</v>
      </c>
      <c r="M44" s="198">
        <v>0.123279098873592</v>
      </c>
      <c r="N44" s="198">
        <v>0.1264508246792914</v>
      </c>
      <c r="O44" s="198">
        <v>0.11005917159763313</v>
      </c>
      <c r="P44" s="198">
        <v>0.10467479674796748</v>
      </c>
      <c r="Q44" s="198">
        <v>0.10449573934837095</v>
      </c>
      <c r="R44" s="198">
        <v>0.10436672150175699</v>
      </c>
      <c r="S44" s="198"/>
      <c r="T44" s="198">
        <v>0.1157233887878014</v>
      </c>
      <c r="U44" s="198">
        <v>0.11210837571409138</v>
      </c>
      <c r="V44" s="198">
        <v>0.12809801762114548</v>
      </c>
      <c r="W44" s="198">
        <v>0.13457207207207209</v>
      </c>
      <c r="X44" s="198">
        <v>0.13897211232089562</v>
      </c>
      <c r="Y44" s="198">
        <v>0.11898496240601496</v>
      </c>
      <c r="Z44" s="198">
        <v>0.1154505478124766</v>
      </c>
      <c r="AA44" s="198">
        <v>0.15719063545150502</v>
      </c>
      <c r="AC44" s="128"/>
    </row>
    <row r="45" spans="2:29" ht="12.75">
      <c r="B45" s="127" t="s">
        <v>96</v>
      </c>
      <c r="C45" s="127"/>
      <c r="D45" s="72"/>
      <c r="E45" s="72"/>
      <c r="F45" s="72"/>
      <c r="G45" s="127"/>
      <c r="H45" s="127"/>
      <c r="I45" s="127"/>
      <c r="J45" s="127"/>
      <c r="K45" s="127"/>
      <c r="L45" s="127"/>
      <c r="M45" s="127"/>
      <c r="N45" s="127"/>
      <c r="O45" s="73"/>
      <c r="P45" s="73"/>
      <c r="Q45" s="73"/>
      <c r="R45" s="73"/>
      <c r="S45" s="73"/>
      <c r="T45" s="73"/>
      <c r="U45" s="73"/>
      <c r="V45" s="73"/>
      <c r="W45" s="73"/>
      <c r="X45" s="74"/>
      <c r="Y45" s="75"/>
      <c r="Z45" s="76"/>
      <c r="AA45" s="76"/>
      <c r="AB45" s="126" t="s">
        <v>27</v>
      </c>
      <c r="AC45" s="128"/>
    </row>
    <row r="46" spans="2:29" ht="12.75">
      <c r="B46" s="127" t="s">
        <v>28</v>
      </c>
      <c r="C46" s="127"/>
      <c r="D46" s="72"/>
      <c r="E46" s="72"/>
      <c r="F46" s="72"/>
      <c r="G46" s="127"/>
      <c r="H46" s="127"/>
      <c r="I46" s="127"/>
      <c r="J46" s="127"/>
      <c r="K46" s="127"/>
      <c r="L46" s="127"/>
      <c r="M46" s="127"/>
      <c r="N46" s="127"/>
      <c r="O46" s="73"/>
      <c r="P46" s="73"/>
      <c r="Q46" s="73"/>
      <c r="R46" s="73"/>
      <c r="S46" s="73"/>
      <c r="T46" s="73"/>
      <c r="U46" s="73"/>
      <c r="V46" s="73"/>
      <c r="W46" s="73"/>
      <c r="X46" s="74"/>
      <c r="Y46" s="75"/>
      <c r="Z46" s="76"/>
      <c r="AA46" s="76"/>
      <c r="AB46" s="76"/>
      <c r="AC46" s="128"/>
    </row>
    <row r="51" ht="12.75">
      <c r="R51" s="145"/>
    </row>
    <row r="55" spans="2:11" ht="12.75">
      <c r="B55" s="161"/>
      <c r="C55" s="161"/>
      <c r="G55" s="161"/>
      <c r="H55" s="161"/>
      <c r="I55" s="161"/>
      <c r="J55" s="161"/>
      <c r="K55" s="161"/>
    </row>
    <row r="56" spans="2:11" ht="12.75">
      <c r="B56" s="161"/>
      <c r="C56" s="161"/>
      <c r="G56" s="161"/>
      <c r="H56" s="161"/>
      <c r="I56" s="161"/>
      <c r="J56" s="161"/>
      <c r="K56" s="161"/>
    </row>
    <row r="57" spans="2:11" ht="12.75">
      <c r="B57" s="161"/>
      <c r="C57" s="161"/>
      <c r="G57" s="161"/>
      <c r="H57" s="161"/>
      <c r="I57" s="161"/>
      <c r="J57" s="161"/>
      <c r="K57" s="161"/>
    </row>
    <row r="58" spans="2:11" ht="12.75">
      <c r="B58" s="161"/>
      <c r="C58" s="161"/>
      <c r="G58" s="161"/>
      <c r="H58" s="161"/>
      <c r="I58" s="161"/>
      <c r="J58" s="161"/>
      <c r="K58" s="161"/>
    </row>
    <row r="59" spans="2:11" ht="12.75">
      <c r="B59" s="161"/>
      <c r="C59" s="161"/>
      <c r="G59" s="161"/>
      <c r="H59" s="161"/>
      <c r="I59" s="161"/>
      <c r="J59" s="161"/>
      <c r="K59" s="161"/>
    </row>
    <row r="60" spans="2:11" ht="12.75">
      <c r="B60" s="161"/>
      <c r="C60" s="161"/>
      <c r="G60" s="161"/>
      <c r="H60" s="161"/>
      <c r="I60" s="161"/>
      <c r="J60" s="161"/>
      <c r="K60" s="161"/>
    </row>
    <row r="61" spans="2:11" ht="12.75">
      <c r="B61" s="161"/>
      <c r="C61" s="161"/>
      <c r="G61" s="161"/>
      <c r="H61" s="161"/>
      <c r="I61" s="161"/>
      <c r="J61" s="161"/>
      <c r="K61" s="161"/>
    </row>
    <row r="62" spans="2:11" ht="12.75">
      <c r="B62" s="161"/>
      <c r="C62" s="161"/>
      <c r="G62" s="161"/>
      <c r="H62" s="161"/>
      <c r="I62" s="161"/>
      <c r="J62" s="161"/>
      <c r="K62" s="16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F53"/>
  <sheetViews>
    <sheetView workbookViewId="0" topLeftCell="B1">
      <selection activeCell="A3" sqref="A3"/>
    </sheetView>
  </sheetViews>
  <sheetFormatPr defaultColWidth="11.421875" defaultRowHeight="12.75"/>
  <cols>
    <col min="1" max="1" width="38.57421875" style="0" customWidth="1"/>
    <col min="2" max="2" width="52.28125" style="0" bestFit="1" customWidth="1"/>
    <col min="3" max="3" width="10.140625" style="0" bestFit="1" customWidth="1"/>
    <col min="4" max="4" width="13.140625" style="0" hidden="1" customWidth="1"/>
    <col min="5" max="5" width="13.140625" style="0" customWidth="1"/>
    <col min="6" max="6" width="13.140625" style="0" hidden="1" customWidth="1"/>
    <col min="7" max="9" width="12.7109375" style="0" hidden="1" customWidth="1"/>
    <col min="10" max="10" width="14.421875" style="0" hidden="1" customWidth="1"/>
    <col min="11" max="11" width="12.7109375" style="0" customWidth="1"/>
    <col min="12" max="12" width="12.7109375" style="0" hidden="1" customWidth="1"/>
    <col min="13" max="13" width="13.140625" style="0" hidden="1" customWidth="1"/>
    <col min="14" max="15" width="12.7109375" style="0" hidden="1" customWidth="1"/>
    <col min="16" max="16" width="12.7109375" style="0" customWidth="1"/>
    <col min="17" max="20" width="12.7109375" style="0" hidden="1" customWidth="1"/>
    <col min="21" max="21" width="12.7109375" style="0" customWidth="1"/>
    <col min="22" max="23" width="12.7109375" style="0" hidden="1" customWidth="1"/>
    <col min="24" max="24" width="12.00390625" style="0" customWidth="1"/>
    <col min="25" max="27" width="12.7109375" style="0" customWidth="1"/>
    <col min="28" max="28" width="10.421875" style="0" customWidth="1"/>
    <col min="29" max="29" width="3.140625" style="0" customWidth="1"/>
    <col min="30" max="30" width="9.8515625" style="2" customWidth="1"/>
  </cols>
  <sheetData>
    <row r="1" spans="1:31" ht="24.75">
      <c r="A1" s="167" t="s">
        <v>123</v>
      </c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/>
      <c r="AE1" s="2"/>
    </row>
    <row r="2" spans="2:31" s="5" customFormat="1" ht="16.5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3"/>
      <c r="Z2" s="3"/>
      <c r="AA2" s="3"/>
      <c r="AB2" s="4"/>
      <c r="AC2" s="4"/>
      <c r="AE2" s="6"/>
    </row>
    <row r="3" spans="2:29" ht="54.75" customHeight="1" thickBot="1" thickTop="1">
      <c r="B3" s="7" t="s">
        <v>1</v>
      </c>
      <c r="C3" s="8" t="s">
        <v>143</v>
      </c>
      <c r="D3" s="169" t="s">
        <v>134</v>
      </c>
      <c r="E3" s="8" t="s">
        <v>161</v>
      </c>
      <c r="F3" s="8" t="s">
        <v>117</v>
      </c>
      <c r="G3" s="8" t="s">
        <v>112</v>
      </c>
      <c r="H3" s="8" t="s">
        <v>108</v>
      </c>
      <c r="I3" s="8" t="s">
        <v>101</v>
      </c>
      <c r="J3" s="8" t="s">
        <v>100</v>
      </c>
      <c r="K3" s="8" t="s">
        <v>160</v>
      </c>
      <c r="L3" s="8" t="s">
        <v>91</v>
      </c>
      <c r="M3" s="8" t="s">
        <v>87</v>
      </c>
      <c r="N3" s="8" t="s">
        <v>84</v>
      </c>
      <c r="O3" s="8" t="s">
        <v>81</v>
      </c>
      <c r="P3" s="8" t="s">
        <v>163</v>
      </c>
      <c r="Q3" s="8" t="s">
        <v>63</v>
      </c>
      <c r="R3" s="8" t="s">
        <v>61</v>
      </c>
      <c r="S3" s="8" t="s">
        <v>53</v>
      </c>
      <c r="T3" s="8" t="s">
        <v>38</v>
      </c>
      <c r="U3" s="8" t="s">
        <v>162</v>
      </c>
      <c r="V3" s="8" t="s">
        <v>39</v>
      </c>
      <c r="W3" s="8" t="s">
        <v>29</v>
      </c>
      <c r="X3" s="8" t="s">
        <v>37</v>
      </c>
      <c r="Y3" s="9" t="s">
        <v>54</v>
      </c>
      <c r="Z3" s="8" t="s">
        <v>55</v>
      </c>
      <c r="AA3" s="9" t="s">
        <v>119</v>
      </c>
      <c r="AB3" s="195" t="s">
        <v>140</v>
      </c>
      <c r="AC3" s="10"/>
    </row>
    <row r="4" spans="2:29" ht="14.25" thickBot="1" thickTop="1">
      <c r="B4" s="11"/>
      <c r="C4" s="11"/>
      <c r="D4" s="17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0"/>
    </row>
    <row r="5" spans="2:29" ht="13.5" thickTop="1">
      <c r="B5" s="13" t="s">
        <v>3</v>
      </c>
      <c r="C5" s="14"/>
      <c r="D5" s="17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  <c r="AA5" s="16"/>
      <c r="AB5" s="17"/>
      <c r="AC5" s="10"/>
    </row>
    <row r="6" spans="2:32" ht="12.75">
      <c r="B6" s="18" t="s">
        <v>157</v>
      </c>
      <c r="C6" s="19">
        <v>72</v>
      </c>
      <c r="D6" s="173">
        <v>54</v>
      </c>
      <c r="E6" s="19">
        <v>43</v>
      </c>
      <c r="F6" s="19">
        <v>43</v>
      </c>
      <c r="G6" s="19">
        <v>42</v>
      </c>
      <c r="H6" s="19">
        <v>42</v>
      </c>
      <c r="I6" s="19">
        <v>41</v>
      </c>
      <c r="J6" s="19">
        <v>38</v>
      </c>
      <c r="K6" s="19">
        <v>37</v>
      </c>
      <c r="L6" s="19">
        <v>37</v>
      </c>
      <c r="M6" s="19">
        <v>37</v>
      </c>
      <c r="N6" s="19">
        <v>37</v>
      </c>
      <c r="O6" s="19">
        <v>37</v>
      </c>
      <c r="P6" s="19">
        <v>42</v>
      </c>
      <c r="Q6" s="19">
        <v>42</v>
      </c>
      <c r="R6" s="19">
        <v>41.53</v>
      </c>
      <c r="S6" s="19">
        <v>42.035</v>
      </c>
      <c r="T6" s="19">
        <v>42.07</v>
      </c>
      <c r="U6" s="19">
        <v>50.678</v>
      </c>
      <c r="V6" s="19">
        <v>50.563</v>
      </c>
      <c r="W6" s="19">
        <v>48.4</v>
      </c>
      <c r="X6" s="19">
        <v>43.563</v>
      </c>
      <c r="Y6" s="19">
        <v>21.631</v>
      </c>
      <c r="Z6" s="19">
        <v>32</v>
      </c>
      <c r="AA6" s="19">
        <v>45</v>
      </c>
      <c r="AB6" s="20">
        <v>0.6744186046511628</v>
      </c>
      <c r="AC6" s="21"/>
      <c r="AD6" s="52"/>
      <c r="AE6" s="82"/>
      <c r="AF6" s="82"/>
    </row>
    <row r="7" spans="2:32" ht="12.75">
      <c r="B7" s="22"/>
      <c r="C7" s="23"/>
      <c r="D7" s="17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0"/>
      <c r="AC7" s="24"/>
      <c r="AD7" s="6"/>
      <c r="AE7" s="25"/>
      <c r="AF7" s="83"/>
    </row>
    <row r="8" spans="2:32" ht="12.75">
      <c r="B8" s="18" t="s">
        <v>158</v>
      </c>
      <c r="C8" s="26">
        <v>2.98</v>
      </c>
      <c r="D8" s="175">
        <v>2.73</v>
      </c>
      <c r="E8" s="26">
        <v>2.63</v>
      </c>
      <c r="F8" s="26">
        <v>2.63</v>
      </c>
      <c r="G8" s="26">
        <v>2.65</v>
      </c>
      <c r="H8" s="26">
        <v>2.68</v>
      </c>
      <c r="I8" s="26">
        <v>2.67</v>
      </c>
      <c r="J8" s="26">
        <v>2.8</v>
      </c>
      <c r="K8" s="26">
        <v>2.78</v>
      </c>
      <c r="L8" s="26">
        <v>2.77</v>
      </c>
      <c r="M8" s="26">
        <v>2.78</v>
      </c>
      <c r="N8" s="26">
        <v>2.92</v>
      </c>
      <c r="O8" s="26">
        <v>2.914</v>
      </c>
      <c r="P8" s="26">
        <v>2.96</v>
      </c>
      <c r="Q8" s="26">
        <v>2.96</v>
      </c>
      <c r="R8" s="26">
        <v>2.957741391764989</v>
      </c>
      <c r="S8" s="26">
        <v>2.8766028309741887</v>
      </c>
      <c r="T8" s="26">
        <v>2.87</v>
      </c>
      <c r="U8" s="26">
        <v>2.728402857255614</v>
      </c>
      <c r="V8" s="26">
        <v>2.803235567509839</v>
      </c>
      <c r="W8" s="26">
        <v>2.5</v>
      </c>
      <c r="X8" s="26">
        <v>2.53120767623901</v>
      </c>
      <c r="Y8" s="26">
        <v>2.868105959040266</v>
      </c>
      <c r="Z8" s="26">
        <v>2.75</v>
      </c>
      <c r="AA8" s="26">
        <v>2.7333333333333334</v>
      </c>
      <c r="AB8" s="20">
        <v>0.13307984790874527</v>
      </c>
      <c r="AC8" s="27"/>
      <c r="AD8" s="6"/>
      <c r="AE8" s="25"/>
      <c r="AF8" s="83"/>
    </row>
    <row r="9" spans="2:32" ht="12.75">
      <c r="B9" s="28"/>
      <c r="C9" s="29"/>
      <c r="D9" s="176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0"/>
      <c r="AC9" s="27"/>
      <c r="AD9" s="6"/>
      <c r="AE9" s="25"/>
      <c r="AF9" s="83"/>
    </row>
    <row r="10" spans="2:32" ht="12.75">
      <c r="B10" s="18" t="s">
        <v>159</v>
      </c>
      <c r="C10" s="19">
        <v>215</v>
      </c>
      <c r="D10" s="173">
        <v>147.42</v>
      </c>
      <c r="E10" s="19">
        <v>112</v>
      </c>
      <c r="F10" s="19">
        <v>113</v>
      </c>
      <c r="G10" s="19">
        <v>111</v>
      </c>
      <c r="H10" s="19">
        <v>112</v>
      </c>
      <c r="I10" s="19">
        <v>109</v>
      </c>
      <c r="J10" s="19">
        <v>106.4</v>
      </c>
      <c r="K10" s="19">
        <v>104</v>
      </c>
      <c r="L10" s="19">
        <v>104</v>
      </c>
      <c r="M10" s="19">
        <v>104</v>
      </c>
      <c r="N10" s="19">
        <v>109</v>
      </c>
      <c r="O10" s="19">
        <v>109</v>
      </c>
      <c r="P10" s="19">
        <v>124.32</v>
      </c>
      <c r="Q10" s="19">
        <v>124.32</v>
      </c>
      <c r="R10" s="19">
        <v>122.835</v>
      </c>
      <c r="S10" s="19">
        <v>120.918</v>
      </c>
      <c r="T10" s="19">
        <v>120.7</v>
      </c>
      <c r="U10" s="19">
        <v>138.27</v>
      </c>
      <c r="V10" s="19">
        <v>141.74</v>
      </c>
      <c r="W10" s="19">
        <v>121</v>
      </c>
      <c r="X10" s="19">
        <v>110.267</v>
      </c>
      <c r="Y10" s="19">
        <v>62.04</v>
      </c>
      <c r="Z10" s="19">
        <v>88</v>
      </c>
      <c r="AA10" s="19">
        <v>123</v>
      </c>
      <c r="AB10" s="20">
        <v>0.9196428571428571</v>
      </c>
      <c r="AC10" s="24"/>
      <c r="AD10" s="6"/>
      <c r="AE10" s="25"/>
      <c r="AF10" s="83"/>
    </row>
    <row r="11" spans="2:32" ht="12.75">
      <c r="B11" s="30" t="s">
        <v>4</v>
      </c>
      <c r="C11" s="31">
        <v>34</v>
      </c>
      <c r="D11" s="177">
        <v>14.74199999999999</v>
      </c>
      <c r="E11" s="31">
        <v>24</v>
      </c>
      <c r="F11" s="31">
        <v>23</v>
      </c>
      <c r="G11" s="31">
        <v>27</v>
      </c>
      <c r="H11" s="31">
        <v>22</v>
      </c>
      <c r="I11" s="31">
        <v>15</v>
      </c>
      <c r="J11" s="31"/>
      <c r="K11" s="31">
        <v>17</v>
      </c>
      <c r="L11" s="31">
        <v>14</v>
      </c>
      <c r="M11" s="31">
        <v>17</v>
      </c>
      <c r="N11" s="31">
        <v>13</v>
      </c>
      <c r="O11" s="31">
        <v>13</v>
      </c>
      <c r="P11" s="31">
        <v>16.32</v>
      </c>
      <c r="Q11" s="31">
        <v>21.32</v>
      </c>
      <c r="R11" s="31">
        <v>17.84</v>
      </c>
      <c r="S11" s="31">
        <v>24.113</v>
      </c>
      <c r="T11" s="31">
        <v>18.7</v>
      </c>
      <c r="U11" s="31">
        <v>22.71</v>
      </c>
      <c r="V11" s="31">
        <v>10.02</v>
      </c>
      <c r="W11" s="31">
        <v>4</v>
      </c>
      <c r="X11" s="31">
        <v>14.042000000000002</v>
      </c>
      <c r="Y11" s="31">
        <v>11.74</v>
      </c>
      <c r="Z11" s="31">
        <v>14.1</v>
      </c>
      <c r="AA11" s="31">
        <v>10</v>
      </c>
      <c r="AB11" s="20">
        <v>0.4166666666666667</v>
      </c>
      <c r="AC11" s="32"/>
      <c r="AD11" s="6"/>
      <c r="AE11" s="25"/>
      <c r="AF11" s="83"/>
    </row>
    <row r="12" spans="2:32" ht="12.75">
      <c r="B12" s="33" t="s">
        <v>5</v>
      </c>
      <c r="C12" s="31">
        <v>24</v>
      </c>
      <c r="D12" s="177">
        <v>14.74199999999999</v>
      </c>
      <c r="E12" s="31">
        <v>24</v>
      </c>
      <c r="F12" s="31">
        <v>23</v>
      </c>
      <c r="G12" s="31">
        <v>27</v>
      </c>
      <c r="H12" s="31">
        <v>22</v>
      </c>
      <c r="I12" s="31">
        <v>15</v>
      </c>
      <c r="J12" s="31">
        <v>0</v>
      </c>
      <c r="K12" s="31">
        <v>17</v>
      </c>
      <c r="L12" s="31"/>
      <c r="M12" s="31"/>
      <c r="N12" s="31"/>
      <c r="O12" s="31"/>
      <c r="P12" s="31">
        <v>16</v>
      </c>
      <c r="Q12" s="31"/>
      <c r="R12" s="31"/>
      <c r="S12" s="31"/>
      <c r="T12" s="31"/>
      <c r="U12" s="31">
        <v>23</v>
      </c>
      <c r="V12" s="31"/>
      <c r="W12" s="31"/>
      <c r="X12" s="31">
        <v>14</v>
      </c>
      <c r="Y12" s="31">
        <v>11.74</v>
      </c>
      <c r="Z12" s="31">
        <v>14.1</v>
      </c>
      <c r="AA12" s="31">
        <v>10</v>
      </c>
      <c r="AB12" s="20"/>
      <c r="AC12" s="34"/>
      <c r="AD12" s="6"/>
      <c r="AE12" s="25"/>
      <c r="AF12" s="83"/>
    </row>
    <row r="13" spans="2:32" ht="12.75">
      <c r="B13" s="33"/>
      <c r="C13" s="35"/>
      <c r="D13" s="17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6"/>
      <c r="AA13" s="37"/>
      <c r="AB13" s="20"/>
      <c r="AC13" s="38"/>
      <c r="AD13" s="6"/>
      <c r="AE13" s="25"/>
      <c r="AF13" s="83"/>
    </row>
    <row r="14" spans="2:32" ht="12.75">
      <c r="B14" s="39"/>
      <c r="C14" s="40"/>
      <c r="D14" s="179"/>
      <c r="E14" s="40"/>
      <c r="F14" s="40">
        <v>84</v>
      </c>
      <c r="G14" s="40">
        <v>80</v>
      </c>
      <c r="H14" s="40">
        <v>75</v>
      </c>
      <c r="I14" s="40"/>
      <c r="J14" s="40"/>
      <c r="K14" s="40"/>
      <c r="L14" s="40">
        <v>85</v>
      </c>
      <c r="M14" s="40"/>
      <c r="N14" s="40"/>
      <c r="O14" s="40"/>
      <c r="P14" s="40"/>
      <c r="Q14" s="40"/>
      <c r="R14" s="40">
        <v>98.92</v>
      </c>
      <c r="S14" s="40">
        <v>48.326</v>
      </c>
      <c r="T14" s="93"/>
      <c r="U14" s="40"/>
      <c r="V14" s="40"/>
      <c r="W14" s="40"/>
      <c r="X14" s="40"/>
      <c r="Y14" s="40"/>
      <c r="Z14" s="40"/>
      <c r="AA14" s="40"/>
      <c r="AB14" s="20"/>
      <c r="AC14" s="38"/>
      <c r="AD14" s="6"/>
      <c r="AE14" s="25"/>
      <c r="AF14" s="83"/>
    </row>
    <row r="15" spans="2:32" ht="12.75">
      <c r="B15" s="39"/>
      <c r="C15" s="41"/>
      <c r="D15" s="180"/>
      <c r="E15" s="41"/>
      <c r="F15" s="41">
        <v>0.7433628318584071</v>
      </c>
      <c r="G15" s="41">
        <v>0.7207207207207207</v>
      </c>
      <c r="H15" s="41">
        <v>0.6696428571428571</v>
      </c>
      <c r="I15" s="41"/>
      <c r="J15" s="41"/>
      <c r="K15" s="41"/>
      <c r="L15" s="41">
        <v>0.8173076923076923</v>
      </c>
      <c r="M15" s="41"/>
      <c r="N15" s="41"/>
      <c r="O15" s="41"/>
      <c r="P15" s="41"/>
      <c r="Q15" s="41"/>
      <c r="R15" s="41">
        <v>0.8053079334066024</v>
      </c>
      <c r="S15" s="41">
        <v>0.39965927322648404</v>
      </c>
      <c r="T15" s="41"/>
      <c r="U15" s="41"/>
      <c r="V15" s="41"/>
      <c r="W15" s="41"/>
      <c r="X15" s="41"/>
      <c r="Y15" s="41"/>
      <c r="Z15" s="41"/>
      <c r="AA15" s="41"/>
      <c r="AB15" s="20"/>
      <c r="AC15" s="24"/>
      <c r="AD15" s="6"/>
      <c r="AE15" s="25"/>
      <c r="AF15" s="83"/>
    </row>
    <row r="16" spans="2:32" ht="12.75">
      <c r="B16" s="39"/>
      <c r="C16" s="41"/>
      <c r="D16" s="181"/>
      <c r="E16" s="41"/>
      <c r="F16" s="41">
        <v>0.9333333333333333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3"/>
      <c r="AA16" s="37"/>
      <c r="AB16" s="20"/>
      <c r="AC16" s="44"/>
      <c r="AD16" s="6"/>
      <c r="AE16" s="25"/>
      <c r="AF16" s="83"/>
    </row>
    <row r="17" spans="2:32" ht="12.75">
      <c r="B17" s="45" t="s">
        <v>6</v>
      </c>
      <c r="C17" s="42"/>
      <c r="D17" s="18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37"/>
      <c r="AB17" s="20"/>
      <c r="AC17" s="27"/>
      <c r="AD17" s="6"/>
      <c r="AE17" s="25"/>
      <c r="AF17" s="83"/>
    </row>
    <row r="18" spans="2:32" ht="12.75">
      <c r="B18" s="39" t="s">
        <v>7</v>
      </c>
      <c r="C18" s="97">
        <v>45</v>
      </c>
      <c r="D18" s="182">
        <v>24</v>
      </c>
      <c r="E18" s="97">
        <v>21</v>
      </c>
      <c r="F18" s="97">
        <v>21</v>
      </c>
      <c r="G18" s="97">
        <v>21</v>
      </c>
      <c r="H18" s="97">
        <v>21</v>
      </c>
      <c r="I18" s="97">
        <v>21</v>
      </c>
      <c r="J18" s="97">
        <v>30</v>
      </c>
      <c r="K18" s="97">
        <v>34</v>
      </c>
      <c r="L18" s="97">
        <v>34</v>
      </c>
      <c r="M18" s="97">
        <v>34</v>
      </c>
      <c r="N18" s="97">
        <v>34</v>
      </c>
      <c r="O18" s="97">
        <v>34</v>
      </c>
      <c r="P18" s="97">
        <v>58</v>
      </c>
      <c r="Q18" s="97">
        <v>58.21799999999996</v>
      </c>
      <c r="R18" s="97">
        <v>58.21799999999996</v>
      </c>
      <c r="S18" s="97">
        <v>58.21799999999996</v>
      </c>
      <c r="T18" s="97">
        <v>58.21799999999996</v>
      </c>
      <c r="U18" s="97">
        <v>34.125</v>
      </c>
      <c r="V18" s="31">
        <v>34.125</v>
      </c>
      <c r="W18" s="31">
        <v>46</v>
      </c>
      <c r="X18" s="97">
        <v>33.9</v>
      </c>
      <c r="Y18" s="97">
        <v>34.89999999999992</v>
      </c>
      <c r="Z18" s="98">
        <v>34</v>
      </c>
      <c r="AA18" s="46">
        <v>58</v>
      </c>
      <c r="AB18" s="20">
        <v>1.1428571428571428</v>
      </c>
      <c r="AC18" s="32"/>
      <c r="AD18" s="6"/>
      <c r="AE18" s="25"/>
      <c r="AF18" s="83"/>
    </row>
    <row r="19" spans="2:32" ht="12.75">
      <c r="B19" s="39" t="s">
        <v>8</v>
      </c>
      <c r="C19" s="98">
        <v>181</v>
      </c>
      <c r="D19" s="183">
        <v>132.678</v>
      </c>
      <c r="E19" s="98">
        <v>88</v>
      </c>
      <c r="F19" s="98">
        <v>90</v>
      </c>
      <c r="G19" s="98">
        <v>84</v>
      </c>
      <c r="H19" s="98">
        <v>90</v>
      </c>
      <c r="I19" s="98">
        <v>94</v>
      </c>
      <c r="J19" s="98">
        <v>90.44</v>
      </c>
      <c r="K19" s="98">
        <v>87</v>
      </c>
      <c r="L19" s="98">
        <v>90</v>
      </c>
      <c r="M19" s="98">
        <v>87</v>
      </c>
      <c r="N19" s="98">
        <v>96</v>
      </c>
      <c r="O19" s="98">
        <v>96</v>
      </c>
      <c r="P19" s="98">
        <v>108</v>
      </c>
      <c r="Q19" s="98">
        <v>103</v>
      </c>
      <c r="R19" s="101">
        <v>104.995</v>
      </c>
      <c r="S19" s="101">
        <v>96.805</v>
      </c>
      <c r="T19" s="101">
        <v>102</v>
      </c>
      <c r="U19" s="98">
        <v>115.56</v>
      </c>
      <c r="V19" s="98">
        <v>131.72</v>
      </c>
      <c r="W19" s="98">
        <v>117</v>
      </c>
      <c r="X19" s="98">
        <v>96.225</v>
      </c>
      <c r="Y19" s="98">
        <v>50.3</v>
      </c>
      <c r="Z19" s="46">
        <v>73.9</v>
      </c>
      <c r="AA19" s="46">
        <v>113</v>
      </c>
      <c r="AB19" s="20">
        <v>1.0568181818181819</v>
      </c>
      <c r="AC19" s="32"/>
      <c r="AD19" s="6"/>
      <c r="AE19" s="25"/>
      <c r="AF19" s="83"/>
    </row>
    <row r="20" spans="2:32" ht="12.75">
      <c r="B20" s="39" t="s">
        <v>120</v>
      </c>
      <c r="C20" s="157">
        <v>0.8418604651162791</v>
      </c>
      <c r="D20" s="184"/>
      <c r="E20" s="157">
        <v>0.7857142857142857</v>
      </c>
      <c r="F20" s="157">
        <v>0.7964601769911505</v>
      </c>
      <c r="G20" s="157">
        <v>0.7567567567567568</v>
      </c>
      <c r="H20" s="157">
        <v>0.8035714285714286</v>
      </c>
      <c r="I20" s="157">
        <v>0.8623853211009175</v>
      </c>
      <c r="J20" s="157"/>
      <c r="K20" s="157">
        <v>0.8365384615384616</v>
      </c>
      <c r="L20" s="157">
        <v>0.8653846153846154</v>
      </c>
      <c r="M20" s="157"/>
      <c r="N20" s="157"/>
      <c r="O20" s="98"/>
      <c r="P20" s="157">
        <v>0.8687258687258688</v>
      </c>
      <c r="Q20" s="98"/>
      <c r="R20" s="101"/>
      <c r="S20" s="101"/>
      <c r="T20" s="101"/>
      <c r="U20" s="157">
        <v>0.8357561293122152</v>
      </c>
      <c r="V20" s="98"/>
      <c r="W20" s="98"/>
      <c r="X20" s="157">
        <v>0.8726545566669992</v>
      </c>
      <c r="Y20" s="157">
        <v>0.8107672469374597</v>
      </c>
      <c r="Z20" s="157">
        <v>0.8397727272727273</v>
      </c>
      <c r="AA20" s="157">
        <v>0.9186991869918699</v>
      </c>
      <c r="AB20" s="20"/>
      <c r="AC20" s="32"/>
      <c r="AD20" s="6"/>
      <c r="AE20" s="25"/>
      <c r="AF20" s="83"/>
    </row>
    <row r="21" spans="2:32" ht="12.75">
      <c r="B21" s="30" t="s">
        <v>9</v>
      </c>
      <c r="C21" s="47"/>
      <c r="D21" s="185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8"/>
      <c r="AA21" s="46">
        <v>8</v>
      </c>
      <c r="AB21" s="20"/>
      <c r="AC21" s="24"/>
      <c r="AD21" s="6"/>
      <c r="AE21" s="25"/>
      <c r="AF21" s="83"/>
    </row>
    <row r="22" spans="2:32" ht="12.75">
      <c r="B22" s="30" t="s">
        <v>33</v>
      </c>
      <c r="C22" s="47"/>
      <c r="D22" s="185"/>
      <c r="E22" s="47"/>
      <c r="F22" s="47"/>
      <c r="G22" s="47"/>
      <c r="H22" s="47"/>
      <c r="I22" s="47"/>
      <c r="J22" s="47"/>
      <c r="K22" s="149">
        <v>20</v>
      </c>
      <c r="L22" s="47"/>
      <c r="M22" s="47"/>
      <c r="N22" s="47"/>
      <c r="O22" s="47"/>
      <c r="P22" s="47">
        <v>51</v>
      </c>
      <c r="Q22" s="47"/>
      <c r="R22" s="47"/>
      <c r="S22" s="47"/>
      <c r="T22" s="47"/>
      <c r="U22" s="47"/>
      <c r="V22" s="47"/>
      <c r="W22" s="47"/>
      <c r="X22" s="47"/>
      <c r="Y22" s="47"/>
      <c r="Z22" s="148"/>
      <c r="AA22" s="46"/>
      <c r="AB22" s="20"/>
      <c r="AC22" s="24"/>
      <c r="AD22" s="6"/>
      <c r="AE22" s="25"/>
      <c r="AF22" s="83"/>
    </row>
    <row r="23" spans="2:32" ht="12.75">
      <c r="B23" s="39" t="s">
        <v>10</v>
      </c>
      <c r="C23" s="97">
        <f>+C24+C25</f>
        <v>550</v>
      </c>
      <c r="D23" s="182">
        <v>590</v>
      </c>
      <c r="E23" s="97">
        <f>+E24+E25</f>
        <v>648</v>
      </c>
      <c r="F23" s="97">
        <v>625</v>
      </c>
      <c r="G23" s="97">
        <v>615</v>
      </c>
      <c r="H23" s="97">
        <v>600</v>
      </c>
      <c r="I23" s="97">
        <v>620</v>
      </c>
      <c r="J23" s="97">
        <v>710</v>
      </c>
      <c r="K23" s="97">
        <v>616</v>
      </c>
      <c r="L23" s="97">
        <v>655</v>
      </c>
      <c r="M23" s="97">
        <v>670</v>
      </c>
      <c r="N23" s="97">
        <v>670</v>
      </c>
      <c r="O23" s="97">
        <v>650</v>
      </c>
      <c r="P23" s="97">
        <v>647</v>
      </c>
      <c r="Q23" s="97">
        <v>690</v>
      </c>
      <c r="R23" s="42">
        <v>690</v>
      </c>
      <c r="S23" s="42">
        <v>700</v>
      </c>
      <c r="T23" s="42">
        <v>650</v>
      </c>
      <c r="U23" s="97">
        <v>554.7470000000001</v>
      </c>
      <c r="V23" s="42">
        <v>500</v>
      </c>
      <c r="W23" s="42">
        <v>570</v>
      </c>
      <c r="X23" s="42">
        <v>566</v>
      </c>
      <c r="Y23" s="42">
        <v>627.7</v>
      </c>
      <c r="Z23" s="97">
        <v>372.4</v>
      </c>
      <c r="AA23" s="35">
        <v>393</v>
      </c>
      <c r="AB23" s="20">
        <v>-0.15123456790123457</v>
      </c>
      <c r="AC23" s="32"/>
      <c r="AD23" s="6"/>
      <c r="AE23" s="51"/>
      <c r="AF23" s="84"/>
    </row>
    <row r="24" spans="2:32" ht="12.75">
      <c r="B24" s="30" t="s">
        <v>11</v>
      </c>
      <c r="C24" s="31">
        <v>20</v>
      </c>
      <c r="D24" s="177">
        <v>30</v>
      </c>
      <c r="E24" s="31">
        <v>32</v>
      </c>
      <c r="F24" s="31">
        <v>35</v>
      </c>
      <c r="G24" s="31">
        <v>45</v>
      </c>
      <c r="H24" s="31">
        <v>30</v>
      </c>
      <c r="I24" s="31">
        <v>40</v>
      </c>
      <c r="J24" s="31">
        <v>50</v>
      </c>
      <c r="K24" s="31">
        <v>33</v>
      </c>
      <c r="L24" s="31">
        <v>40</v>
      </c>
      <c r="M24" s="31">
        <v>45</v>
      </c>
      <c r="N24" s="31">
        <v>50</v>
      </c>
      <c r="O24" s="31">
        <v>50</v>
      </c>
      <c r="P24" s="31">
        <v>52</v>
      </c>
      <c r="Q24" s="31">
        <v>50</v>
      </c>
      <c r="R24" s="35">
        <v>50</v>
      </c>
      <c r="S24" s="35">
        <v>50</v>
      </c>
      <c r="T24" s="35">
        <v>50</v>
      </c>
      <c r="U24" s="31">
        <v>47.822</v>
      </c>
      <c r="V24" s="35">
        <v>50</v>
      </c>
      <c r="W24" s="35">
        <v>50</v>
      </c>
      <c r="X24" s="35">
        <v>52</v>
      </c>
      <c r="Y24" s="35">
        <v>55.7</v>
      </c>
      <c r="Z24" s="31">
        <v>63.4</v>
      </c>
      <c r="AA24" s="35">
        <v>50</v>
      </c>
      <c r="AB24" s="20">
        <v>-0.375</v>
      </c>
      <c r="AC24" s="32"/>
      <c r="AD24" s="6"/>
      <c r="AE24" s="51"/>
      <c r="AF24" s="84"/>
    </row>
    <row r="25" spans="2:30" ht="12.75">
      <c r="B25" s="30" t="s">
        <v>12</v>
      </c>
      <c r="C25" s="31">
        <v>530</v>
      </c>
      <c r="D25" s="177">
        <v>560</v>
      </c>
      <c r="E25" s="31">
        <v>616</v>
      </c>
      <c r="F25" s="31">
        <v>590</v>
      </c>
      <c r="G25" s="31">
        <v>570</v>
      </c>
      <c r="H25" s="31">
        <v>570</v>
      </c>
      <c r="I25" s="31">
        <v>580</v>
      </c>
      <c r="J25" s="31">
        <v>660</v>
      </c>
      <c r="K25" s="31">
        <v>583</v>
      </c>
      <c r="L25" s="31">
        <v>615</v>
      </c>
      <c r="M25" s="31">
        <v>625</v>
      </c>
      <c r="N25" s="31">
        <v>620</v>
      </c>
      <c r="O25" s="31">
        <v>600</v>
      </c>
      <c r="P25" s="31">
        <v>595</v>
      </c>
      <c r="Q25" s="31">
        <v>640</v>
      </c>
      <c r="R25" s="35">
        <v>640</v>
      </c>
      <c r="S25" s="35">
        <v>650</v>
      </c>
      <c r="T25" s="35">
        <v>600</v>
      </c>
      <c r="U25" s="31">
        <v>506.925</v>
      </c>
      <c r="V25" s="35">
        <v>450</v>
      </c>
      <c r="W25" s="35">
        <v>520</v>
      </c>
      <c r="X25" s="35">
        <v>514</v>
      </c>
      <c r="Y25" s="35">
        <v>572</v>
      </c>
      <c r="Z25" s="31">
        <v>309</v>
      </c>
      <c r="AA25" s="35">
        <v>343</v>
      </c>
      <c r="AB25" s="20">
        <v>-0.1396103896103896</v>
      </c>
      <c r="AC25" s="24"/>
      <c r="AD25"/>
    </row>
    <row r="26" spans="2:30" ht="13.5" thickBot="1">
      <c r="B26" s="53" t="s">
        <v>13</v>
      </c>
      <c r="C26" s="19">
        <f>+C18+C19+C23+C22</f>
        <v>776</v>
      </c>
      <c r="D26" s="173">
        <v>746.678</v>
      </c>
      <c r="E26" s="19">
        <f>+E18+E19+E23+E22</f>
        <v>757</v>
      </c>
      <c r="F26" s="19">
        <v>736</v>
      </c>
      <c r="G26" s="19">
        <v>720</v>
      </c>
      <c r="H26" s="19">
        <v>711</v>
      </c>
      <c r="I26" s="19">
        <v>735</v>
      </c>
      <c r="J26" s="19">
        <v>830.44</v>
      </c>
      <c r="K26" s="19">
        <v>757</v>
      </c>
      <c r="L26" s="19">
        <v>779</v>
      </c>
      <c r="M26" s="19">
        <v>791</v>
      </c>
      <c r="N26" s="19">
        <v>800</v>
      </c>
      <c r="O26" s="19">
        <v>780</v>
      </c>
      <c r="P26" s="19">
        <v>864</v>
      </c>
      <c r="Q26" s="19">
        <v>851.218</v>
      </c>
      <c r="R26" s="19">
        <v>853.213</v>
      </c>
      <c r="S26" s="19">
        <v>855.023</v>
      </c>
      <c r="T26" s="19">
        <v>810.218</v>
      </c>
      <c r="U26" s="19">
        <v>704.432</v>
      </c>
      <c r="V26" s="19">
        <v>665.845</v>
      </c>
      <c r="W26" s="19">
        <v>733</v>
      </c>
      <c r="X26" s="19">
        <v>696.125</v>
      </c>
      <c r="Y26" s="19">
        <v>712.9</v>
      </c>
      <c r="Z26" s="19">
        <v>480.3</v>
      </c>
      <c r="AA26" s="19">
        <v>564</v>
      </c>
      <c r="AB26" s="20">
        <v>0.02509907529722589</v>
      </c>
      <c r="AC26" s="24"/>
      <c r="AD26"/>
    </row>
    <row r="27" spans="2:30" ht="14.25" thickBot="1" thickTop="1">
      <c r="B27" s="54"/>
      <c r="C27" s="54"/>
      <c r="D27" s="196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  <c r="R27" s="55"/>
      <c r="S27" s="55"/>
      <c r="T27" s="55"/>
      <c r="U27" s="55"/>
      <c r="V27" s="55"/>
      <c r="W27" s="55"/>
      <c r="X27" s="56"/>
      <c r="Y27" s="57"/>
      <c r="Z27" s="58"/>
      <c r="AA27" s="58"/>
      <c r="AB27" s="20"/>
      <c r="AC27" s="24"/>
      <c r="AD27"/>
    </row>
    <row r="28" spans="2:30" ht="13.5" thickTop="1">
      <c r="B28" s="45" t="s">
        <v>14</v>
      </c>
      <c r="C28" s="61"/>
      <c r="D28" s="19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59"/>
      <c r="R28" s="59"/>
      <c r="S28" s="59"/>
      <c r="T28" s="59"/>
      <c r="U28" s="61"/>
      <c r="V28" s="59"/>
      <c r="W28" s="59"/>
      <c r="X28" s="61"/>
      <c r="Y28" s="61"/>
      <c r="Z28" s="62"/>
      <c r="AA28" s="62"/>
      <c r="AB28" s="20"/>
      <c r="AC28" s="24"/>
      <c r="AD28"/>
    </row>
    <row r="29" spans="2:30" ht="12.75">
      <c r="B29" s="18" t="s">
        <v>15</v>
      </c>
      <c r="C29" s="19">
        <f>+C30+C31+C32+C33+C34</f>
        <v>684</v>
      </c>
      <c r="D29" s="173">
        <v>690</v>
      </c>
      <c r="E29" s="19">
        <f>+E30+E31+E32+E33+E34</f>
        <v>690</v>
      </c>
      <c r="F29" s="19">
        <v>689</v>
      </c>
      <c r="G29" s="19">
        <v>669</v>
      </c>
      <c r="H29" s="19">
        <v>664</v>
      </c>
      <c r="I29" s="19">
        <v>685</v>
      </c>
      <c r="J29" s="19">
        <v>769</v>
      </c>
      <c r="K29" s="19">
        <v>707</v>
      </c>
      <c r="L29" s="19">
        <v>719</v>
      </c>
      <c r="M29" s="19">
        <v>744</v>
      </c>
      <c r="N29" s="19">
        <v>749</v>
      </c>
      <c r="O29" s="19">
        <v>729</v>
      </c>
      <c r="P29" s="19">
        <v>796</v>
      </c>
      <c r="Q29" s="19">
        <v>789</v>
      </c>
      <c r="R29" s="19">
        <v>779</v>
      </c>
      <c r="S29" s="19">
        <v>774</v>
      </c>
      <c r="T29" s="19">
        <v>734</v>
      </c>
      <c r="U29" s="19">
        <v>615.322</v>
      </c>
      <c r="V29" s="19">
        <v>619</v>
      </c>
      <c r="W29" s="19">
        <v>669</v>
      </c>
      <c r="X29" s="19">
        <v>635</v>
      </c>
      <c r="Y29" s="19">
        <v>673</v>
      </c>
      <c r="Z29" s="19">
        <v>437.3</v>
      </c>
      <c r="AA29" s="19">
        <v>501</v>
      </c>
      <c r="AB29" s="20">
        <v>-0.008695652173913044</v>
      </c>
      <c r="AC29" s="32"/>
      <c r="AD29"/>
    </row>
    <row r="30" spans="2:30" ht="12.75">
      <c r="B30" s="164" t="s">
        <v>16</v>
      </c>
      <c r="C30" s="46">
        <v>530</v>
      </c>
      <c r="D30" s="188">
        <v>550</v>
      </c>
      <c r="E30" s="46">
        <v>566</v>
      </c>
      <c r="F30" s="46">
        <v>565</v>
      </c>
      <c r="G30" s="46">
        <v>545</v>
      </c>
      <c r="H30" s="46">
        <v>545</v>
      </c>
      <c r="I30" s="46">
        <v>540</v>
      </c>
      <c r="J30" s="46">
        <v>620</v>
      </c>
      <c r="K30" s="46">
        <v>582</v>
      </c>
      <c r="L30" s="46">
        <v>580</v>
      </c>
      <c r="M30" s="46">
        <v>600</v>
      </c>
      <c r="N30" s="46">
        <v>600</v>
      </c>
      <c r="O30" s="46">
        <v>580</v>
      </c>
      <c r="P30" s="46">
        <v>633</v>
      </c>
      <c r="Q30" s="46">
        <v>630</v>
      </c>
      <c r="R30" s="46">
        <v>620</v>
      </c>
      <c r="S30" s="46">
        <v>620</v>
      </c>
      <c r="T30" s="46">
        <v>600</v>
      </c>
      <c r="U30" s="46">
        <v>461.604</v>
      </c>
      <c r="V30" s="46">
        <v>450</v>
      </c>
      <c r="W30" s="46">
        <v>500</v>
      </c>
      <c r="X30" s="46">
        <v>484</v>
      </c>
      <c r="Y30" s="46">
        <v>482</v>
      </c>
      <c r="Z30" s="46">
        <v>256.7</v>
      </c>
      <c r="AA30" s="46">
        <v>342</v>
      </c>
      <c r="AB30" s="20">
        <v>-0.0636042402826855</v>
      </c>
      <c r="AC30" s="32"/>
      <c r="AD30"/>
    </row>
    <row r="31" spans="2:30" ht="12.75">
      <c r="B31" s="164" t="s">
        <v>17</v>
      </c>
      <c r="C31" s="46">
        <v>45</v>
      </c>
      <c r="D31" s="188">
        <v>40</v>
      </c>
      <c r="E31" s="46">
        <v>35</v>
      </c>
      <c r="F31" s="46">
        <v>35</v>
      </c>
      <c r="G31" s="46">
        <v>35</v>
      </c>
      <c r="H31" s="46">
        <v>30</v>
      </c>
      <c r="I31" s="46">
        <v>46</v>
      </c>
      <c r="J31" s="46">
        <v>50</v>
      </c>
      <c r="K31" s="46">
        <v>46</v>
      </c>
      <c r="L31" s="46">
        <v>50</v>
      </c>
      <c r="M31" s="46">
        <v>55</v>
      </c>
      <c r="N31" s="46">
        <v>60</v>
      </c>
      <c r="O31" s="46">
        <v>60</v>
      </c>
      <c r="P31" s="46">
        <v>64</v>
      </c>
      <c r="Q31" s="46">
        <v>60</v>
      </c>
      <c r="R31" s="46">
        <v>60</v>
      </c>
      <c r="S31" s="46">
        <v>60</v>
      </c>
      <c r="T31" s="46">
        <v>40</v>
      </c>
      <c r="U31" s="46">
        <v>59.718</v>
      </c>
      <c r="V31" s="46">
        <v>65</v>
      </c>
      <c r="W31" s="46">
        <v>65</v>
      </c>
      <c r="X31" s="46">
        <v>53</v>
      </c>
      <c r="Y31" s="46">
        <v>45</v>
      </c>
      <c r="Z31" s="46">
        <v>57.6</v>
      </c>
      <c r="AA31" s="46">
        <v>66</v>
      </c>
      <c r="AB31" s="20">
        <v>0.2857142857142857</v>
      </c>
      <c r="AC31" s="32"/>
      <c r="AD31"/>
    </row>
    <row r="32" spans="2:30" ht="12.75">
      <c r="B32" s="164" t="s">
        <v>30</v>
      </c>
      <c r="C32" s="46">
        <v>55</v>
      </c>
      <c r="D32" s="188">
        <v>45</v>
      </c>
      <c r="E32" s="46">
        <v>35</v>
      </c>
      <c r="F32" s="46">
        <v>35</v>
      </c>
      <c r="G32" s="46">
        <v>35</v>
      </c>
      <c r="H32" s="46">
        <v>35</v>
      </c>
      <c r="I32" s="46">
        <v>45</v>
      </c>
      <c r="J32" s="46">
        <v>45</v>
      </c>
      <c r="K32" s="46">
        <v>35</v>
      </c>
      <c r="L32" s="46">
        <v>35</v>
      </c>
      <c r="M32" s="46">
        <v>35</v>
      </c>
      <c r="N32" s="46">
        <v>35</v>
      </c>
      <c r="O32" s="46">
        <v>35</v>
      </c>
      <c r="P32" s="46">
        <v>45</v>
      </c>
      <c r="Q32" s="46">
        <v>45</v>
      </c>
      <c r="R32" s="46">
        <v>45</v>
      </c>
      <c r="S32" s="46">
        <v>40</v>
      </c>
      <c r="T32" s="46">
        <v>40</v>
      </c>
      <c r="U32" s="46">
        <v>45</v>
      </c>
      <c r="V32" s="88">
        <v>50</v>
      </c>
      <c r="W32" s="88">
        <v>50</v>
      </c>
      <c r="X32" s="46">
        <v>45</v>
      </c>
      <c r="Y32" s="46">
        <v>35</v>
      </c>
      <c r="Z32" s="46">
        <v>35</v>
      </c>
      <c r="AA32" s="46">
        <v>55</v>
      </c>
      <c r="AB32" s="20">
        <v>0.5714285714285714</v>
      </c>
      <c r="AC32" s="32"/>
      <c r="AD32"/>
    </row>
    <row r="33" spans="2:30" ht="12.75">
      <c r="B33" s="164" t="s">
        <v>32</v>
      </c>
      <c r="C33" s="46">
        <v>50</v>
      </c>
      <c r="D33" s="188">
        <v>50</v>
      </c>
      <c r="E33" s="46">
        <v>50</v>
      </c>
      <c r="F33" s="46">
        <v>50</v>
      </c>
      <c r="G33" s="46">
        <v>50</v>
      </c>
      <c r="H33" s="46">
        <v>50</v>
      </c>
      <c r="I33" s="46">
        <v>50</v>
      </c>
      <c r="J33" s="46">
        <v>50</v>
      </c>
      <c r="K33" s="46">
        <v>40</v>
      </c>
      <c r="L33" s="46">
        <v>50</v>
      </c>
      <c r="M33" s="46">
        <v>50</v>
      </c>
      <c r="N33" s="46">
        <v>50</v>
      </c>
      <c r="O33" s="46">
        <v>50</v>
      </c>
      <c r="P33" s="46">
        <v>50</v>
      </c>
      <c r="Q33" s="46">
        <v>50</v>
      </c>
      <c r="R33" s="46">
        <v>50</v>
      </c>
      <c r="S33" s="46">
        <v>50</v>
      </c>
      <c r="T33" s="46">
        <v>50</v>
      </c>
      <c r="U33" s="46">
        <v>45</v>
      </c>
      <c r="V33" s="88">
        <v>50</v>
      </c>
      <c r="W33" s="88">
        <v>50</v>
      </c>
      <c r="X33" s="46">
        <v>50</v>
      </c>
      <c r="Y33" s="46">
        <v>35</v>
      </c>
      <c r="Z33" s="46">
        <v>55</v>
      </c>
      <c r="AA33" s="46">
        <v>35</v>
      </c>
      <c r="AB33" s="20">
        <v>0</v>
      </c>
      <c r="AC33" s="24"/>
      <c r="AD33"/>
    </row>
    <row r="34" spans="2:30" ht="12.75">
      <c r="B34" s="164" t="s">
        <v>18</v>
      </c>
      <c r="C34" s="46">
        <v>4</v>
      </c>
      <c r="D34" s="188">
        <v>5</v>
      </c>
      <c r="E34" s="46">
        <v>4</v>
      </c>
      <c r="F34" s="46">
        <v>4</v>
      </c>
      <c r="G34" s="46">
        <v>4</v>
      </c>
      <c r="H34" s="46">
        <v>4</v>
      </c>
      <c r="I34" s="46">
        <v>4</v>
      </c>
      <c r="J34" s="46">
        <v>4</v>
      </c>
      <c r="K34" s="46">
        <v>4</v>
      </c>
      <c r="L34" s="46">
        <v>4</v>
      </c>
      <c r="M34" s="46">
        <v>4</v>
      </c>
      <c r="N34" s="46">
        <v>4</v>
      </c>
      <c r="O34" s="46">
        <v>4</v>
      </c>
      <c r="P34" s="46">
        <v>4</v>
      </c>
      <c r="Q34" s="46">
        <v>4</v>
      </c>
      <c r="R34" s="46">
        <v>4</v>
      </c>
      <c r="S34" s="46">
        <v>4</v>
      </c>
      <c r="T34" s="46">
        <v>4</v>
      </c>
      <c r="U34" s="46">
        <v>4</v>
      </c>
      <c r="V34" s="46">
        <v>4</v>
      </c>
      <c r="W34" s="46">
        <v>4</v>
      </c>
      <c r="X34" s="46">
        <v>3</v>
      </c>
      <c r="Y34" s="46">
        <v>3</v>
      </c>
      <c r="Z34" s="46">
        <v>3</v>
      </c>
      <c r="AA34" s="46">
        <v>3</v>
      </c>
      <c r="AB34" s="20">
        <v>0</v>
      </c>
      <c r="AC34" s="32"/>
      <c r="AD34"/>
    </row>
    <row r="35" spans="2:30" ht="12.75">
      <c r="B35" s="164" t="s">
        <v>33</v>
      </c>
      <c r="C35" s="46"/>
      <c r="D35" s="188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>
        <v>73</v>
      </c>
      <c r="Z35" s="46">
        <v>30</v>
      </c>
      <c r="AA35" s="46"/>
      <c r="AB35" s="20"/>
      <c r="AC35" s="32"/>
      <c r="AD35"/>
    </row>
    <row r="36" spans="2:30" ht="12.75">
      <c r="B36" s="18" t="s">
        <v>20</v>
      </c>
      <c r="C36" s="19">
        <f>+C37+C38</f>
        <v>33</v>
      </c>
      <c r="D36" s="173">
        <v>26</v>
      </c>
      <c r="E36" s="19">
        <f>+E37+E38</f>
        <v>22</v>
      </c>
      <c r="F36" s="19">
        <v>23</v>
      </c>
      <c r="G36" s="19">
        <v>21</v>
      </c>
      <c r="H36" s="19">
        <v>25</v>
      </c>
      <c r="I36" s="19">
        <v>30</v>
      </c>
      <c r="J36" s="19">
        <v>35</v>
      </c>
      <c r="K36" s="19">
        <v>29</v>
      </c>
      <c r="L36" s="19">
        <v>30</v>
      </c>
      <c r="M36" s="19">
        <v>30</v>
      </c>
      <c r="N36" s="19">
        <v>25</v>
      </c>
      <c r="O36" s="19">
        <v>25</v>
      </c>
      <c r="P36" s="19">
        <v>34</v>
      </c>
      <c r="Q36" s="19">
        <v>28</v>
      </c>
      <c r="R36" s="19">
        <v>21</v>
      </c>
      <c r="S36" s="19">
        <v>23</v>
      </c>
      <c r="T36" s="19">
        <v>25</v>
      </c>
      <c r="U36" s="19">
        <v>30.892</v>
      </c>
      <c r="V36" s="19">
        <v>30</v>
      </c>
      <c r="W36" s="19">
        <v>25</v>
      </c>
      <c r="X36" s="19">
        <v>27</v>
      </c>
      <c r="Y36" s="19">
        <v>6</v>
      </c>
      <c r="Z36" s="19">
        <v>8.1</v>
      </c>
      <c r="AA36" s="19">
        <v>29</v>
      </c>
      <c r="AB36" s="20">
        <v>0.5</v>
      </c>
      <c r="AC36" s="32"/>
      <c r="AD36"/>
    </row>
    <row r="37" spans="2:30" ht="12.75">
      <c r="B37" s="164" t="s">
        <v>21</v>
      </c>
      <c r="C37" s="46">
        <v>25</v>
      </c>
      <c r="D37" s="188">
        <v>20</v>
      </c>
      <c r="E37" s="46">
        <v>17</v>
      </c>
      <c r="F37" s="46">
        <v>17</v>
      </c>
      <c r="G37" s="46">
        <v>15</v>
      </c>
      <c r="H37" s="46">
        <v>15</v>
      </c>
      <c r="I37" s="46">
        <v>20</v>
      </c>
      <c r="J37" s="46">
        <v>25</v>
      </c>
      <c r="K37" s="46">
        <v>21</v>
      </c>
      <c r="L37" s="46">
        <v>20</v>
      </c>
      <c r="M37" s="46">
        <v>20</v>
      </c>
      <c r="N37" s="46">
        <v>20</v>
      </c>
      <c r="O37" s="46">
        <v>20</v>
      </c>
      <c r="P37" s="46">
        <v>26</v>
      </c>
      <c r="Q37" s="46">
        <v>20</v>
      </c>
      <c r="R37" s="46">
        <v>15</v>
      </c>
      <c r="S37" s="46">
        <v>15</v>
      </c>
      <c r="T37" s="46">
        <v>15</v>
      </c>
      <c r="U37" s="46">
        <v>22.098</v>
      </c>
      <c r="V37" s="46">
        <v>20</v>
      </c>
      <c r="W37" s="46">
        <v>20</v>
      </c>
      <c r="X37" s="46">
        <v>20</v>
      </c>
      <c r="Y37" s="46">
        <v>4</v>
      </c>
      <c r="Z37" s="46">
        <v>7</v>
      </c>
      <c r="AA37" s="46">
        <v>24</v>
      </c>
      <c r="AB37" s="20">
        <v>0.47058823529411764</v>
      </c>
      <c r="AC37" s="32"/>
      <c r="AD37"/>
    </row>
    <row r="38" spans="2:30" ht="12.75">
      <c r="B38" s="164" t="s">
        <v>12</v>
      </c>
      <c r="C38" s="46">
        <v>8</v>
      </c>
      <c r="D38" s="188">
        <v>6</v>
      </c>
      <c r="E38" s="46">
        <v>5</v>
      </c>
      <c r="F38" s="46">
        <v>6</v>
      </c>
      <c r="G38" s="46">
        <v>6</v>
      </c>
      <c r="H38" s="46">
        <v>10</v>
      </c>
      <c r="I38" s="46">
        <v>10</v>
      </c>
      <c r="J38" s="46">
        <v>10</v>
      </c>
      <c r="K38" s="46">
        <v>8</v>
      </c>
      <c r="L38" s="46">
        <v>10</v>
      </c>
      <c r="M38" s="46">
        <v>10</v>
      </c>
      <c r="N38" s="46">
        <v>5</v>
      </c>
      <c r="O38" s="46">
        <v>5</v>
      </c>
      <c r="P38" s="46">
        <v>8</v>
      </c>
      <c r="Q38" s="46">
        <v>8</v>
      </c>
      <c r="R38" s="46">
        <v>6</v>
      </c>
      <c r="S38" s="46">
        <v>8</v>
      </c>
      <c r="T38" s="46">
        <v>10</v>
      </c>
      <c r="U38" s="46">
        <v>8.794</v>
      </c>
      <c r="V38" s="46">
        <v>10</v>
      </c>
      <c r="W38" s="46">
        <v>5</v>
      </c>
      <c r="X38" s="46">
        <v>7</v>
      </c>
      <c r="Y38" s="46">
        <v>2</v>
      </c>
      <c r="Z38" s="46">
        <v>1.1</v>
      </c>
      <c r="AA38" s="46">
        <v>5</v>
      </c>
      <c r="AB38" s="20">
        <v>0.6</v>
      </c>
      <c r="AC38" s="24"/>
      <c r="AD38"/>
    </row>
    <row r="39" spans="2:29" ht="13.5" thickBot="1">
      <c r="B39" s="53" t="s">
        <v>22</v>
      </c>
      <c r="C39" s="19">
        <f>+C29+C36</f>
        <v>717</v>
      </c>
      <c r="D39" s="173">
        <v>716</v>
      </c>
      <c r="E39" s="19">
        <f>+E29+E36</f>
        <v>712</v>
      </c>
      <c r="F39" s="19">
        <v>712</v>
      </c>
      <c r="G39" s="19">
        <v>690</v>
      </c>
      <c r="H39" s="19">
        <v>689</v>
      </c>
      <c r="I39" s="19">
        <v>715</v>
      </c>
      <c r="J39" s="19">
        <v>804</v>
      </c>
      <c r="K39" s="19">
        <v>736</v>
      </c>
      <c r="L39" s="19">
        <v>749</v>
      </c>
      <c r="M39" s="19">
        <v>774</v>
      </c>
      <c r="N39" s="19">
        <v>774</v>
      </c>
      <c r="O39" s="19">
        <v>754</v>
      </c>
      <c r="P39" s="19">
        <v>830</v>
      </c>
      <c r="Q39" s="19">
        <v>817</v>
      </c>
      <c r="R39" s="19">
        <v>800</v>
      </c>
      <c r="S39" s="19">
        <v>797</v>
      </c>
      <c r="T39" s="19">
        <v>759</v>
      </c>
      <c r="U39" s="19">
        <v>646.214</v>
      </c>
      <c r="V39" s="19">
        <v>649</v>
      </c>
      <c r="W39" s="19">
        <v>694</v>
      </c>
      <c r="X39" s="19">
        <v>662</v>
      </c>
      <c r="Y39" s="19">
        <v>679</v>
      </c>
      <c r="Z39" s="19">
        <v>445.4</v>
      </c>
      <c r="AA39" s="19">
        <v>530</v>
      </c>
      <c r="AB39" s="20">
        <v>0.007022471910112359</v>
      </c>
      <c r="AC39" s="63"/>
    </row>
    <row r="40" spans="2:29" ht="14.25" thickBot="1" thickTop="1">
      <c r="B40" s="64"/>
      <c r="C40" s="65"/>
      <c r="D40" s="189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20"/>
      <c r="AC40" s="63"/>
    </row>
    <row r="41" spans="2:29" ht="13.5" thickTop="1">
      <c r="B41" s="45" t="s">
        <v>23</v>
      </c>
      <c r="C41" s="66">
        <f>+C26-C39</f>
        <v>59</v>
      </c>
      <c r="D41" s="190">
        <v>30.677999999999997</v>
      </c>
      <c r="E41" s="66">
        <f>+E26-E39</f>
        <v>45</v>
      </c>
      <c r="F41" s="66">
        <v>24</v>
      </c>
      <c r="G41" s="66">
        <v>30</v>
      </c>
      <c r="H41" s="66">
        <v>22</v>
      </c>
      <c r="I41" s="66">
        <v>20</v>
      </c>
      <c r="J41" s="66">
        <v>26.43999999999994</v>
      </c>
      <c r="K41" s="66">
        <v>21</v>
      </c>
      <c r="L41" s="66">
        <v>30</v>
      </c>
      <c r="M41" s="66">
        <v>17</v>
      </c>
      <c r="N41" s="66">
        <v>26</v>
      </c>
      <c r="O41" s="66">
        <v>26</v>
      </c>
      <c r="P41" s="66">
        <v>34</v>
      </c>
      <c r="Q41" s="66">
        <v>34.21799999999996</v>
      </c>
      <c r="R41" s="66">
        <v>53.212999999999965</v>
      </c>
      <c r="S41" s="66">
        <v>58.023000000000025</v>
      </c>
      <c r="T41" s="66">
        <v>51.21799999999996</v>
      </c>
      <c r="U41" s="19">
        <v>58.21799999999996</v>
      </c>
      <c r="V41" s="66">
        <v>16.845</v>
      </c>
      <c r="W41" s="19">
        <v>39</v>
      </c>
      <c r="X41" s="19">
        <v>34.125</v>
      </c>
      <c r="Y41" s="19">
        <v>33.9</v>
      </c>
      <c r="Z41" s="19">
        <v>34.89999999999992</v>
      </c>
      <c r="AA41" s="19">
        <v>34</v>
      </c>
      <c r="AB41" s="20">
        <v>0.3111111111111111</v>
      </c>
      <c r="AC41" s="24"/>
    </row>
    <row r="42" spans="2:29" ht="12.75">
      <c r="B42" s="30" t="s">
        <v>24</v>
      </c>
      <c r="C42" s="19"/>
      <c r="D42" s="173"/>
      <c r="E42" s="79">
        <v>18</v>
      </c>
      <c r="F42" s="19"/>
      <c r="G42" s="19"/>
      <c r="H42" s="19"/>
      <c r="I42" s="19"/>
      <c r="J42" s="19"/>
      <c r="K42" s="19">
        <v>16</v>
      </c>
      <c r="L42" s="19"/>
      <c r="M42" s="19"/>
      <c r="N42" s="19"/>
      <c r="O42" s="19"/>
      <c r="P42" s="147">
        <v>22</v>
      </c>
      <c r="Q42" s="19"/>
      <c r="R42" s="19"/>
      <c r="S42" s="19"/>
      <c r="T42" s="19"/>
      <c r="U42" s="79">
        <v>33.495</v>
      </c>
      <c r="V42" s="19"/>
      <c r="W42" s="19"/>
      <c r="X42" s="79">
        <v>13.971</v>
      </c>
      <c r="Y42" s="79">
        <v>16.46</v>
      </c>
      <c r="Z42" s="19"/>
      <c r="AA42" s="19"/>
      <c r="AB42" s="20"/>
      <c r="AC42" s="24"/>
    </row>
    <row r="43" spans="2:29" ht="12.75">
      <c r="B43" s="30" t="s">
        <v>25</v>
      </c>
      <c r="C43" s="66"/>
      <c r="D43" s="190"/>
      <c r="E43" s="80">
        <v>2</v>
      </c>
      <c r="F43" s="66"/>
      <c r="G43" s="66"/>
      <c r="H43" s="66"/>
      <c r="I43" s="66"/>
      <c r="J43" s="66"/>
      <c r="K43" s="66">
        <v>4</v>
      </c>
      <c r="L43" s="66"/>
      <c r="M43" s="66"/>
      <c r="N43" s="66"/>
      <c r="O43" s="66"/>
      <c r="P43" s="80">
        <v>3</v>
      </c>
      <c r="Q43" s="66"/>
      <c r="R43" s="66"/>
      <c r="S43" s="66"/>
      <c r="T43" s="66"/>
      <c r="U43" s="80">
        <v>2.21</v>
      </c>
      <c r="V43" s="66"/>
      <c r="W43" s="66"/>
      <c r="X43" s="80">
        <v>2.697</v>
      </c>
      <c r="Y43" s="66"/>
      <c r="Z43" s="66"/>
      <c r="AA43" s="66"/>
      <c r="AB43" s="20"/>
      <c r="AC43" s="67"/>
    </row>
    <row r="44" spans="2:29" ht="13.5" thickBot="1">
      <c r="B44" s="68" t="s">
        <v>26</v>
      </c>
      <c r="C44" s="69"/>
      <c r="D44" s="191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20"/>
      <c r="AC44" s="21"/>
    </row>
    <row r="45" spans="2:29" ht="13.5" thickTop="1">
      <c r="B45" s="95" t="s">
        <v>59</v>
      </c>
      <c r="C45" s="95"/>
      <c r="D45" s="95">
        <v>0.042846368715083794</v>
      </c>
      <c r="E45" s="198">
        <v>0.06320224719101124</v>
      </c>
      <c r="F45" s="159">
        <v>0.033707865168539325</v>
      </c>
      <c r="G45" s="95"/>
      <c r="H45" s="166">
        <v>0.03193033381712627</v>
      </c>
      <c r="I45" s="159">
        <v>0.027972027972027972</v>
      </c>
      <c r="J45" s="159"/>
      <c r="K45" s="198">
        <v>0.028532608695652172</v>
      </c>
      <c r="L45" s="159">
        <v>0.04005340453938585</v>
      </c>
      <c r="M45" s="159">
        <v>0.021963824289405683</v>
      </c>
      <c r="N45" s="159">
        <v>0.03359173126614987</v>
      </c>
      <c r="O45" s="198">
        <v>0.034482758620689655</v>
      </c>
      <c r="P45" s="198">
        <v>0.04096385542168675</v>
      </c>
      <c r="Q45" s="71">
        <v>0.04188249694002443</v>
      </c>
      <c r="R45" s="71">
        <v>0.06651624999999996</v>
      </c>
      <c r="S45" s="71">
        <v>0.07280175658720203</v>
      </c>
      <c r="T45" s="71">
        <v>0.06748089591567848</v>
      </c>
      <c r="U45" s="71">
        <v>0.09009089868062276</v>
      </c>
      <c r="V45" s="71">
        <v>0.02595531587057015</v>
      </c>
      <c r="W45" s="71">
        <v>0.056195965417867436</v>
      </c>
      <c r="X45" s="71">
        <v>0.05154833836858006</v>
      </c>
      <c r="Y45" s="71">
        <v>0.049926362297496286</v>
      </c>
      <c r="Z45" s="71">
        <v>0.07835653345307571</v>
      </c>
      <c r="AA45" s="71">
        <v>0.06415094339622641</v>
      </c>
      <c r="AC45" s="21"/>
    </row>
    <row r="46" spans="2:29" ht="12.75">
      <c r="B46" s="72" t="s">
        <v>98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3"/>
      <c r="T46" s="73"/>
      <c r="U46" s="73"/>
      <c r="V46" s="73"/>
      <c r="W46" s="73"/>
      <c r="X46" s="74"/>
      <c r="Y46" s="75"/>
      <c r="Z46" s="76"/>
      <c r="AA46" s="76"/>
      <c r="AB46" s="192" t="s">
        <v>27</v>
      </c>
      <c r="AC46" s="70"/>
    </row>
    <row r="47" spans="2:29" ht="12.75">
      <c r="B47" s="72" t="s">
        <v>28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3"/>
      <c r="T47" s="73"/>
      <c r="U47" s="73"/>
      <c r="V47" s="73"/>
      <c r="W47" s="73"/>
      <c r="X47" s="74"/>
      <c r="Y47" s="75"/>
      <c r="Z47" s="76"/>
      <c r="AA47" s="76"/>
      <c r="AB47" s="76"/>
      <c r="AC47" s="70"/>
    </row>
    <row r="49" spans="12:29" ht="12.75">
      <c r="L49">
        <v>0.7785234899328859</v>
      </c>
      <c r="M49">
        <v>0.7926023778071334</v>
      </c>
      <c r="N49">
        <v>0.783289817232376</v>
      </c>
      <c r="O49">
        <v>0.7774798927613941</v>
      </c>
      <c r="AC49" s="78"/>
    </row>
    <row r="50" ht="12.75">
      <c r="AC50" s="78"/>
    </row>
    <row r="52" spans="25:28" ht="12.75">
      <c r="Y52" s="70"/>
      <c r="Z52" s="70"/>
      <c r="AA52" s="70"/>
      <c r="AB52" s="70"/>
    </row>
    <row r="53" spans="25:28" ht="12.75">
      <c r="Y53" s="70"/>
      <c r="Z53" s="70"/>
      <c r="AA53" s="70"/>
      <c r="AB53" s="7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E48"/>
  <sheetViews>
    <sheetView workbookViewId="0" topLeftCell="A1">
      <selection activeCell="E28" sqref="E28"/>
    </sheetView>
  </sheetViews>
  <sheetFormatPr defaultColWidth="11.421875" defaultRowHeight="12.75"/>
  <cols>
    <col min="1" max="1" width="41.7109375" style="104" customWidth="1"/>
    <col min="2" max="2" width="53.00390625" style="104" customWidth="1"/>
    <col min="3" max="3" width="10.57421875" style="104" customWidth="1"/>
    <col min="4" max="4" width="10.57421875" style="104" hidden="1" customWidth="1"/>
    <col min="5" max="5" width="10.57421875" style="156" customWidth="1"/>
    <col min="6" max="6" width="12.00390625" style="104" hidden="1" customWidth="1"/>
    <col min="7" max="8" width="12.7109375" style="104" hidden="1" customWidth="1"/>
    <col min="9" max="9" width="14.00390625" style="104" hidden="1" customWidth="1"/>
    <col min="10" max="10" width="0" style="104" hidden="1" customWidth="1"/>
    <col min="11" max="11" width="12.7109375" style="104" customWidth="1"/>
    <col min="12" max="15" width="10.7109375" style="104" hidden="1" customWidth="1"/>
    <col min="16" max="16" width="12.7109375" style="104" customWidth="1"/>
    <col min="17" max="19" width="10.8515625" style="104" hidden="1" customWidth="1"/>
    <col min="20" max="20" width="9.00390625" style="104" hidden="1" customWidth="1"/>
    <col min="21" max="21" width="10.8515625" style="104" hidden="1" customWidth="1"/>
    <col min="22" max="22" width="12.7109375" style="156" customWidth="1"/>
    <col min="23" max="25" width="12.7109375" style="104" customWidth="1"/>
    <col min="26" max="26" width="12.7109375" style="104" hidden="1" customWidth="1"/>
    <col min="27" max="27" width="10.421875" style="104" customWidth="1"/>
    <col min="28" max="28" width="3.140625" style="104" customWidth="1"/>
    <col min="29" max="29" width="9.8515625" style="105" customWidth="1"/>
    <col min="30" max="16384" width="11.421875" style="104" customWidth="1"/>
  </cols>
  <sheetData>
    <row r="1" spans="1:30" ht="24.75">
      <c r="A1" s="193" t="s">
        <v>126</v>
      </c>
      <c r="B1" s="1" t="s">
        <v>41</v>
      </c>
      <c r="C1" s="1"/>
      <c r="D1" s="1"/>
      <c r="E1" s="208"/>
      <c r="F1" s="1"/>
      <c r="G1" s="1"/>
      <c r="H1" s="1"/>
      <c r="I1" s="1"/>
      <c r="J1" s="1"/>
      <c r="K1" s="1"/>
      <c r="L1" s="1"/>
      <c r="M1" s="1"/>
      <c r="N1" s="1"/>
      <c r="O1" s="103"/>
      <c r="P1" s="103"/>
      <c r="Q1" s="103"/>
      <c r="R1" s="103"/>
      <c r="S1" s="103"/>
      <c r="T1" s="103"/>
      <c r="U1" s="103"/>
      <c r="V1" s="151"/>
      <c r="W1" s="103"/>
      <c r="X1" s="103"/>
      <c r="Y1" s="103"/>
      <c r="Z1" s="103"/>
      <c r="AA1" s="103"/>
      <c r="AB1" s="103"/>
      <c r="AC1" s="104"/>
      <c r="AD1" s="105"/>
    </row>
    <row r="2" spans="2:30" s="108" customFormat="1" ht="12.75" thickBo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  <c r="X2" s="106"/>
      <c r="Y2" s="106"/>
      <c r="Z2" s="106"/>
      <c r="AA2" s="107"/>
      <c r="AB2" s="107"/>
      <c r="AD2" s="109"/>
    </row>
    <row r="3" spans="2:28" ht="49.5" thickBot="1" thickTop="1">
      <c r="B3" s="199" t="s">
        <v>1</v>
      </c>
      <c r="C3" s="8" t="s">
        <v>143</v>
      </c>
      <c r="D3" s="169" t="s">
        <v>135</v>
      </c>
      <c r="E3" s="8" t="s">
        <v>161</v>
      </c>
      <c r="F3" s="8" t="s">
        <v>117</v>
      </c>
      <c r="G3" s="8" t="s">
        <v>118</v>
      </c>
      <c r="H3" s="8" t="s">
        <v>109</v>
      </c>
      <c r="I3" s="8" t="s">
        <v>103</v>
      </c>
      <c r="J3" s="8" t="s">
        <v>102</v>
      </c>
      <c r="K3" s="8" t="s">
        <v>138</v>
      </c>
      <c r="L3" s="8" t="s">
        <v>92</v>
      </c>
      <c r="M3" s="8" t="s">
        <v>89</v>
      </c>
      <c r="N3" s="8" t="s">
        <v>85</v>
      </c>
      <c r="O3" s="8" t="s">
        <v>65</v>
      </c>
      <c r="P3" s="8" t="s">
        <v>165</v>
      </c>
      <c r="Q3" s="8" t="s">
        <v>66</v>
      </c>
      <c r="R3" s="8" t="s">
        <v>67</v>
      </c>
      <c r="S3" s="8" t="s">
        <v>68</v>
      </c>
      <c r="T3" s="8" t="s">
        <v>69</v>
      </c>
      <c r="U3" s="8" t="s">
        <v>70</v>
      </c>
      <c r="V3" s="8" t="s">
        <v>164</v>
      </c>
      <c r="W3" s="8" t="s">
        <v>52</v>
      </c>
      <c r="X3" s="9" t="s">
        <v>54</v>
      </c>
      <c r="Y3" s="8" t="s">
        <v>55</v>
      </c>
      <c r="Z3" s="9" t="s">
        <v>2</v>
      </c>
      <c r="AA3" s="195" t="s">
        <v>139</v>
      </c>
      <c r="AB3" s="10"/>
    </row>
    <row r="4" spans="2:28" ht="13.5" thickBot="1" thickTop="1">
      <c r="B4" s="11"/>
      <c r="C4" s="11"/>
      <c r="D4" s="17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10"/>
      <c r="Z4" s="12"/>
      <c r="AA4" s="12"/>
      <c r="AB4" s="10"/>
    </row>
    <row r="5" spans="2:28" ht="12.75" thickTop="1">
      <c r="B5" s="13" t="s">
        <v>3</v>
      </c>
      <c r="C5" s="14"/>
      <c r="D5" s="17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6"/>
      <c r="AA5" s="17"/>
      <c r="AB5" s="10"/>
    </row>
    <row r="6" spans="1:31" ht="12">
      <c r="A6" s="200"/>
      <c r="B6" s="18" t="s">
        <v>166</v>
      </c>
      <c r="C6" s="19">
        <v>138</v>
      </c>
      <c r="D6" s="173">
        <v>122</v>
      </c>
      <c r="E6" s="19">
        <v>119</v>
      </c>
      <c r="F6" s="19">
        <v>120</v>
      </c>
      <c r="G6" s="19">
        <v>121</v>
      </c>
      <c r="H6" s="19">
        <v>120</v>
      </c>
      <c r="I6" s="19">
        <v>120</v>
      </c>
      <c r="J6" s="19">
        <v>132</v>
      </c>
      <c r="K6" s="19">
        <v>133</v>
      </c>
      <c r="L6" s="19">
        <v>133</v>
      </c>
      <c r="M6" s="19">
        <v>134</v>
      </c>
      <c r="N6" s="19">
        <v>134</v>
      </c>
      <c r="O6" s="19">
        <v>135</v>
      </c>
      <c r="P6" s="19">
        <v>183</v>
      </c>
      <c r="Q6" s="19">
        <v>184</v>
      </c>
      <c r="R6" s="19">
        <v>185.025</v>
      </c>
      <c r="S6" s="19">
        <v>189</v>
      </c>
      <c r="T6" s="19">
        <v>245.738</v>
      </c>
      <c r="U6" s="19">
        <v>243.778</v>
      </c>
      <c r="V6" s="19">
        <v>245.738</v>
      </c>
      <c r="W6" s="19">
        <v>112</v>
      </c>
      <c r="X6" s="19">
        <v>97</v>
      </c>
      <c r="Y6" s="19">
        <v>160</v>
      </c>
      <c r="Z6" s="19">
        <v>237</v>
      </c>
      <c r="AA6" s="20">
        <f>(C6-E6)/E6</f>
        <v>0.15966386554621848</v>
      </c>
      <c r="AB6" s="21"/>
      <c r="AD6" s="105"/>
      <c r="AE6" s="105"/>
    </row>
    <row r="7" spans="2:31" ht="12">
      <c r="B7" s="111"/>
      <c r="C7" s="23"/>
      <c r="D7" s="17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0"/>
      <c r="AB7" s="24"/>
      <c r="AD7" s="112"/>
      <c r="AE7" s="113"/>
    </row>
    <row r="8" spans="2:31" ht="12">
      <c r="B8" s="18" t="s">
        <v>167</v>
      </c>
      <c r="C8" s="26">
        <v>3.79</v>
      </c>
      <c r="D8" s="175">
        <v>4.23</v>
      </c>
      <c r="E8" s="26">
        <v>4.08</v>
      </c>
      <c r="F8" s="26">
        <v>4.09</v>
      </c>
      <c r="G8" s="26">
        <v>4.06</v>
      </c>
      <c r="H8" s="26">
        <v>4.14</v>
      </c>
      <c r="I8" s="26">
        <v>4.36</v>
      </c>
      <c r="J8" s="26">
        <v>4.4</v>
      </c>
      <c r="K8" s="26">
        <v>4.15</v>
      </c>
      <c r="L8" s="26">
        <v>4.15</v>
      </c>
      <c r="M8" s="26">
        <v>4.21</v>
      </c>
      <c r="N8" s="26">
        <v>4.3</v>
      </c>
      <c r="O8" s="26">
        <v>4.4</v>
      </c>
      <c r="P8" s="26">
        <v>3.62</v>
      </c>
      <c r="Q8" s="26">
        <v>3.58</v>
      </c>
      <c r="R8" s="26">
        <v>3.5763004999324415</v>
      </c>
      <c r="S8" s="26">
        <v>3.571005291005291</v>
      </c>
      <c r="T8" s="26">
        <v>4.4281348428000555</v>
      </c>
      <c r="U8" s="26">
        <v>4.447415271271403</v>
      </c>
      <c r="V8" s="26">
        <v>4.4281348428000555</v>
      </c>
      <c r="W8" s="26">
        <v>4.839285714285714</v>
      </c>
      <c r="X8" s="26">
        <v>4.701030927835052</v>
      </c>
      <c r="Y8" s="26">
        <v>3.6375</v>
      </c>
      <c r="Z8" s="26">
        <v>4.160337552742616</v>
      </c>
      <c r="AA8" s="20">
        <f>(C8-E8)/E8</f>
        <v>-0.07107843137254903</v>
      </c>
      <c r="AB8" s="27"/>
      <c r="AD8" s="112"/>
      <c r="AE8" s="113"/>
    </row>
    <row r="9" spans="2:31" ht="12">
      <c r="B9" s="114"/>
      <c r="C9" s="29"/>
      <c r="D9" s="176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0"/>
      <c r="AB9" s="27"/>
      <c r="AD9" s="112"/>
      <c r="AE9" s="115"/>
    </row>
    <row r="10" spans="2:31" ht="12">
      <c r="B10" s="18" t="s">
        <v>168</v>
      </c>
      <c r="C10" s="19">
        <v>521</v>
      </c>
      <c r="D10" s="173">
        <v>516.06</v>
      </c>
      <c r="E10" s="19">
        <v>486</v>
      </c>
      <c r="F10" s="19">
        <v>491</v>
      </c>
      <c r="G10" s="19">
        <v>491</v>
      </c>
      <c r="H10" s="19">
        <v>497</v>
      </c>
      <c r="I10" s="19">
        <v>525</v>
      </c>
      <c r="J10" s="19">
        <v>580.8</v>
      </c>
      <c r="K10" s="19">
        <v>553</v>
      </c>
      <c r="L10" s="19">
        <v>553</v>
      </c>
      <c r="M10" s="19">
        <v>564</v>
      </c>
      <c r="N10" s="19">
        <v>576.2</v>
      </c>
      <c r="O10" s="19">
        <v>594</v>
      </c>
      <c r="P10" s="19">
        <v>662.46</v>
      </c>
      <c r="Q10" s="19">
        <v>658.72</v>
      </c>
      <c r="R10" s="19">
        <v>661.705</v>
      </c>
      <c r="S10" s="19">
        <v>674.92</v>
      </c>
      <c r="T10" s="19">
        <v>1088.161</v>
      </c>
      <c r="U10" s="19">
        <v>1084.182</v>
      </c>
      <c r="V10" s="19">
        <v>1088.161</v>
      </c>
      <c r="W10" s="19">
        <v>542</v>
      </c>
      <c r="X10" s="19">
        <v>456</v>
      </c>
      <c r="Y10" s="19">
        <v>582</v>
      </c>
      <c r="Z10" s="19">
        <v>986</v>
      </c>
      <c r="AA10" s="20">
        <f>(C10-E10)/E10</f>
        <v>0.0720164609053498</v>
      </c>
      <c r="AB10" s="24"/>
      <c r="AD10" s="112"/>
      <c r="AE10" s="115"/>
    </row>
    <row r="11" spans="2:31" ht="12">
      <c r="B11" s="30" t="s">
        <v>4</v>
      </c>
      <c r="C11" s="31">
        <f>C10-C19</f>
        <v>107</v>
      </c>
      <c r="D11" s="177">
        <v>516.06</v>
      </c>
      <c r="E11" s="31">
        <v>90</v>
      </c>
      <c r="F11" s="31">
        <v>95</v>
      </c>
      <c r="G11" s="31">
        <v>105</v>
      </c>
      <c r="H11" s="31">
        <v>108</v>
      </c>
      <c r="I11" s="31">
        <v>102</v>
      </c>
      <c r="J11" s="31"/>
      <c r="K11" s="31">
        <v>116</v>
      </c>
      <c r="L11" s="31"/>
      <c r="M11" s="31">
        <v>121</v>
      </c>
      <c r="N11" s="31">
        <v>121</v>
      </c>
      <c r="O11" s="31">
        <v>122</v>
      </c>
      <c r="P11" s="31">
        <v>141.46</v>
      </c>
      <c r="Q11" s="31">
        <v>127.72</v>
      </c>
      <c r="R11" s="31">
        <v>126.055</v>
      </c>
      <c r="S11" s="31">
        <v>136.51</v>
      </c>
      <c r="T11" s="31">
        <v>200.99400000000003</v>
      </c>
      <c r="U11" s="31">
        <v>184.18200000000002</v>
      </c>
      <c r="V11" s="31">
        <v>200.99400000000003</v>
      </c>
      <c r="W11" s="31">
        <v>99.07</v>
      </c>
      <c r="X11" s="31">
        <v>99</v>
      </c>
      <c r="Y11" s="31">
        <v>109</v>
      </c>
      <c r="Z11" s="31">
        <v>75</v>
      </c>
      <c r="AA11" s="20">
        <f>(C11-E11)/E11</f>
        <v>0.18888888888888888</v>
      </c>
      <c r="AB11" s="32"/>
      <c r="AD11" s="112"/>
      <c r="AE11" s="115"/>
    </row>
    <row r="12" spans="2:31" ht="12">
      <c r="B12" s="33" t="s">
        <v>5</v>
      </c>
      <c r="C12" s="31"/>
      <c r="D12" s="17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>
        <v>99</v>
      </c>
      <c r="Y12" s="31">
        <v>109</v>
      </c>
      <c r="Z12" s="31">
        <v>75</v>
      </c>
      <c r="AA12" s="20"/>
      <c r="AB12" s="34"/>
      <c r="AD12" s="112"/>
      <c r="AE12" s="113"/>
    </row>
    <row r="13" spans="2:31" ht="12">
      <c r="B13" s="33"/>
      <c r="C13" s="35"/>
      <c r="D13" s="17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7"/>
      <c r="AA13" s="20"/>
      <c r="AB13" s="38"/>
      <c r="AD13" s="112"/>
      <c r="AE13" s="113"/>
    </row>
    <row r="14" spans="2:31" ht="12">
      <c r="B14" s="39"/>
      <c r="C14" s="40"/>
      <c r="D14" s="179"/>
      <c r="E14" s="40"/>
      <c r="F14" s="40">
        <v>373</v>
      </c>
      <c r="G14" s="40">
        <v>339</v>
      </c>
      <c r="H14" s="40">
        <v>305</v>
      </c>
      <c r="I14" s="40"/>
      <c r="J14" s="40"/>
      <c r="K14" s="40"/>
      <c r="L14" s="40">
        <v>420</v>
      </c>
      <c r="M14" s="40"/>
      <c r="N14" s="40"/>
      <c r="O14" s="40"/>
      <c r="P14" s="40"/>
      <c r="Q14" s="40"/>
      <c r="R14" s="40"/>
      <c r="S14" s="40"/>
      <c r="T14" s="40"/>
      <c r="U14" s="40"/>
      <c r="V14" s="116"/>
      <c r="W14" s="116"/>
      <c r="X14" s="40"/>
      <c r="Y14" s="116"/>
      <c r="Z14" s="40"/>
      <c r="AA14" s="20" t="e">
        <f>(C14-E14)/E14</f>
        <v>#DIV/0!</v>
      </c>
      <c r="AB14" s="38"/>
      <c r="AD14" s="117"/>
      <c r="AE14" s="115"/>
    </row>
    <row r="15" spans="2:31" ht="12">
      <c r="B15" s="39"/>
      <c r="C15" s="41"/>
      <c r="D15" s="180"/>
      <c r="E15" s="41"/>
      <c r="F15" s="41">
        <v>0.7596741344195519</v>
      </c>
      <c r="G15" s="41">
        <v>0.6904276985743381</v>
      </c>
      <c r="H15" s="41">
        <v>0.613682092555332</v>
      </c>
      <c r="I15" s="41"/>
      <c r="J15" s="41"/>
      <c r="K15" s="41"/>
      <c r="L15" s="41">
        <v>0.759493670886076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20"/>
      <c r="AB15" s="24"/>
      <c r="AD15" s="117"/>
      <c r="AE15" s="115"/>
    </row>
    <row r="16" spans="2:31" ht="12">
      <c r="B16" s="39"/>
      <c r="C16" s="41"/>
      <c r="D16" s="181"/>
      <c r="E16" s="41"/>
      <c r="F16" s="41">
        <v>0.9419191919191919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37"/>
      <c r="AA16" s="20"/>
      <c r="AB16" s="44"/>
      <c r="AD16" s="117"/>
      <c r="AE16" s="113"/>
    </row>
    <row r="17" spans="2:31" ht="12">
      <c r="B17" s="45" t="s">
        <v>6</v>
      </c>
      <c r="C17" s="42"/>
      <c r="D17" s="18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37"/>
      <c r="AA17" s="20"/>
      <c r="AB17" s="27"/>
      <c r="AD17" s="117"/>
      <c r="AE17" s="113"/>
    </row>
    <row r="18" spans="2:31" ht="12">
      <c r="B18" s="39" t="s">
        <v>7</v>
      </c>
      <c r="C18" s="97">
        <v>45</v>
      </c>
      <c r="D18" s="182">
        <v>36</v>
      </c>
      <c r="E18" s="97">
        <v>58</v>
      </c>
      <c r="F18" s="97">
        <v>58</v>
      </c>
      <c r="G18" s="97">
        <v>58</v>
      </c>
      <c r="H18" s="97">
        <v>58</v>
      </c>
      <c r="I18" s="97">
        <v>58</v>
      </c>
      <c r="J18" s="97">
        <v>58</v>
      </c>
      <c r="K18" s="97">
        <v>50</v>
      </c>
      <c r="L18" s="97">
        <v>50</v>
      </c>
      <c r="M18" s="97">
        <v>50</v>
      </c>
      <c r="N18" s="97">
        <v>50</v>
      </c>
      <c r="O18" s="97">
        <v>50</v>
      </c>
      <c r="P18" s="97">
        <v>83</v>
      </c>
      <c r="Q18" s="97">
        <v>83</v>
      </c>
      <c r="R18" s="97">
        <v>83</v>
      </c>
      <c r="S18" s="97">
        <v>83</v>
      </c>
      <c r="T18" s="97">
        <v>34.232</v>
      </c>
      <c r="U18" s="97">
        <v>34.232</v>
      </c>
      <c r="V18" s="97">
        <v>34.232</v>
      </c>
      <c r="W18" s="97">
        <v>44.85</v>
      </c>
      <c r="X18" s="97">
        <v>60.33600000000001</v>
      </c>
      <c r="Y18" s="97">
        <v>77</v>
      </c>
      <c r="Z18" s="46">
        <v>123</v>
      </c>
      <c r="AA18" s="20">
        <f>(C18-E18)/E18</f>
        <v>-0.22413793103448276</v>
      </c>
      <c r="AB18" s="32"/>
      <c r="AD18" s="117"/>
      <c r="AE18" s="113"/>
    </row>
    <row r="19" spans="2:31" ht="12">
      <c r="B19" s="39" t="s">
        <v>8</v>
      </c>
      <c r="C19" s="98">
        <v>414</v>
      </c>
      <c r="D19" s="183"/>
      <c r="E19" s="98">
        <v>396</v>
      </c>
      <c r="F19" s="98">
        <v>396</v>
      </c>
      <c r="G19" s="98">
        <v>386</v>
      </c>
      <c r="H19" s="98">
        <v>389</v>
      </c>
      <c r="I19" s="98">
        <v>423</v>
      </c>
      <c r="J19" s="98">
        <v>464.64</v>
      </c>
      <c r="K19" s="98">
        <v>437</v>
      </c>
      <c r="L19" s="98">
        <v>442</v>
      </c>
      <c r="M19" s="98">
        <v>450</v>
      </c>
      <c r="N19" s="98">
        <v>455.2</v>
      </c>
      <c r="O19" s="98">
        <v>472</v>
      </c>
      <c r="P19" s="98">
        <v>521</v>
      </c>
      <c r="Q19" s="98">
        <v>531</v>
      </c>
      <c r="R19" s="98">
        <v>535.65</v>
      </c>
      <c r="S19" s="98">
        <v>538.41</v>
      </c>
      <c r="T19" s="98">
        <v>887.167</v>
      </c>
      <c r="U19" s="98">
        <v>900</v>
      </c>
      <c r="V19" s="98">
        <v>887.167</v>
      </c>
      <c r="W19" s="98">
        <v>442.93</v>
      </c>
      <c r="X19" s="98">
        <v>357</v>
      </c>
      <c r="Y19" s="98">
        <v>473</v>
      </c>
      <c r="Z19" s="46">
        <v>911</v>
      </c>
      <c r="AA19" s="20">
        <f>(C19-E19)/E19</f>
        <v>0.045454545454545456</v>
      </c>
      <c r="AB19" s="32"/>
      <c r="AD19" s="118"/>
      <c r="AE19" s="113"/>
    </row>
    <row r="20" spans="2:31" ht="12">
      <c r="B20" s="39" t="s">
        <v>120</v>
      </c>
      <c r="C20" s="157">
        <f>C19/C10</f>
        <v>0.7946257197696737</v>
      </c>
      <c r="D20" s="184"/>
      <c r="E20" s="157">
        <f>E19/E10</f>
        <v>0.8148148148148148</v>
      </c>
      <c r="F20" s="157"/>
      <c r="G20" s="157"/>
      <c r="H20" s="157">
        <v>0.7826961770623743</v>
      </c>
      <c r="I20" s="157">
        <v>0.8057142857142857</v>
      </c>
      <c r="J20" s="157">
        <v>0.8</v>
      </c>
      <c r="K20" s="157">
        <v>0.7902350813743219</v>
      </c>
      <c r="L20" s="157">
        <v>0.7992766726943942</v>
      </c>
      <c r="M20" s="157">
        <v>0.7978723404255319</v>
      </c>
      <c r="N20" s="157">
        <v>0.790003471017008</v>
      </c>
      <c r="O20" s="46"/>
      <c r="P20" s="157">
        <v>0.7864625788726866</v>
      </c>
      <c r="Q20" s="157"/>
      <c r="R20" s="157"/>
      <c r="S20" s="157"/>
      <c r="T20" s="157"/>
      <c r="U20" s="157"/>
      <c r="V20" s="157">
        <v>0.8152902006228857</v>
      </c>
      <c r="W20" s="157">
        <v>0.8172140221402214</v>
      </c>
      <c r="X20" s="157">
        <v>0.7828947368421053</v>
      </c>
      <c r="Y20" s="157">
        <v>0.8127147766323024</v>
      </c>
      <c r="Z20" s="46"/>
      <c r="AA20" s="20"/>
      <c r="AB20" s="32"/>
      <c r="AD20" s="118"/>
      <c r="AE20" s="113"/>
    </row>
    <row r="21" spans="2:31" ht="12">
      <c r="B21" s="30" t="s">
        <v>9</v>
      </c>
      <c r="C21" s="47"/>
      <c r="D21" s="185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149">
        <v>15</v>
      </c>
      <c r="Y21" s="47">
        <v>23</v>
      </c>
      <c r="Z21" s="46">
        <v>38</v>
      </c>
      <c r="AA21" s="20"/>
      <c r="AB21" s="24"/>
      <c r="AD21" s="118"/>
      <c r="AE21" s="113"/>
    </row>
    <row r="22" spans="2:31" ht="12">
      <c r="B22" s="18" t="s">
        <v>10</v>
      </c>
      <c r="C22" s="42">
        <v>10</v>
      </c>
      <c r="D22" s="181">
        <v>0</v>
      </c>
      <c r="E22" s="42">
        <f>E23+E24</f>
        <v>11</v>
      </c>
      <c r="F22" s="42">
        <v>12</v>
      </c>
      <c r="G22" s="42">
        <v>10</v>
      </c>
      <c r="H22" s="42">
        <v>10</v>
      </c>
      <c r="I22" s="42">
        <v>10</v>
      </c>
      <c r="J22" s="42">
        <v>10</v>
      </c>
      <c r="K22" s="42">
        <v>15</v>
      </c>
      <c r="L22" s="42">
        <v>16</v>
      </c>
      <c r="M22" s="42">
        <v>15</v>
      </c>
      <c r="N22" s="42">
        <v>11</v>
      </c>
      <c r="O22" s="42">
        <v>5</v>
      </c>
      <c r="P22" s="42">
        <v>5</v>
      </c>
      <c r="Q22" s="42">
        <v>6</v>
      </c>
      <c r="R22" s="42">
        <v>5</v>
      </c>
      <c r="S22" s="42">
        <v>10</v>
      </c>
      <c r="T22" s="42">
        <v>8</v>
      </c>
      <c r="U22" s="42">
        <v>8</v>
      </c>
      <c r="V22" s="42">
        <v>8</v>
      </c>
      <c r="W22" s="42">
        <v>14</v>
      </c>
      <c r="X22" s="42">
        <v>12</v>
      </c>
      <c r="Y22" s="42">
        <v>36</v>
      </c>
      <c r="Z22" s="35">
        <v>8</v>
      </c>
      <c r="AA22" s="20">
        <f>(C22-E22)/E22</f>
        <v>-0.09090909090909091</v>
      </c>
      <c r="AB22" s="32"/>
      <c r="AD22" s="119"/>
      <c r="AE22" s="113"/>
    </row>
    <row r="23" spans="2:31" ht="12">
      <c r="B23" s="30" t="s">
        <v>42</v>
      </c>
      <c r="C23" s="35">
        <v>5</v>
      </c>
      <c r="D23" s="178"/>
      <c r="E23" s="35">
        <v>5</v>
      </c>
      <c r="F23" s="35">
        <v>7</v>
      </c>
      <c r="G23" s="35">
        <v>5</v>
      </c>
      <c r="H23" s="35">
        <v>5</v>
      </c>
      <c r="I23" s="35">
        <v>5</v>
      </c>
      <c r="J23" s="35">
        <v>5</v>
      </c>
      <c r="K23" s="35">
        <v>4</v>
      </c>
      <c r="L23" s="35">
        <v>5</v>
      </c>
      <c r="M23" s="35">
        <v>5</v>
      </c>
      <c r="N23" s="35">
        <v>3</v>
      </c>
      <c r="O23" s="35">
        <v>3</v>
      </c>
      <c r="P23" s="35">
        <v>3</v>
      </c>
      <c r="Q23" s="35">
        <v>4</v>
      </c>
      <c r="R23" s="35">
        <v>4</v>
      </c>
      <c r="S23" s="35">
        <v>9</v>
      </c>
      <c r="T23" s="35">
        <v>5</v>
      </c>
      <c r="U23" s="35">
        <v>4</v>
      </c>
      <c r="V23" s="35">
        <v>5</v>
      </c>
      <c r="W23" s="35">
        <v>6</v>
      </c>
      <c r="X23" s="35">
        <v>5</v>
      </c>
      <c r="Y23" s="31">
        <v>6.3</v>
      </c>
      <c r="Z23" s="35">
        <v>5</v>
      </c>
      <c r="AA23" s="20">
        <f>(C23-E23)/E23</f>
        <v>0</v>
      </c>
      <c r="AB23" s="32"/>
      <c r="AD23" s="118"/>
      <c r="AE23" s="113"/>
    </row>
    <row r="24" spans="2:29" ht="12">
      <c r="B24" s="30" t="s">
        <v>12</v>
      </c>
      <c r="C24" s="35">
        <v>5</v>
      </c>
      <c r="D24" s="178"/>
      <c r="E24" s="35">
        <v>6</v>
      </c>
      <c r="F24" s="35">
        <v>5</v>
      </c>
      <c r="G24" s="35">
        <v>5</v>
      </c>
      <c r="H24" s="35">
        <v>5</v>
      </c>
      <c r="I24" s="35">
        <v>5</v>
      </c>
      <c r="J24" s="35">
        <v>5</v>
      </c>
      <c r="K24" s="35">
        <v>11</v>
      </c>
      <c r="L24" s="35">
        <v>11</v>
      </c>
      <c r="M24" s="35">
        <v>10</v>
      </c>
      <c r="N24" s="35">
        <v>8</v>
      </c>
      <c r="O24" s="35">
        <v>2</v>
      </c>
      <c r="P24" s="35">
        <v>2</v>
      </c>
      <c r="Q24" s="35">
        <v>2</v>
      </c>
      <c r="R24" s="35">
        <v>1</v>
      </c>
      <c r="S24" s="35">
        <v>1</v>
      </c>
      <c r="T24" s="35">
        <v>3</v>
      </c>
      <c r="U24" s="35">
        <v>4</v>
      </c>
      <c r="V24" s="35">
        <v>3</v>
      </c>
      <c r="W24" s="35">
        <v>8</v>
      </c>
      <c r="X24" s="35">
        <v>7</v>
      </c>
      <c r="Y24" s="35">
        <v>29.7</v>
      </c>
      <c r="Z24" s="35">
        <v>3</v>
      </c>
      <c r="AA24" s="20">
        <f>(C24-E24)/E24</f>
        <v>-0.16666666666666666</v>
      </c>
      <c r="AB24" s="24"/>
      <c r="AC24" s="104"/>
    </row>
    <row r="25" spans="2:29" ht="12.75" thickBot="1">
      <c r="B25" s="53" t="s">
        <v>13</v>
      </c>
      <c r="C25" s="19">
        <f>C18+C19+C22</f>
        <v>469</v>
      </c>
      <c r="D25" s="173">
        <v>36</v>
      </c>
      <c r="E25" s="19">
        <f>E18+E19+E22</f>
        <v>465</v>
      </c>
      <c r="F25" s="19">
        <v>466</v>
      </c>
      <c r="G25" s="19">
        <v>454</v>
      </c>
      <c r="H25" s="19">
        <v>457</v>
      </c>
      <c r="I25" s="19">
        <v>491</v>
      </c>
      <c r="J25" s="19">
        <v>532.64</v>
      </c>
      <c r="K25" s="19">
        <v>502</v>
      </c>
      <c r="L25" s="19">
        <v>508</v>
      </c>
      <c r="M25" s="19">
        <v>515</v>
      </c>
      <c r="N25" s="19">
        <v>516.2</v>
      </c>
      <c r="O25" s="19">
        <v>527</v>
      </c>
      <c r="P25" s="19">
        <v>609</v>
      </c>
      <c r="Q25" s="19">
        <v>623.65</v>
      </c>
      <c r="R25" s="19">
        <v>623.65</v>
      </c>
      <c r="S25" s="19">
        <v>631.41</v>
      </c>
      <c r="T25" s="19">
        <v>929.399</v>
      </c>
      <c r="U25" s="19">
        <v>942.232</v>
      </c>
      <c r="V25" s="19">
        <v>929.399</v>
      </c>
      <c r="W25" s="19">
        <v>501.78</v>
      </c>
      <c r="X25" s="19">
        <v>429.336</v>
      </c>
      <c r="Y25" s="19">
        <v>586</v>
      </c>
      <c r="Z25" s="19">
        <v>1042</v>
      </c>
      <c r="AA25" s="20">
        <f>(C25-E25)/E25</f>
        <v>0.008602150537634409</v>
      </c>
      <c r="AB25" s="24"/>
      <c r="AC25" s="104"/>
    </row>
    <row r="26" spans="2:29" ht="13.5" thickBot="1" thickTop="1">
      <c r="B26" s="54"/>
      <c r="C26" s="54"/>
      <c r="D26" s="196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5"/>
      <c r="Q26" s="55"/>
      <c r="R26" s="55"/>
      <c r="S26" s="55"/>
      <c r="T26" s="55"/>
      <c r="U26" s="55"/>
      <c r="V26" s="56"/>
      <c r="W26" s="56"/>
      <c r="X26" s="57"/>
      <c r="Y26" s="120"/>
      <c r="Z26" s="58"/>
      <c r="AA26" s="20"/>
      <c r="AB26" s="24"/>
      <c r="AC26" s="104"/>
    </row>
    <row r="27" spans="2:29" ht="12.75" thickTop="1">
      <c r="B27" s="45" t="s">
        <v>14</v>
      </c>
      <c r="C27" s="59"/>
      <c r="D27" s="187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/>
      <c r="W27" s="60"/>
      <c r="X27" s="61"/>
      <c r="Y27" s="121"/>
      <c r="Z27" s="62"/>
      <c r="AA27" s="20"/>
      <c r="AB27" s="24"/>
      <c r="AC27" s="104"/>
    </row>
    <row r="28" spans="2:29" ht="12">
      <c r="B28" s="18" t="s">
        <v>15</v>
      </c>
      <c r="C28" s="19">
        <f>C29+C30+C31+C32</f>
        <v>220</v>
      </c>
      <c r="D28" s="173">
        <v>0</v>
      </c>
      <c r="E28" s="19">
        <f>E29+E30+E31+E32</f>
        <v>226</v>
      </c>
      <c r="F28" s="19">
        <v>230</v>
      </c>
      <c r="G28" s="19">
        <v>230</v>
      </c>
      <c r="H28" s="19">
        <v>230</v>
      </c>
      <c r="I28" s="19">
        <v>235</v>
      </c>
      <c r="J28" s="19">
        <v>260</v>
      </c>
      <c r="K28" s="19">
        <v>235</v>
      </c>
      <c r="L28" s="19">
        <v>240</v>
      </c>
      <c r="M28" s="19">
        <v>245</v>
      </c>
      <c r="N28" s="19">
        <v>270</v>
      </c>
      <c r="O28" s="19">
        <v>280</v>
      </c>
      <c r="P28" s="19">
        <v>200</v>
      </c>
      <c r="Q28" s="19">
        <v>240</v>
      </c>
      <c r="R28" s="19">
        <v>280</v>
      </c>
      <c r="S28" s="19">
        <v>300</v>
      </c>
      <c r="T28" s="19">
        <v>477.632</v>
      </c>
      <c r="U28" s="19">
        <v>505</v>
      </c>
      <c r="V28" s="19">
        <v>477.632</v>
      </c>
      <c r="W28" s="19">
        <v>264</v>
      </c>
      <c r="X28" s="19">
        <v>138.777</v>
      </c>
      <c r="Y28" s="19">
        <v>279.9</v>
      </c>
      <c r="Z28" s="19">
        <v>500</v>
      </c>
      <c r="AA28" s="20">
        <f>(C28-E28)/E28</f>
        <v>-0.02654867256637168</v>
      </c>
      <c r="AB28" s="32"/>
      <c r="AC28" s="104"/>
    </row>
    <row r="29" spans="2:29" ht="12">
      <c r="B29" s="164" t="s">
        <v>43</v>
      </c>
      <c r="C29" s="46">
        <v>60</v>
      </c>
      <c r="D29" s="188"/>
      <c r="E29" s="46">
        <v>64</v>
      </c>
      <c r="F29" s="46">
        <v>75</v>
      </c>
      <c r="G29" s="46">
        <v>75</v>
      </c>
      <c r="H29" s="46">
        <v>75</v>
      </c>
      <c r="I29" s="46">
        <v>65</v>
      </c>
      <c r="J29" s="46">
        <v>100</v>
      </c>
      <c r="K29" s="46">
        <v>65</v>
      </c>
      <c r="L29" s="46">
        <v>70</v>
      </c>
      <c r="M29" s="46">
        <v>100</v>
      </c>
      <c r="N29" s="46">
        <v>140</v>
      </c>
      <c r="O29" s="46">
        <v>150</v>
      </c>
      <c r="P29" s="46">
        <v>66</v>
      </c>
      <c r="Q29" s="46">
        <v>80</v>
      </c>
      <c r="R29" s="46">
        <v>120</v>
      </c>
      <c r="S29" s="46">
        <v>150</v>
      </c>
      <c r="T29" s="46">
        <v>274.632</v>
      </c>
      <c r="U29" s="46">
        <v>300</v>
      </c>
      <c r="V29" s="46">
        <v>274.632</v>
      </c>
      <c r="W29" s="46">
        <v>104</v>
      </c>
      <c r="X29" s="46">
        <v>74.777</v>
      </c>
      <c r="Y29" s="46">
        <v>111.9</v>
      </c>
      <c r="Z29" s="46">
        <v>340</v>
      </c>
      <c r="AA29" s="20">
        <f>(C29-E29)/E29</f>
        <v>-0.0625</v>
      </c>
      <c r="AB29" s="32"/>
      <c r="AC29" s="104"/>
    </row>
    <row r="30" spans="2:29" ht="12">
      <c r="B30" s="164" t="s">
        <v>44</v>
      </c>
      <c r="C30" s="46">
        <v>20</v>
      </c>
      <c r="D30" s="188"/>
      <c r="E30" s="46">
        <v>24</v>
      </c>
      <c r="F30" s="46">
        <v>20</v>
      </c>
      <c r="G30" s="46">
        <v>20</v>
      </c>
      <c r="H30" s="46">
        <v>20</v>
      </c>
      <c r="I30" s="46">
        <v>35</v>
      </c>
      <c r="J30" s="46">
        <v>20</v>
      </c>
      <c r="K30" s="46">
        <v>35</v>
      </c>
      <c r="L30" s="46">
        <v>35</v>
      </c>
      <c r="M30" s="46">
        <v>15</v>
      </c>
      <c r="N30" s="46">
        <v>15</v>
      </c>
      <c r="O30" s="46">
        <v>15</v>
      </c>
      <c r="P30" s="46">
        <v>14</v>
      </c>
      <c r="Q30" s="46">
        <v>40</v>
      </c>
      <c r="R30" s="46">
        <v>40</v>
      </c>
      <c r="S30" s="46">
        <v>40</v>
      </c>
      <c r="T30" s="46">
        <v>78</v>
      </c>
      <c r="U30" s="46">
        <v>80</v>
      </c>
      <c r="V30" s="46">
        <v>78</v>
      </c>
      <c r="W30" s="46">
        <v>41</v>
      </c>
      <c r="X30" s="46">
        <v>2</v>
      </c>
      <c r="Y30" s="46">
        <v>76</v>
      </c>
      <c r="Z30" s="46">
        <v>100</v>
      </c>
      <c r="AA30" s="20">
        <f>(C30-E30)/E30</f>
        <v>-0.16666666666666666</v>
      </c>
      <c r="AB30" s="32"/>
      <c r="AC30" s="104"/>
    </row>
    <row r="31" spans="2:29" ht="12">
      <c r="B31" s="164" t="s">
        <v>45</v>
      </c>
      <c r="C31" s="88">
        <v>120</v>
      </c>
      <c r="D31" s="201"/>
      <c r="E31" s="88">
        <v>120</v>
      </c>
      <c r="F31" s="88">
        <v>120</v>
      </c>
      <c r="G31" s="88">
        <v>120</v>
      </c>
      <c r="H31" s="88">
        <v>120</v>
      </c>
      <c r="I31" s="88">
        <v>120</v>
      </c>
      <c r="J31" s="88">
        <v>120</v>
      </c>
      <c r="K31" s="88">
        <v>120</v>
      </c>
      <c r="L31" s="88">
        <v>120</v>
      </c>
      <c r="M31" s="88">
        <v>115</v>
      </c>
      <c r="N31" s="46">
        <v>100</v>
      </c>
      <c r="O31" s="46">
        <v>100</v>
      </c>
      <c r="P31" s="46">
        <v>100</v>
      </c>
      <c r="Q31" s="46">
        <v>100</v>
      </c>
      <c r="R31" s="46">
        <v>100</v>
      </c>
      <c r="S31" s="46">
        <v>90</v>
      </c>
      <c r="T31" s="46">
        <v>100</v>
      </c>
      <c r="U31" s="46">
        <v>100</v>
      </c>
      <c r="V31" s="46">
        <v>100</v>
      </c>
      <c r="W31" s="46">
        <v>90</v>
      </c>
      <c r="X31" s="46">
        <v>50</v>
      </c>
      <c r="Y31" s="46">
        <v>80</v>
      </c>
      <c r="Z31" s="46">
        <v>30</v>
      </c>
      <c r="AA31" s="20">
        <f>(C31-E31)/E31</f>
        <v>0</v>
      </c>
      <c r="AB31" s="32"/>
      <c r="AC31" s="104"/>
    </row>
    <row r="32" spans="2:29" ht="12">
      <c r="B32" s="164" t="s">
        <v>18</v>
      </c>
      <c r="C32" s="46">
        <v>20</v>
      </c>
      <c r="D32" s="188"/>
      <c r="E32" s="46">
        <v>18</v>
      </c>
      <c r="F32" s="46">
        <v>15</v>
      </c>
      <c r="G32" s="46">
        <v>15</v>
      </c>
      <c r="H32" s="46">
        <v>15</v>
      </c>
      <c r="I32" s="46">
        <v>15</v>
      </c>
      <c r="J32" s="46">
        <v>20</v>
      </c>
      <c r="K32" s="46">
        <v>15</v>
      </c>
      <c r="L32" s="46">
        <v>15</v>
      </c>
      <c r="M32" s="46">
        <v>15</v>
      </c>
      <c r="N32" s="46">
        <v>15</v>
      </c>
      <c r="O32" s="46">
        <v>15</v>
      </c>
      <c r="P32" s="46">
        <v>20</v>
      </c>
      <c r="Q32" s="46">
        <v>20</v>
      </c>
      <c r="R32" s="46">
        <v>20</v>
      </c>
      <c r="S32" s="46">
        <v>20</v>
      </c>
      <c r="T32" s="46">
        <v>25</v>
      </c>
      <c r="U32" s="46">
        <v>25</v>
      </c>
      <c r="V32" s="46">
        <v>25</v>
      </c>
      <c r="W32" s="46">
        <v>29</v>
      </c>
      <c r="X32" s="46">
        <v>12</v>
      </c>
      <c r="Y32" s="46">
        <v>12</v>
      </c>
      <c r="Z32" s="46">
        <v>30</v>
      </c>
      <c r="AA32" s="20">
        <f>(C32-E32)/E32</f>
        <v>0.1111111111111111</v>
      </c>
      <c r="AB32" s="24"/>
      <c r="AC32" s="104"/>
    </row>
    <row r="33" spans="2:29" ht="12">
      <c r="B33" s="18" t="s">
        <v>20</v>
      </c>
      <c r="C33" s="19">
        <v>190</v>
      </c>
      <c r="D33" s="173">
        <v>0</v>
      </c>
      <c r="E33" s="19">
        <f>E35+E34</f>
        <v>194</v>
      </c>
      <c r="F33" s="19">
        <v>200</v>
      </c>
      <c r="G33" s="19">
        <v>195</v>
      </c>
      <c r="H33" s="19">
        <v>190</v>
      </c>
      <c r="I33" s="19">
        <v>200</v>
      </c>
      <c r="J33" s="19">
        <v>225</v>
      </c>
      <c r="K33" s="19">
        <v>209</v>
      </c>
      <c r="L33" s="19">
        <v>210</v>
      </c>
      <c r="M33" s="19">
        <v>175</v>
      </c>
      <c r="N33" s="19">
        <v>175</v>
      </c>
      <c r="O33" s="19">
        <v>200</v>
      </c>
      <c r="P33" s="19">
        <v>359</v>
      </c>
      <c r="Q33" s="19">
        <v>335</v>
      </c>
      <c r="R33" s="19">
        <v>270</v>
      </c>
      <c r="S33" s="19">
        <v>270</v>
      </c>
      <c r="T33" s="19">
        <v>368.698</v>
      </c>
      <c r="U33" s="19">
        <v>360</v>
      </c>
      <c r="V33" s="19">
        <v>368.698</v>
      </c>
      <c r="W33" s="19">
        <v>207.009</v>
      </c>
      <c r="X33" s="19">
        <v>245.535</v>
      </c>
      <c r="Y33" s="19">
        <v>245.764</v>
      </c>
      <c r="Z33" s="19">
        <v>465</v>
      </c>
      <c r="AA33" s="20">
        <f>(C33-E33)/E33</f>
        <v>-0.020618556701030927</v>
      </c>
      <c r="AB33" s="32"/>
      <c r="AC33" s="104"/>
    </row>
    <row r="34" spans="2:29" ht="12">
      <c r="B34" s="30" t="s">
        <v>21</v>
      </c>
      <c r="C34" s="46">
        <v>145</v>
      </c>
      <c r="D34" s="188"/>
      <c r="E34" s="46">
        <v>149</v>
      </c>
      <c r="F34" s="46">
        <v>155</v>
      </c>
      <c r="G34" s="46">
        <v>150</v>
      </c>
      <c r="H34" s="46">
        <v>150</v>
      </c>
      <c r="I34" s="46">
        <v>140</v>
      </c>
      <c r="J34" s="46">
        <v>150</v>
      </c>
      <c r="K34" s="46">
        <v>150</v>
      </c>
      <c r="L34" s="46">
        <v>150</v>
      </c>
      <c r="M34" s="46">
        <v>140</v>
      </c>
      <c r="N34" s="46">
        <v>140</v>
      </c>
      <c r="O34" s="46">
        <v>125</v>
      </c>
      <c r="P34" s="46">
        <v>127</v>
      </c>
      <c r="Q34" s="46">
        <v>100</v>
      </c>
      <c r="R34" s="46">
        <v>130</v>
      </c>
      <c r="S34" s="46">
        <v>100</v>
      </c>
      <c r="T34" s="46">
        <v>212.245</v>
      </c>
      <c r="U34" s="46">
        <v>200</v>
      </c>
      <c r="V34" s="46">
        <v>212.245</v>
      </c>
      <c r="W34" s="46">
        <v>133.009</v>
      </c>
      <c r="X34" s="46">
        <v>161.625</v>
      </c>
      <c r="Y34" s="46">
        <v>162.064</v>
      </c>
      <c r="Z34" s="46">
        <v>260</v>
      </c>
      <c r="AA34" s="20">
        <f>(C34-E34)/E34</f>
        <v>-0.026845637583892617</v>
      </c>
      <c r="AB34" s="32"/>
      <c r="AC34" s="104"/>
    </row>
    <row r="35" spans="2:29" ht="12">
      <c r="B35" s="30" t="s">
        <v>12</v>
      </c>
      <c r="C35" s="88">
        <v>45</v>
      </c>
      <c r="D35" s="201"/>
      <c r="E35" s="88">
        <v>45</v>
      </c>
      <c r="F35" s="88">
        <v>45</v>
      </c>
      <c r="G35" s="88">
        <v>45</v>
      </c>
      <c r="H35" s="88">
        <v>40</v>
      </c>
      <c r="I35" s="88">
        <v>60</v>
      </c>
      <c r="J35" s="88">
        <v>75</v>
      </c>
      <c r="K35" s="88">
        <v>59</v>
      </c>
      <c r="L35" s="88">
        <v>60</v>
      </c>
      <c r="M35" s="88">
        <v>35</v>
      </c>
      <c r="N35" s="46">
        <v>35</v>
      </c>
      <c r="O35" s="46">
        <v>75</v>
      </c>
      <c r="P35" s="46">
        <v>232</v>
      </c>
      <c r="Q35" s="46">
        <v>235</v>
      </c>
      <c r="R35" s="46">
        <v>140</v>
      </c>
      <c r="S35" s="46">
        <v>170</v>
      </c>
      <c r="T35" s="46">
        <v>156.453</v>
      </c>
      <c r="U35" s="46">
        <v>160</v>
      </c>
      <c r="V35" s="46">
        <v>156.453</v>
      </c>
      <c r="W35" s="46">
        <v>74</v>
      </c>
      <c r="X35" s="46">
        <v>83.91</v>
      </c>
      <c r="Y35" s="46">
        <v>83.7</v>
      </c>
      <c r="Z35" s="46">
        <v>205</v>
      </c>
      <c r="AA35" s="20">
        <f>(C35-E35)/E35</f>
        <v>0</v>
      </c>
      <c r="AB35" s="24"/>
      <c r="AC35" s="104"/>
    </row>
    <row r="36" spans="2:28" ht="12.75" thickBot="1">
      <c r="B36" s="53" t="s">
        <v>22</v>
      </c>
      <c r="C36" s="19">
        <f>C28+C33</f>
        <v>410</v>
      </c>
      <c r="D36" s="173">
        <v>0</v>
      </c>
      <c r="E36" s="19">
        <f>E28+E33</f>
        <v>420</v>
      </c>
      <c r="F36" s="19">
        <v>430</v>
      </c>
      <c r="G36" s="19">
        <v>425</v>
      </c>
      <c r="H36" s="19">
        <v>420</v>
      </c>
      <c r="I36" s="19">
        <v>435</v>
      </c>
      <c r="J36" s="19">
        <v>485</v>
      </c>
      <c r="K36" s="19">
        <v>444</v>
      </c>
      <c r="L36" s="19">
        <v>450</v>
      </c>
      <c r="M36" s="19">
        <v>420</v>
      </c>
      <c r="N36" s="19">
        <v>445</v>
      </c>
      <c r="O36" s="19">
        <v>480</v>
      </c>
      <c r="P36" s="19">
        <v>559</v>
      </c>
      <c r="Q36" s="19">
        <v>575</v>
      </c>
      <c r="R36" s="19">
        <v>550</v>
      </c>
      <c r="S36" s="19">
        <v>570</v>
      </c>
      <c r="T36" s="19">
        <v>846.33</v>
      </c>
      <c r="U36" s="19">
        <v>865</v>
      </c>
      <c r="V36" s="90">
        <v>846.33</v>
      </c>
      <c r="W36" s="19">
        <v>471.009</v>
      </c>
      <c r="X36" s="19">
        <v>384.312</v>
      </c>
      <c r="Y36" s="19">
        <v>525.664</v>
      </c>
      <c r="Z36" s="19">
        <v>965</v>
      </c>
      <c r="AA36" s="20">
        <f>(C36-E36)/E36</f>
        <v>-0.023809523809523808</v>
      </c>
      <c r="AB36" s="63"/>
    </row>
    <row r="37" spans="2:28" ht="13.5" thickBot="1" thickTop="1">
      <c r="B37" s="64"/>
      <c r="C37" s="64"/>
      <c r="D37" s="202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Q37" s="65"/>
      <c r="R37" s="65"/>
      <c r="S37" s="65"/>
      <c r="T37" s="65"/>
      <c r="U37" s="65"/>
      <c r="V37" s="152"/>
      <c r="W37" s="65"/>
      <c r="X37" s="65"/>
      <c r="Y37" s="122"/>
      <c r="Z37" s="65"/>
      <c r="AA37" s="20"/>
      <c r="AB37" s="63"/>
    </row>
    <row r="38" spans="2:28" ht="12.75" thickTop="1">
      <c r="B38" s="45" t="s">
        <v>23</v>
      </c>
      <c r="C38" s="123">
        <f>C25-C36</f>
        <v>59</v>
      </c>
      <c r="D38" s="203">
        <v>36</v>
      </c>
      <c r="E38" s="123">
        <f>E25-E36</f>
        <v>45</v>
      </c>
      <c r="F38" s="123">
        <v>36</v>
      </c>
      <c r="G38" s="123">
        <v>29</v>
      </c>
      <c r="H38" s="123">
        <v>37</v>
      </c>
      <c r="I38" s="123">
        <v>56</v>
      </c>
      <c r="J38" s="123">
        <v>47.64</v>
      </c>
      <c r="K38" s="123">
        <v>58</v>
      </c>
      <c r="L38" s="123">
        <v>58</v>
      </c>
      <c r="M38" s="123">
        <v>95</v>
      </c>
      <c r="N38" s="123">
        <v>71.19999999999993</v>
      </c>
      <c r="O38" s="123">
        <v>47</v>
      </c>
      <c r="P38" s="123">
        <v>50</v>
      </c>
      <c r="Q38" s="66">
        <v>48.65</v>
      </c>
      <c r="R38" s="66">
        <v>73.65</v>
      </c>
      <c r="S38" s="66">
        <v>61.41</v>
      </c>
      <c r="T38" s="66">
        <v>83.089</v>
      </c>
      <c r="U38" s="66">
        <v>77.23199999999997</v>
      </c>
      <c r="V38" s="19">
        <v>83.089</v>
      </c>
      <c r="W38" s="19">
        <v>34.232</v>
      </c>
      <c r="X38" s="19">
        <v>44.85</v>
      </c>
      <c r="Y38" s="19">
        <v>60.33600000000001</v>
      </c>
      <c r="Z38" s="19">
        <v>77</v>
      </c>
      <c r="AA38" s="20">
        <f>(C38-E38)/E38</f>
        <v>0.3111111111111111</v>
      </c>
      <c r="AB38" s="24"/>
    </row>
    <row r="39" spans="2:28" ht="12">
      <c r="B39" s="30" t="s">
        <v>24</v>
      </c>
      <c r="C39" s="79"/>
      <c r="D39" s="204"/>
      <c r="E39" s="79">
        <v>36</v>
      </c>
      <c r="F39" s="79"/>
      <c r="G39" s="79"/>
      <c r="H39" s="79"/>
      <c r="I39" s="79"/>
      <c r="J39" s="79"/>
      <c r="K39" s="79">
        <v>56</v>
      </c>
      <c r="L39" s="79"/>
      <c r="M39" s="79"/>
      <c r="N39" s="79"/>
      <c r="O39" s="79"/>
      <c r="P39" s="79">
        <v>47</v>
      </c>
      <c r="Q39" s="19"/>
      <c r="R39" s="19"/>
      <c r="S39" s="19"/>
      <c r="T39" s="79">
        <v>77.327</v>
      </c>
      <c r="U39" s="19"/>
      <c r="V39" s="79">
        <v>77.327</v>
      </c>
      <c r="W39" s="79">
        <v>31.405</v>
      </c>
      <c r="X39" s="79">
        <v>41.9</v>
      </c>
      <c r="Y39" s="79">
        <v>53.923</v>
      </c>
      <c r="Z39" s="19"/>
      <c r="AA39" s="20"/>
      <c r="AB39" s="24"/>
    </row>
    <row r="40" spans="2:28" ht="12">
      <c r="B40" s="30" t="s">
        <v>25</v>
      </c>
      <c r="C40" s="80"/>
      <c r="D40" s="205"/>
      <c r="E40" s="80">
        <v>2</v>
      </c>
      <c r="F40" s="80"/>
      <c r="G40" s="80"/>
      <c r="H40" s="80"/>
      <c r="I40" s="80"/>
      <c r="J40" s="80"/>
      <c r="K40" s="80">
        <v>3</v>
      </c>
      <c r="L40" s="80"/>
      <c r="M40" s="80"/>
      <c r="N40" s="80"/>
      <c r="O40" s="80"/>
      <c r="P40" s="80">
        <v>3</v>
      </c>
      <c r="Q40" s="66"/>
      <c r="R40" s="66"/>
      <c r="S40" s="66"/>
      <c r="T40" s="80">
        <v>5.762</v>
      </c>
      <c r="U40" s="66"/>
      <c r="V40" s="80">
        <v>5.762</v>
      </c>
      <c r="W40" s="80">
        <v>2.827</v>
      </c>
      <c r="X40" s="80">
        <v>2.95</v>
      </c>
      <c r="Y40" s="80">
        <v>5.664</v>
      </c>
      <c r="Z40" s="66"/>
      <c r="AA40" s="20"/>
      <c r="AB40" s="67"/>
    </row>
    <row r="41" spans="2:28" ht="12.75" thickBot="1">
      <c r="B41" s="68"/>
      <c r="C41" s="124"/>
      <c r="D41" s="206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5"/>
      <c r="Z41" s="124"/>
      <c r="AA41" s="210"/>
      <c r="AB41" s="21"/>
    </row>
    <row r="42" spans="17:28" ht="12.75" thickTop="1">
      <c r="Q42" s="73"/>
      <c r="R42" s="73"/>
      <c r="S42" s="73"/>
      <c r="T42" s="73"/>
      <c r="U42" s="73"/>
      <c r="V42" s="153"/>
      <c r="W42" s="74"/>
      <c r="X42" s="75"/>
      <c r="Y42" s="76"/>
      <c r="Z42" s="76"/>
      <c r="AA42" s="126" t="s">
        <v>27</v>
      </c>
      <c r="AB42" s="21"/>
    </row>
    <row r="43" spans="2:28" ht="12">
      <c r="B43" s="127" t="s">
        <v>98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73"/>
      <c r="R43" s="73"/>
      <c r="S43" s="73"/>
      <c r="T43" s="73"/>
      <c r="U43" s="73"/>
      <c r="V43" s="153"/>
      <c r="W43" s="74"/>
      <c r="X43" s="75"/>
      <c r="Y43" s="76"/>
      <c r="Z43" s="76"/>
      <c r="AA43" s="76"/>
      <c r="AB43" s="128"/>
    </row>
    <row r="44" spans="2:28" ht="12">
      <c r="B44" s="127" t="s">
        <v>46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9"/>
      <c r="R44" s="129"/>
      <c r="S44" s="129"/>
      <c r="T44" s="129"/>
      <c r="U44" s="129"/>
      <c r="V44" s="154"/>
      <c r="W44" s="129"/>
      <c r="X44" s="129"/>
      <c r="Y44" s="129"/>
      <c r="Z44" s="76"/>
      <c r="AA44" s="76"/>
      <c r="AB44" s="128"/>
    </row>
    <row r="45" spans="2:28" ht="12">
      <c r="B45" s="127" t="s">
        <v>47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30"/>
      <c r="R45" s="130"/>
      <c r="S45" s="130"/>
      <c r="T45" s="130"/>
      <c r="U45" s="130"/>
      <c r="V45" s="130"/>
      <c r="W45" s="63"/>
      <c r="X45" s="127"/>
      <c r="Y45" s="76"/>
      <c r="Z45" s="76"/>
      <c r="AA45" s="76"/>
      <c r="AB45" s="128"/>
    </row>
    <row r="46" spans="2:28" ht="12"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30"/>
      <c r="R46" s="130"/>
      <c r="S46" s="130"/>
      <c r="T46" s="130"/>
      <c r="U46" s="130"/>
      <c r="V46" s="130"/>
      <c r="W46" s="63"/>
      <c r="X46" s="127"/>
      <c r="Y46" s="127"/>
      <c r="Z46" s="127"/>
      <c r="AA46" s="131"/>
      <c r="AB46" s="128"/>
    </row>
    <row r="48" spans="17:25" ht="12">
      <c r="Q48" s="132"/>
      <c r="R48" s="132"/>
      <c r="S48" s="132"/>
      <c r="T48" s="132"/>
      <c r="U48" s="132"/>
      <c r="V48" s="155"/>
      <c r="W48" s="132"/>
      <c r="X48" s="132"/>
      <c r="Y48" s="13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AE45"/>
  <sheetViews>
    <sheetView workbookViewId="0" topLeftCell="B1">
      <selection activeCell="AD11" sqref="AD11"/>
    </sheetView>
  </sheetViews>
  <sheetFormatPr defaultColWidth="11.421875" defaultRowHeight="12.75"/>
  <cols>
    <col min="1" max="1" width="50.00390625" style="104" customWidth="1"/>
    <col min="2" max="2" width="53.00390625" style="104" bestFit="1" customWidth="1"/>
    <col min="3" max="3" width="11.57421875" style="156" customWidth="1"/>
    <col min="4" max="4" width="11.57421875" style="104" hidden="1" customWidth="1"/>
    <col min="5" max="5" width="11.57421875" style="156" customWidth="1"/>
    <col min="6" max="10" width="11.57421875" style="104" hidden="1" customWidth="1"/>
    <col min="11" max="11" width="11.57421875" style="104" customWidth="1"/>
    <col min="12" max="15" width="11.57421875" style="104" hidden="1" customWidth="1"/>
    <col min="16" max="16" width="11.57421875" style="104" customWidth="1"/>
    <col min="17" max="19" width="11.57421875" style="104" hidden="1" customWidth="1"/>
    <col min="20" max="20" width="11.57421875" style="104" customWidth="1"/>
    <col min="21" max="22" width="11.57421875" style="104" hidden="1" customWidth="1"/>
    <col min="23" max="26" width="11.57421875" style="104" customWidth="1"/>
    <col min="27" max="27" width="10.421875" style="104" customWidth="1"/>
    <col min="28" max="28" width="3.140625" style="104" customWidth="1"/>
    <col min="29" max="29" width="9.8515625" style="105" customWidth="1"/>
    <col min="30" max="16384" width="11.421875" style="104" customWidth="1"/>
  </cols>
  <sheetData>
    <row r="1" spans="1:30" ht="24.75">
      <c r="A1" s="193" t="s">
        <v>124</v>
      </c>
      <c r="B1" s="1" t="s">
        <v>48</v>
      </c>
      <c r="C1" s="208"/>
      <c r="D1" s="1"/>
      <c r="E1" s="208"/>
      <c r="F1" s="1"/>
      <c r="G1" s="1"/>
      <c r="H1" s="1"/>
      <c r="I1" s="1"/>
      <c r="J1" s="1"/>
      <c r="K1" s="1"/>
      <c r="L1" s="1"/>
      <c r="M1" s="1"/>
      <c r="N1" s="1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  <c r="AD1" s="105"/>
    </row>
    <row r="2" spans="2:30" s="108" customFormat="1" ht="12.75" thickBo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  <c r="X2" s="106"/>
      <c r="Y2" s="106"/>
      <c r="Z2" s="106"/>
      <c r="AA2" s="107"/>
      <c r="AB2" s="107"/>
      <c r="AD2" s="109"/>
    </row>
    <row r="3" spans="2:28" ht="49.5" thickBot="1" thickTop="1">
      <c r="B3" s="7" t="s">
        <v>1</v>
      </c>
      <c r="C3" s="8" t="s">
        <v>175</v>
      </c>
      <c r="D3" s="169" t="s">
        <v>133</v>
      </c>
      <c r="E3" s="8" t="s">
        <v>174</v>
      </c>
      <c r="F3" s="8" t="s">
        <v>132</v>
      </c>
      <c r="G3" s="8" t="s">
        <v>113</v>
      </c>
      <c r="H3" s="8" t="s">
        <v>110</v>
      </c>
      <c r="I3" s="8" t="s">
        <v>105</v>
      </c>
      <c r="J3" s="8" t="s">
        <v>104</v>
      </c>
      <c r="K3" s="8" t="s">
        <v>173</v>
      </c>
      <c r="L3" s="8" t="s">
        <v>93</v>
      </c>
      <c r="M3" s="8" t="s">
        <v>89</v>
      </c>
      <c r="N3" s="8" t="s">
        <v>85</v>
      </c>
      <c r="O3" s="8" t="s">
        <v>65</v>
      </c>
      <c r="P3" s="8" t="s">
        <v>172</v>
      </c>
      <c r="Q3" s="8" t="s">
        <v>71</v>
      </c>
      <c r="R3" s="8" t="s">
        <v>72</v>
      </c>
      <c r="S3" s="8" t="s">
        <v>73</v>
      </c>
      <c r="T3" s="8" t="s">
        <v>141</v>
      </c>
      <c r="U3" s="8" t="s">
        <v>74</v>
      </c>
      <c r="V3" s="8" t="s">
        <v>75</v>
      </c>
      <c r="W3" s="8" t="s">
        <v>37</v>
      </c>
      <c r="X3" s="9" t="s">
        <v>54</v>
      </c>
      <c r="Y3" s="8" t="s">
        <v>55</v>
      </c>
      <c r="Z3" s="9" t="s">
        <v>2</v>
      </c>
      <c r="AA3" s="195" t="s">
        <v>139</v>
      </c>
      <c r="AB3" s="10"/>
    </row>
    <row r="4" spans="2:28" ht="13.5" thickBot="1" thickTop="1">
      <c r="B4" s="11"/>
      <c r="C4" s="11"/>
      <c r="D4" s="17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0"/>
    </row>
    <row r="5" spans="2:28" ht="12.75" thickTop="1">
      <c r="B5" s="13" t="s">
        <v>3</v>
      </c>
      <c r="C5" s="14"/>
      <c r="D5" s="17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6"/>
      <c r="AA5" s="17"/>
      <c r="AB5" s="10"/>
    </row>
    <row r="6" spans="1:31" ht="12">
      <c r="A6" s="200"/>
      <c r="B6" s="18" t="s">
        <v>169</v>
      </c>
      <c r="C6" s="19">
        <v>77</v>
      </c>
      <c r="D6" s="173">
        <v>71</v>
      </c>
      <c r="E6" s="19">
        <v>68</v>
      </c>
      <c r="F6" s="19">
        <v>71</v>
      </c>
      <c r="G6" s="19">
        <v>68</v>
      </c>
      <c r="H6" s="19">
        <v>68</v>
      </c>
      <c r="I6" s="19">
        <v>67</v>
      </c>
      <c r="J6" s="19">
        <v>63</v>
      </c>
      <c r="K6" s="19">
        <v>60</v>
      </c>
      <c r="L6" s="19">
        <v>60</v>
      </c>
      <c r="M6" s="19">
        <v>64</v>
      </c>
      <c r="N6" s="19">
        <v>61</v>
      </c>
      <c r="O6" s="19">
        <v>61</v>
      </c>
      <c r="P6" s="19">
        <v>92</v>
      </c>
      <c r="Q6" s="19">
        <v>92</v>
      </c>
      <c r="R6" s="19">
        <v>91.449</v>
      </c>
      <c r="S6" s="19">
        <v>92.059</v>
      </c>
      <c r="T6" s="19">
        <v>150</v>
      </c>
      <c r="U6" s="19">
        <v>150</v>
      </c>
      <c r="V6" s="19">
        <v>131</v>
      </c>
      <c r="W6" s="19">
        <v>87</v>
      </c>
      <c r="X6" s="19">
        <v>61</v>
      </c>
      <c r="Y6" s="19">
        <v>53</v>
      </c>
      <c r="Z6" s="19">
        <v>78</v>
      </c>
      <c r="AA6" s="20">
        <f>(C6-E6)/E6</f>
        <v>0.1323529411764706</v>
      </c>
      <c r="AB6" s="21"/>
      <c r="AD6" s="105"/>
      <c r="AE6" s="105"/>
    </row>
    <row r="7" spans="2:31" ht="12">
      <c r="B7" s="111"/>
      <c r="C7" s="19"/>
      <c r="D7" s="174"/>
      <c r="E7" s="1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0"/>
      <c r="AB7" s="24"/>
      <c r="AD7" s="133"/>
      <c r="AE7" s="134"/>
    </row>
    <row r="8" spans="2:31" ht="12">
      <c r="B8" s="18" t="s">
        <v>170</v>
      </c>
      <c r="C8" s="212">
        <v>3.7</v>
      </c>
      <c r="D8" s="175">
        <v>4.02</v>
      </c>
      <c r="E8" s="212">
        <v>3.56</v>
      </c>
      <c r="F8" s="26">
        <v>3.6</v>
      </c>
      <c r="G8" s="26">
        <v>3.55</v>
      </c>
      <c r="H8" s="26">
        <v>3.542</v>
      </c>
      <c r="I8" s="26">
        <v>4.03</v>
      </c>
      <c r="J8" s="26">
        <v>4.5</v>
      </c>
      <c r="K8" s="26">
        <v>4.53</v>
      </c>
      <c r="L8" s="26">
        <v>4.58</v>
      </c>
      <c r="M8" s="26">
        <v>4.8</v>
      </c>
      <c r="N8" s="26">
        <v>5</v>
      </c>
      <c r="O8" s="26">
        <v>4.7</v>
      </c>
      <c r="P8" s="26">
        <v>3.77</v>
      </c>
      <c r="Q8" s="26">
        <v>3.7</v>
      </c>
      <c r="R8" s="26">
        <v>3.761692309374624</v>
      </c>
      <c r="S8" s="26">
        <v>3.8493792024679827</v>
      </c>
      <c r="T8" s="26">
        <v>3.1933333333333334</v>
      </c>
      <c r="U8" s="26">
        <v>3.1866666666666665</v>
      </c>
      <c r="V8" s="26">
        <v>3.8473282442748094</v>
      </c>
      <c r="W8" s="26">
        <v>5.011494252873563</v>
      </c>
      <c r="X8" s="26">
        <v>5.213114754098361</v>
      </c>
      <c r="Y8" s="26">
        <v>4.528301886792453</v>
      </c>
      <c r="Z8" s="26">
        <v>3.717948717948718</v>
      </c>
      <c r="AA8" s="20">
        <f>(C8-E8)/E8</f>
        <v>0.03932584269662925</v>
      </c>
      <c r="AB8" s="27"/>
      <c r="AD8" s="133"/>
      <c r="AE8" s="134"/>
    </row>
    <row r="9" spans="2:31" ht="12">
      <c r="B9" s="114"/>
      <c r="C9" s="19"/>
      <c r="D9" s="176"/>
      <c r="E9" s="1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0"/>
      <c r="AB9" s="27"/>
      <c r="AD9" s="133"/>
      <c r="AE9" s="134"/>
    </row>
    <row r="10" spans="2:31" ht="12">
      <c r="B10" s="18" t="s">
        <v>171</v>
      </c>
      <c r="C10" s="19">
        <v>280</v>
      </c>
      <c r="D10" s="173">
        <v>285.42</v>
      </c>
      <c r="E10" s="19">
        <v>242</v>
      </c>
      <c r="F10" s="19">
        <v>254</v>
      </c>
      <c r="G10" s="19">
        <v>241</v>
      </c>
      <c r="H10" s="19">
        <v>241</v>
      </c>
      <c r="I10" s="19">
        <v>271</v>
      </c>
      <c r="J10" s="19">
        <v>283.5</v>
      </c>
      <c r="K10" s="19">
        <v>274</v>
      </c>
      <c r="L10" s="19">
        <v>274.8</v>
      </c>
      <c r="M10" s="19">
        <v>307.2</v>
      </c>
      <c r="N10" s="19">
        <v>305</v>
      </c>
      <c r="O10" s="19">
        <v>286.7</v>
      </c>
      <c r="P10" s="19">
        <v>346.84</v>
      </c>
      <c r="Q10" s="19">
        <v>340.4</v>
      </c>
      <c r="R10" s="19">
        <v>344.003</v>
      </c>
      <c r="S10" s="19">
        <v>354.37</v>
      </c>
      <c r="T10" s="19">
        <v>479</v>
      </c>
      <c r="U10" s="19">
        <v>478</v>
      </c>
      <c r="V10" s="19">
        <v>504</v>
      </c>
      <c r="W10" s="19">
        <v>436</v>
      </c>
      <c r="X10" s="19">
        <v>318</v>
      </c>
      <c r="Y10" s="19">
        <v>240</v>
      </c>
      <c r="Z10" s="19">
        <v>290</v>
      </c>
      <c r="AA10" s="20">
        <f>(C10-E10)/E10</f>
        <v>0.15702479338842976</v>
      </c>
      <c r="AB10" s="24"/>
      <c r="AD10" s="133"/>
      <c r="AE10" s="134"/>
    </row>
    <row r="11" spans="2:31" ht="12">
      <c r="B11" s="30" t="s">
        <v>4</v>
      </c>
      <c r="C11" s="19">
        <v>67</v>
      </c>
      <c r="D11" s="177"/>
      <c r="E11" s="19">
        <v>42</v>
      </c>
      <c r="F11" s="31">
        <v>46</v>
      </c>
      <c r="G11" s="31">
        <v>45</v>
      </c>
      <c r="H11" s="31">
        <v>46</v>
      </c>
      <c r="I11" s="31">
        <v>46</v>
      </c>
      <c r="J11" s="31"/>
      <c r="K11" s="31">
        <v>45</v>
      </c>
      <c r="L11" s="31">
        <v>41.8</v>
      </c>
      <c r="M11" s="31">
        <v>74.2</v>
      </c>
      <c r="N11" s="31">
        <v>71</v>
      </c>
      <c r="O11" s="31">
        <v>51.7</v>
      </c>
      <c r="P11" s="31">
        <v>77.84</v>
      </c>
      <c r="Q11" s="31">
        <v>69.4</v>
      </c>
      <c r="R11" s="31">
        <v>58.53299999999996</v>
      </c>
      <c r="S11" s="31">
        <v>67.34</v>
      </c>
      <c r="T11" s="31">
        <v>77.925</v>
      </c>
      <c r="U11" s="31">
        <v>75</v>
      </c>
      <c r="V11" s="31">
        <v>68</v>
      </c>
      <c r="W11" s="31">
        <v>51</v>
      </c>
      <c r="X11" s="31">
        <v>37.641999999999996</v>
      </c>
      <c r="Y11" s="31">
        <v>47</v>
      </c>
      <c r="Z11" s="31">
        <v>52</v>
      </c>
      <c r="AA11" s="20">
        <f>(C11-E11)/E11</f>
        <v>0.5952380952380952</v>
      </c>
      <c r="AB11" s="32"/>
      <c r="AD11" s="133"/>
      <c r="AE11" s="134"/>
    </row>
    <row r="12" spans="2:31" ht="12">
      <c r="B12" s="33" t="s">
        <v>5</v>
      </c>
      <c r="C12" s="31"/>
      <c r="D12" s="17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>
        <v>37.641999999999996</v>
      </c>
      <c r="Y12" s="31">
        <v>47</v>
      </c>
      <c r="Z12" s="31">
        <v>52</v>
      </c>
      <c r="AA12" s="20"/>
      <c r="AB12" s="34"/>
      <c r="AD12" s="133"/>
      <c r="AE12" s="134"/>
    </row>
    <row r="13" spans="2:31" ht="12">
      <c r="B13" s="33"/>
      <c r="C13" s="35"/>
      <c r="D13" s="17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7"/>
      <c r="AA13" s="20"/>
      <c r="AB13" s="38"/>
      <c r="AD13" s="133"/>
      <c r="AE13" s="134"/>
    </row>
    <row r="14" spans="2:31" ht="12">
      <c r="B14" s="39"/>
      <c r="C14" s="40"/>
      <c r="D14" s="179"/>
      <c r="E14" s="40"/>
      <c r="F14" s="40">
        <v>188</v>
      </c>
      <c r="G14" s="40">
        <v>169</v>
      </c>
      <c r="H14" s="40">
        <v>155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>
        <v>376</v>
      </c>
      <c r="V14" s="40"/>
      <c r="W14" s="40"/>
      <c r="X14" s="40"/>
      <c r="Y14" s="40"/>
      <c r="Z14" s="40"/>
      <c r="AA14" s="20"/>
      <c r="AB14" s="38"/>
      <c r="AD14" s="135"/>
      <c r="AE14" s="136"/>
    </row>
    <row r="15" spans="2:31" ht="12">
      <c r="B15" s="39"/>
      <c r="C15" s="41"/>
      <c r="D15" s="180"/>
      <c r="E15" s="41"/>
      <c r="F15" s="41">
        <v>0.7401574803149606</v>
      </c>
      <c r="G15" s="41">
        <v>0.7012448132780082</v>
      </c>
      <c r="H15" s="41">
        <v>0.6431535269709544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>
        <v>0.9330024813895782</v>
      </c>
      <c r="V15" s="41"/>
      <c r="W15" s="41"/>
      <c r="X15" s="41"/>
      <c r="Y15" s="41"/>
      <c r="Z15" s="41"/>
      <c r="AA15" s="20"/>
      <c r="AB15" s="24"/>
      <c r="AD15" s="135"/>
      <c r="AE15" s="136"/>
    </row>
    <row r="16" spans="2:31" ht="12">
      <c r="B16" s="39"/>
      <c r="C16" s="41"/>
      <c r="D16" s="181"/>
      <c r="E16" s="41"/>
      <c r="F16" s="41">
        <v>0.9038461538461539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3"/>
      <c r="Z16" s="37"/>
      <c r="AA16" s="20"/>
      <c r="AB16" s="44"/>
      <c r="AD16" s="135"/>
      <c r="AE16" s="136"/>
    </row>
    <row r="17" spans="2:31" ht="12">
      <c r="B17" s="45" t="s">
        <v>6</v>
      </c>
      <c r="C17" s="42"/>
      <c r="D17" s="18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3"/>
      <c r="Z17" s="37"/>
      <c r="AA17" s="20"/>
      <c r="AB17" s="27"/>
      <c r="AD17" s="135"/>
      <c r="AE17" s="136"/>
    </row>
    <row r="18" spans="2:31" ht="12">
      <c r="B18" s="18" t="s">
        <v>7</v>
      </c>
      <c r="C18" s="97">
        <v>19</v>
      </c>
      <c r="D18" s="182">
        <v>26</v>
      </c>
      <c r="E18" s="97">
        <v>15</v>
      </c>
      <c r="F18" s="97">
        <v>15</v>
      </c>
      <c r="G18" s="97">
        <v>15</v>
      </c>
      <c r="H18" s="97">
        <v>15</v>
      </c>
      <c r="I18" s="97">
        <v>15</v>
      </c>
      <c r="J18" s="97">
        <v>27</v>
      </c>
      <c r="K18" s="97">
        <v>25</v>
      </c>
      <c r="L18" s="97">
        <v>25</v>
      </c>
      <c r="M18" s="97">
        <v>25</v>
      </c>
      <c r="N18" s="97">
        <v>25</v>
      </c>
      <c r="O18" s="97">
        <v>25</v>
      </c>
      <c r="P18" s="97">
        <v>45</v>
      </c>
      <c r="Q18" s="97">
        <v>45</v>
      </c>
      <c r="R18" s="97">
        <v>45</v>
      </c>
      <c r="S18" s="97">
        <v>45</v>
      </c>
      <c r="T18" s="97">
        <v>41.246</v>
      </c>
      <c r="U18" s="97">
        <v>41.246</v>
      </c>
      <c r="V18" s="97">
        <v>40</v>
      </c>
      <c r="W18" s="97">
        <v>18.358000000000004</v>
      </c>
      <c r="X18" s="97">
        <v>10</v>
      </c>
      <c r="Y18" s="98">
        <v>40</v>
      </c>
      <c r="Z18" s="46">
        <v>41</v>
      </c>
      <c r="AA18" s="20">
        <f>(C18-E18)/E18</f>
        <v>0.26666666666666666</v>
      </c>
      <c r="AB18" s="32"/>
      <c r="AD18" s="135"/>
      <c r="AE18" s="136"/>
    </row>
    <row r="19" spans="2:31" ht="12">
      <c r="B19" s="18" t="s">
        <v>8</v>
      </c>
      <c r="C19" s="98">
        <v>213</v>
      </c>
      <c r="D19" s="183"/>
      <c r="E19" s="98">
        <v>200</v>
      </c>
      <c r="F19" s="98">
        <v>208</v>
      </c>
      <c r="G19" s="98">
        <v>196</v>
      </c>
      <c r="H19" s="98">
        <v>195</v>
      </c>
      <c r="I19" s="98">
        <v>225</v>
      </c>
      <c r="J19" s="98">
        <v>226.8</v>
      </c>
      <c r="K19" s="98">
        <v>229</v>
      </c>
      <c r="L19" s="98">
        <v>233</v>
      </c>
      <c r="M19" s="98">
        <v>233</v>
      </c>
      <c r="N19" s="98">
        <v>234</v>
      </c>
      <c r="O19" s="98">
        <v>235</v>
      </c>
      <c r="P19" s="98">
        <v>269</v>
      </c>
      <c r="Q19" s="98">
        <v>271</v>
      </c>
      <c r="R19" s="98">
        <v>285.47</v>
      </c>
      <c r="S19" s="98">
        <v>287.03</v>
      </c>
      <c r="T19" s="98">
        <v>401.075</v>
      </c>
      <c r="U19" s="98">
        <v>403</v>
      </c>
      <c r="V19" s="98">
        <v>436</v>
      </c>
      <c r="W19" s="98">
        <v>385</v>
      </c>
      <c r="X19" s="98">
        <v>280.358</v>
      </c>
      <c r="Y19" s="98">
        <v>193</v>
      </c>
      <c r="Z19" s="46">
        <v>238</v>
      </c>
      <c r="AA19" s="20">
        <f>(C19-E19)/E19</f>
        <v>0.065</v>
      </c>
      <c r="AB19" s="32"/>
      <c r="AD19" s="137"/>
      <c r="AE19" s="138"/>
    </row>
    <row r="20" spans="2:31" ht="12">
      <c r="B20" s="39" t="s">
        <v>120</v>
      </c>
      <c r="C20" s="157">
        <v>0.7607142857142857</v>
      </c>
      <c r="D20" s="184"/>
      <c r="E20" s="157">
        <v>0.8264462809917356</v>
      </c>
      <c r="F20" s="157">
        <v>0.8188976377952756</v>
      </c>
      <c r="G20" s="157">
        <v>0.8132780082987552</v>
      </c>
      <c r="H20" s="157">
        <v>0.8091286307053942</v>
      </c>
      <c r="I20" s="157">
        <v>0.8302583025830258</v>
      </c>
      <c r="J20" s="157"/>
      <c r="K20" s="157">
        <v>0.8357664233576643</v>
      </c>
      <c r="L20" s="157">
        <v>0.8478893740902474</v>
      </c>
      <c r="M20" s="157">
        <v>0.7584635416666667</v>
      </c>
      <c r="N20" s="157"/>
      <c r="O20" s="98"/>
      <c r="P20" s="157">
        <v>0.7755737515857456</v>
      </c>
      <c r="Q20" s="98"/>
      <c r="R20" s="98"/>
      <c r="S20" s="98"/>
      <c r="T20" s="157">
        <v>0.8373173277661795</v>
      </c>
      <c r="U20" s="98"/>
      <c r="V20" s="98"/>
      <c r="W20" s="157">
        <v>0.8830275229357798</v>
      </c>
      <c r="X20" s="157">
        <v>0.8816289308176101</v>
      </c>
      <c r="Y20" s="157">
        <v>0.8041666666666667</v>
      </c>
      <c r="Z20" s="157">
        <v>0.8206896551724138</v>
      </c>
      <c r="AA20" s="20">
        <f>(C20-E20)/E20</f>
        <v>-0.07953571428571436</v>
      </c>
      <c r="AB20" s="32"/>
      <c r="AD20" s="137"/>
      <c r="AE20" s="138"/>
    </row>
    <row r="21" spans="2:31" ht="12">
      <c r="B21" s="164" t="s">
        <v>121</v>
      </c>
      <c r="C21" s="149"/>
      <c r="D21" s="185"/>
      <c r="E21" s="149">
        <v>-15</v>
      </c>
      <c r="F21" s="149">
        <v>-10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>
        <v>9</v>
      </c>
      <c r="X21" s="47">
        <v>6</v>
      </c>
      <c r="Y21" s="48">
        <v>8</v>
      </c>
      <c r="Z21" s="46">
        <v>8</v>
      </c>
      <c r="AA21" s="20"/>
      <c r="AB21" s="24"/>
      <c r="AD21" s="137"/>
      <c r="AE21" s="138"/>
    </row>
    <row r="22" spans="2:31" ht="12">
      <c r="B22" s="18" t="s">
        <v>83</v>
      </c>
      <c r="C22" s="42">
        <f>C23+C24</f>
        <v>15</v>
      </c>
      <c r="D22" s="181">
        <v>0</v>
      </c>
      <c r="E22" s="42">
        <f>E23+E24</f>
        <v>15</v>
      </c>
      <c r="F22" s="42">
        <v>15</v>
      </c>
      <c r="G22" s="42">
        <v>15</v>
      </c>
      <c r="H22" s="42">
        <v>12</v>
      </c>
      <c r="I22" s="42">
        <v>10</v>
      </c>
      <c r="J22" s="42">
        <v>10</v>
      </c>
      <c r="K22" s="42">
        <v>12</v>
      </c>
      <c r="L22" s="42">
        <v>11</v>
      </c>
      <c r="M22" s="42">
        <v>11</v>
      </c>
      <c r="N22" s="42">
        <v>8</v>
      </c>
      <c r="O22" s="42">
        <v>6</v>
      </c>
      <c r="P22" s="42">
        <v>6</v>
      </c>
      <c r="Q22" s="42">
        <v>5</v>
      </c>
      <c r="R22" s="42">
        <v>5</v>
      </c>
      <c r="S22" s="42">
        <v>4</v>
      </c>
      <c r="T22" s="97">
        <v>4.243</v>
      </c>
      <c r="U22" s="42">
        <v>2</v>
      </c>
      <c r="V22" s="42">
        <v>2</v>
      </c>
      <c r="W22" s="97">
        <v>1.9327</v>
      </c>
      <c r="X22" s="42">
        <v>3</v>
      </c>
      <c r="Y22" s="42">
        <v>7</v>
      </c>
      <c r="Z22" s="35">
        <v>6</v>
      </c>
      <c r="AA22" s="20">
        <f>(C22-E22)/E22</f>
        <v>0</v>
      </c>
      <c r="AB22" s="32"/>
      <c r="AD22" s="135"/>
      <c r="AE22" s="136"/>
    </row>
    <row r="23" spans="2:31" ht="12">
      <c r="B23" s="164" t="s">
        <v>49</v>
      </c>
      <c r="C23" s="35">
        <v>14</v>
      </c>
      <c r="D23" s="178"/>
      <c r="E23" s="35">
        <v>14</v>
      </c>
      <c r="F23" s="35">
        <v>14</v>
      </c>
      <c r="G23" s="35">
        <v>14</v>
      </c>
      <c r="H23" s="35">
        <v>11</v>
      </c>
      <c r="I23" s="35">
        <v>9</v>
      </c>
      <c r="J23" s="35">
        <v>9</v>
      </c>
      <c r="K23" s="35">
        <v>11</v>
      </c>
      <c r="L23" s="35">
        <v>10</v>
      </c>
      <c r="M23" s="35">
        <v>10</v>
      </c>
      <c r="N23" s="35">
        <v>7</v>
      </c>
      <c r="O23" s="35">
        <v>5</v>
      </c>
      <c r="P23" s="35">
        <v>5</v>
      </c>
      <c r="Q23" s="35">
        <v>4</v>
      </c>
      <c r="R23" s="35">
        <v>4</v>
      </c>
      <c r="S23" s="35">
        <v>3</v>
      </c>
      <c r="T23" s="31">
        <v>3.806</v>
      </c>
      <c r="U23" s="35">
        <v>1</v>
      </c>
      <c r="V23" s="35">
        <v>1</v>
      </c>
      <c r="W23" s="31">
        <v>1.465</v>
      </c>
      <c r="X23" s="35">
        <v>2</v>
      </c>
      <c r="Y23" s="35">
        <v>7</v>
      </c>
      <c r="Z23" s="35">
        <v>6</v>
      </c>
      <c r="AA23" s="20">
        <f>(C23-E23)/E23</f>
        <v>0</v>
      </c>
      <c r="AB23" s="32"/>
      <c r="AD23" s="135"/>
      <c r="AE23" s="138"/>
    </row>
    <row r="24" spans="2:29" ht="12">
      <c r="B24" s="164" t="s">
        <v>12</v>
      </c>
      <c r="C24" s="35">
        <v>1</v>
      </c>
      <c r="D24" s="178"/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1">
        <v>0.437</v>
      </c>
      <c r="U24" s="35">
        <v>1</v>
      </c>
      <c r="V24" s="35">
        <v>1</v>
      </c>
      <c r="W24" s="31">
        <v>0.4677</v>
      </c>
      <c r="X24" s="35">
        <v>1</v>
      </c>
      <c r="Y24" s="35">
        <v>0</v>
      </c>
      <c r="Z24" s="35">
        <v>0</v>
      </c>
      <c r="AA24" s="20">
        <f>(C24-E24)/E24</f>
        <v>0</v>
      </c>
      <c r="AB24" s="24"/>
      <c r="AC24" s="104"/>
    </row>
    <row r="25" spans="2:29" ht="12.75" thickBot="1">
      <c r="B25" s="53" t="s">
        <v>13</v>
      </c>
      <c r="C25" s="19">
        <f>C18+C19+C21+C22</f>
        <v>247</v>
      </c>
      <c r="D25" s="173"/>
      <c r="E25" s="19">
        <f>E18+E19+E21+E22</f>
        <v>215</v>
      </c>
      <c r="F25" s="19">
        <v>228</v>
      </c>
      <c r="G25" s="19">
        <v>226</v>
      </c>
      <c r="H25" s="19">
        <v>222</v>
      </c>
      <c r="I25" s="19">
        <v>250</v>
      </c>
      <c r="J25" s="19">
        <v>263.8</v>
      </c>
      <c r="K25" s="19">
        <v>266</v>
      </c>
      <c r="L25" s="19">
        <v>269</v>
      </c>
      <c r="M25" s="19">
        <v>269</v>
      </c>
      <c r="N25" s="19">
        <v>267</v>
      </c>
      <c r="O25" s="19">
        <v>266</v>
      </c>
      <c r="P25" s="19">
        <v>320</v>
      </c>
      <c r="Q25" s="19">
        <v>321</v>
      </c>
      <c r="R25" s="19">
        <v>335.47</v>
      </c>
      <c r="S25" s="19">
        <v>336.03</v>
      </c>
      <c r="T25" s="19">
        <v>446.56399999999996</v>
      </c>
      <c r="U25" s="19">
        <v>446.246</v>
      </c>
      <c r="V25" s="19">
        <v>478</v>
      </c>
      <c r="W25" s="19">
        <v>405.2907</v>
      </c>
      <c r="X25" s="19">
        <v>293.358</v>
      </c>
      <c r="Y25" s="19">
        <v>240</v>
      </c>
      <c r="Z25" s="19">
        <v>285</v>
      </c>
      <c r="AA25" s="20">
        <f>(C25-E25)/E25</f>
        <v>0.14883720930232558</v>
      </c>
      <c r="AB25" s="24"/>
      <c r="AC25" s="104"/>
    </row>
    <row r="26" spans="2:29" ht="13.5" thickBot="1" thickTop="1">
      <c r="B26" s="54"/>
      <c r="C26" s="55"/>
      <c r="D26" s="18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7"/>
      <c r="Y26" s="58"/>
      <c r="Z26" s="58"/>
      <c r="AA26" s="20"/>
      <c r="AB26" s="24"/>
      <c r="AC26" s="104"/>
    </row>
    <row r="27" spans="2:29" ht="12.75" thickTop="1">
      <c r="B27" s="45" t="s">
        <v>14</v>
      </c>
      <c r="C27" s="59"/>
      <c r="D27" s="187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/>
      <c r="X27" s="61"/>
      <c r="Y27" s="62"/>
      <c r="Z27" s="62"/>
      <c r="AA27" s="20"/>
      <c r="AB27" s="24"/>
      <c r="AC27" s="104"/>
    </row>
    <row r="28" spans="2:29" ht="12">
      <c r="B28" s="18" t="s">
        <v>15</v>
      </c>
      <c r="C28" s="19">
        <f>C29+C30+C31+C32</f>
        <v>40</v>
      </c>
      <c r="D28" s="173">
        <v>0</v>
      </c>
      <c r="E28" s="19">
        <f>E29+E30+E31+E32</f>
        <v>39</v>
      </c>
      <c r="F28" s="19">
        <v>37</v>
      </c>
      <c r="G28" s="19">
        <v>34</v>
      </c>
      <c r="H28" s="19">
        <v>37</v>
      </c>
      <c r="I28" s="19">
        <v>42</v>
      </c>
      <c r="J28" s="19">
        <v>32</v>
      </c>
      <c r="K28" s="19">
        <v>31</v>
      </c>
      <c r="L28" s="19">
        <v>32</v>
      </c>
      <c r="M28" s="19">
        <v>32</v>
      </c>
      <c r="N28" s="19">
        <v>32</v>
      </c>
      <c r="O28" s="19">
        <v>32</v>
      </c>
      <c r="P28" s="19">
        <v>34</v>
      </c>
      <c r="Q28" s="19">
        <v>65</v>
      </c>
      <c r="R28" s="19">
        <v>71</v>
      </c>
      <c r="S28" s="19">
        <v>76</v>
      </c>
      <c r="T28" s="19">
        <v>94.705</v>
      </c>
      <c r="U28" s="19">
        <v>68</v>
      </c>
      <c r="V28" s="19">
        <v>110</v>
      </c>
      <c r="W28" s="19">
        <v>94.67099999999999</v>
      </c>
      <c r="X28" s="19">
        <v>58</v>
      </c>
      <c r="Y28" s="19">
        <v>24</v>
      </c>
      <c r="Z28" s="19">
        <v>54</v>
      </c>
      <c r="AA28" s="20">
        <f>(C28-E28)/E28</f>
        <v>0.02564102564102564</v>
      </c>
      <c r="AB28" s="32"/>
      <c r="AC28" s="104"/>
    </row>
    <row r="29" spans="2:29" ht="12">
      <c r="B29" s="164" t="s">
        <v>43</v>
      </c>
      <c r="C29" s="46">
        <v>10</v>
      </c>
      <c r="D29" s="188"/>
      <c r="E29" s="46">
        <v>10</v>
      </c>
      <c r="F29" s="46">
        <v>10</v>
      </c>
      <c r="G29" s="46">
        <v>12</v>
      </c>
      <c r="H29" s="46">
        <v>15</v>
      </c>
      <c r="I29" s="46">
        <v>20</v>
      </c>
      <c r="J29" s="46">
        <v>10</v>
      </c>
      <c r="K29" s="46">
        <v>9</v>
      </c>
      <c r="L29" s="46">
        <v>10</v>
      </c>
      <c r="M29" s="46">
        <v>10</v>
      </c>
      <c r="N29" s="46">
        <v>10</v>
      </c>
      <c r="O29" s="46">
        <v>10</v>
      </c>
      <c r="P29" s="46">
        <v>12</v>
      </c>
      <c r="Q29" s="46">
        <v>15</v>
      </c>
      <c r="R29" s="46">
        <v>15</v>
      </c>
      <c r="S29" s="46">
        <v>20</v>
      </c>
      <c r="T29" s="46">
        <v>21.705</v>
      </c>
      <c r="U29" s="46">
        <v>25</v>
      </c>
      <c r="V29" s="46">
        <v>60</v>
      </c>
      <c r="W29" s="46">
        <v>33.671</v>
      </c>
      <c r="X29" s="46">
        <v>12</v>
      </c>
      <c r="Y29" s="46">
        <v>7</v>
      </c>
      <c r="Z29" s="46">
        <v>20</v>
      </c>
      <c r="AA29" s="20">
        <f>(C29-E29)/E29</f>
        <v>0</v>
      </c>
      <c r="AB29" s="32"/>
      <c r="AC29" s="104"/>
    </row>
    <row r="30" spans="2:29" ht="12">
      <c r="B30" s="164" t="s">
        <v>50</v>
      </c>
      <c r="C30" s="46">
        <v>10</v>
      </c>
      <c r="D30" s="188"/>
      <c r="E30" s="46">
        <v>10</v>
      </c>
      <c r="F30" s="46">
        <v>10</v>
      </c>
      <c r="G30" s="46">
        <v>5</v>
      </c>
      <c r="H30" s="46">
        <v>5</v>
      </c>
      <c r="I30" s="46">
        <v>5</v>
      </c>
      <c r="J30" s="46">
        <v>5</v>
      </c>
      <c r="K30" s="46">
        <v>5</v>
      </c>
      <c r="L30" s="46">
        <v>5</v>
      </c>
      <c r="M30" s="46">
        <v>5</v>
      </c>
      <c r="N30" s="46">
        <v>5</v>
      </c>
      <c r="O30" s="46">
        <v>5</v>
      </c>
      <c r="P30" s="46">
        <v>5</v>
      </c>
      <c r="Q30" s="46">
        <v>35</v>
      </c>
      <c r="R30" s="46">
        <v>40</v>
      </c>
      <c r="S30" s="46">
        <v>40</v>
      </c>
      <c r="T30" s="46">
        <v>55</v>
      </c>
      <c r="U30" s="46">
        <v>25</v>
      </c>
      <c r="V30" s="46">
        <v>30</v>
      </c>
      <c r="W30" s="46">
        <v>43</v>
      </c>
      <c r="X30" s="46">
        <v>31</v>
      </c>
      <c r="Y30" s="46">
        <v>5</v>
      </c>
      <c r="Z30" s="46">
        <v>9</v>
      </c>
      <c r="AA30" s="20">
        <f>(C30-E30)/E30</f>
        <v>0</v>
      </c>
      <c r="AB30" s="32"/>
      <c r="AC30" s="104"/>
    </row>
    <row r="31" spans="2:29" ht="12">
      <c r="B31" s="164" t="s">
        <v>51</v>
      </c>
      <c r="C31" s="46">
        <v>10</v>
      </c>
      <c r="D31" s="188"/>
      <c r="E31" s="46">
        <v>10</v>
      </c>
      <c r="F31" s="46">
        <v>10</v>
      </c>
      <c r="G31" s="46">
        <v>10</v>
      </c>
      <c r="H31" s="46">
        <v>10</v>
      </c>
      <c r="I31" s="46">
        <v>10</v>
      </c>
      <c r="J31" s="46">
        <v>10</v>
      </c>
      <c r="K31" s="46">
        <v>10</v>
      </c>
      <c r="L31" s="46">
        <v>10</v>
      </c>
      <c r="M31" s="46">
        <v>10</v>
      </c>
      <c r="N31" s="46">
        <v>10</v>
      </c>
      <c r="O31" s="46">
        <v>10</v>
      </c>
      <c r="P31" s="46">
        <v>10</v>
      </c>
      <c r="Q31" s="46">
        <v>10</v>
      </c>
      <c r="R31" s="46">
        <v>10</v>
      </c>
      <c r="S31" s="46">
        <v>10</v>
      </c>
      <c r="T31" s="46">
        <v>10</v>
      </c>
      <c r="U31" s="46">
        <v>10</v>
      </c>
      <c r="V31" s="46">
        <v>10</v>
      </c>
      <c r="W31" s="46">
        <v>8</v>
      </c>
      <c r="X31" s="46">
        <v>7</v>
      </c>
      <c r="Y31" s="46">
        <v>6</v>
      </c>
      <c r="Z31" s="46">
        <v>13</v>
      </c>
      <c r="AA31" s="20">
        <f>(C31-E31)/E31</f>
        <v>0</v>
      </c>
      <c r="AB31" s="32"/>
      <c r="AC31" s="104"/>
    </row>
    <row r="32" spans="2:29" ht="12">
      <c r="B32" s="164" t="s">
        <v>18</v>
      </c>
      <c r="C32" s="46">
        <v>10</v>
      </c>
      <c r="D32" s="201"/>
      <c r="E32" s="46">
        <v>9</v>
      </c>
      <c r="F32" s="88">
        <v>7</v>
      </c>
      <c r="G32" s="88">
        <v>7</v>
      </c>
      <c r="H32" s="88">
        <v>7</v>
      </c>
      <c r="I32" s="88">
        <v>7</v>
      </c>
      <c r="J32" s="88">
        <v>7</v>
      </c>
      <c r="K32" s="88">
        <v>7</v>
      </c>
      <c r="L32" s="88">
        <v>7</v>
      </c>
      <c r="M32" s="88">
        <v>7</v>
      </c>
      <c r="N32" s="88">
        <v>7</v>
      </c>
      <c r="O32" s="88">
        <v>7</v>
      </c>
      <c r="P32" s="88">
        <v>7</v>
      </c>
      <c r="Q32" s="88">
        <v>5</v>
      </c>
      <c r="R32" s="46">
        <v>6</v>
      </c>
      <c r="S32" s="46">
        <v>6</v>
      </c>
      <c r="T32" s="46">
        <v>8</v>
      </c>
      <c r="U32" s="46">
        <v>8</v>
      </c>
      <c r="V32" s="46">
        <v>10</v>
      </c>
      <c r="W32" s="46">
        <v>10</v>
      </c>
      <c r="X32" s="46">
        <v>8</v>
      </c>
      <c r="Y32" s="46">
        <v>6</v>
      </c>
      <c r="Z32" s="46">
        <v>12</v>
      </c>
      <c r="AA32" s="20">
        <f>(C32-E32)/E32</f>
        <v>0.1111111111111111</v>
      </c>
      <c r="AB32" s="24"/>
      <c r="AC32" s="104"/>
    </row>
    <row r="33" spans="2:29" ht="12">
      <c r="B33" s="18" t="s">
        <v>20</v>
      </c>
      <c r="C33" s="19">
        <f>C34+C35</f>
        <v>175</v>
      </c>
      <c r="D33" s="173">
        <v>0</v>
      </c>
      <c r="E33" s="19">
        <f>E34+E35</f>
        <v>157</v>
      </c>
      <c r="F33" s="19">
        <v>165</v>
      </c>
      <c r="G33" s="19">
        <v>160</v>
      </c>
      <c r="H33" s="19">
        <v>160</v>
      </c>
      <c r="I33" s="19">
        <v>180</v>
      </c>
      <c r="J33" s="19">
        <v>210</v>
      </c>
      <c r="K33" s="19">
        <v>220</v>
      </c>
      <c r="L33" s="19">
        <v>210</v>
      </c>
      <c r="M33" s="19">
        <v>215</v>
      </c>
      <c r="N33" s="19">
        <v>210</v>
      </c>
      <c r="O33" s="19">
        <v>210</v>
      </c>
      <c r="P33" s="19">
        <v>261</v>
      </c>
      <c r="Q33" s="19">
        <v>225</v>
      </c>
      <c r="R33" s="19">
        <v>210</v>
      </c>
      <c r="S33" s="19">
        <v>220</v>
      </c>
      <c r="T33" s="19">
        <v>306.57599999999996</v>
      </c>
      <c r="U33" s="19">
        <v>335</v>
      </c>
      <c r="V33" s="19">
        <v>310</v>
      </c>
      <c r="W33" s="19">
        <v>277</v>
      </c>
      <c r="X33" s="19">
        <v>217</v>
      </c>
      <c r="Y33" s="19">
        <v>206</v>
      </c>
      <c r="Z33" s="19">
        <v>191</v>
      </c>
      <c r="AA33" s="20">
        <f>(C33-E33)/E33</f>
        <v>0.11464968152866242</v>
      </c>
      <c r="AB33" s="32"/>
      <c r="AC33" s="104"/>
    </row>
    <row r="34" spans="2:29" ht="12">
      <c r="B34" s="164" t="s">
        <v>21</v>
      </c>
      <c r="C34" s="46">
        <v>15</v>
      </c>
      <c r="D34" s="188"/>
      <c r="E34" s="46">
        <v>14</v>
      </c>
      <c r="F34" s="46">
        <v>15</v>
      </c>
      <c r="G34" s="46">
        <v>20</v>
      </c>
      <c r="H34" s="46">
        <v>20</v>
      </c>
      <c r="I34" s="46">
        <v>20</v>
      </c>
      <c r="J34" s="46">
        <v>25</v>
      </c>
      <c r="K34" s="46">
        <v>22</v>
      </c>
      <c r="L34" s="46">
        <v>25</v>
      </c>
      <c r="M34" s="46">
        <v>20</v>
      </c>
      <c r="N34" s="46">
        <v>20</v>
      </c>
      <c r="O34" s="46">
        <v>25</v>
      </c>
      <c r="P34" s="46">
        <v>29</v>
      </c>
      <c r="Q34" s="46">
        <v>25</v>
      </c>
      <c r="R34" s="46">
        <v>20</v>
      </c>
      <c r="S34" s="46">
        <v>20</v>
      </c>
      <c r="T34" s="46">
        <v>34.433</v>
      </c>
      <c r="U34" s="46">
        <v>35</v>
      </c>
      <c r="V34" s="46">
        <v>50</v>
      </c>
      <c r="W34" s="46">
        <v>19</v>
      </c>
      <c r="X34" s="46">
        <v>18</v>
      </c>
      <c r="Y34" s="46">
        <v>25</v>
      </c>
      <c r="Z34" s="46">
        <v>49</v>
      </c>
      <c r="AA34" s="20">
        <f>(C34-E34)/E34</f>
        <v>0.07142857142857142</v>
      </c>
      <c r="AB34" s="32"/>
      <c r="AC34" s="104"/>
    </row>
    <row r="35" spans="2:29" ht="12">
      <c r="B35" s="164" t="s">
        <v>12</v>
      </c>
      <c r="C35" s="46">
        <v>160</v>
      </c>
      <c r="D35" s="188"/>
      <c r="E35" s="46">
        <v>143</v>
      </c>
      <c r="F35" s="46">
        <v>150</v>
      </c>
      <c r="G35" s="46">
        <v>140</v>
      </c>
      <c r="H35" s="46">
        <v>140</v>
      </c>
      <c r="I35" s="46">
        <v>160</v>
      </c>
      <c r="J35" s="46">
        <v>185</v>
      </c>
      <c r="K35" s="46">
        <v>198</v>
      </c>
      <c r="L35" s="46">
        <v>185</v>
      </c>
      <c r="M35" s="46">
        <v>195</v>
      </c>
      <c r="N35" s="46">
        <v>190</v>
      </c>
      <c r="O35" s="46">
        <v>185</v>
      </c>
      <c r="P35" s="46">
        <v>232</v>
      </c>
      <c r="Q35" s="46">
        <v>200</v>
      </c>
      <c r="R35" s="46">
        <v>190</v>
      </c>
      <c r="S35" s="46">
        <v>200</v>
      </c>
      <c r="T35" s="46">
        <v>272.143</v>
      </c>
      <c r="U35" s="46">
        <v>300</v>
      </c>
      <c r="V35" s="46">
        <v>260</v>
      </c>
      <c r="W35" s="46">
        <v>258</v>
      </c>
      <c r="X35" s="46">
        <v>199</v>
      </c>
      <c r="Y35" s="46">
        <v>181</v>
      </c>
      <c r="Z35" s="46">
        <v>142</v>
      </c>
      <c r="AA35" s="20">
        <f>(C35-E35)/E35</f>
        <v>0.11888111888111888</v>
      </c>
      <c r="AB35" s="24"/>
      <c r="AC35" s="104"/>
    </row>
    <row r="36" spans="2:28" ht="12.75" thickBot="1">
      <c r="B36" s="53" t="s">
        <v>22</v>
      </c>
      <c r="C36" s="19">
        <f>C28+C33</f>
        <v>215</v>
      </c>
      <c r="D36" s="173">
        <v>0</v>
      </c>
      <c r="E36" s="19">
        <f>E28+E33</f>
        <v>196</v>
      </c>
      <c r="F36" s="19">
        <v>202</v>
      </c>
      <c r="G36" s="19">
        <v>194</v>
      </c>
      <c r="H36" s="19">
        <v>197</v>
      </c>
      <c r="I36" s="19">
        <v>222</v>
      </c>
      <c r="J36" s="19">
        <v>242</v>
      </c>
      <c r="K36" s="19">
        <v>251</v>
      </c>
      <c r="L36" s="19">
        <v>242</v>
      </c>
      <c r="M36" s="19">
        <v>247</v>
      </c>
      <c r="N36" s="19">
        <v>242</v>
      </c>
      <c r="O36" s="19">
        <v>242</v>
      </c>
      <c r="P36" s="19">
        <v>295</v>
      </c>
      <c r="Q36" s="19">
        <v>290</v>
      </c>
      <c r="R36" s="19">
        <v>281</v>
      </c>
      <c r="S36" s="19">
        <v>296</v>
      </c>
      <c r="T36" s="19">
        <v>401.28099999999995</v>
      </c>
      <c r="U36" s="19">
        <v>403</v>
      </c>
      <c r="V36" s="19">
        <v>420</v>
      </c>
      <c r="W36" s="19">
        <v>371.671</v>
      </c>
      <c r="X36" s="19">
        <v>275</v>
      </c>
      <c r="Y36" s="19">
        <v>230</v>
      </c>
      <c r="Z36" s="19">
        <v>245</v>
      </c>
      <c r="AA36" s="20">
        <f>(C36-E36)/E36</f>
        <v>0.09693877551020408</v>
      </c>
      <c r="AB36" s="63"/>
    </row>
    <row r="37" spans="2:28" ht="13.5" thickBot="1" thickTop="1">
      <c r="B37" s="64"/>
      <c r="C37" s="65"/>
      <c r="D37" s="189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20"/>
      <c r="AB37" s="63"/>
    </row>
    <row r="38" spans="2:28" ht="12.75" thickTop="1">
      <c r="B38" s="45" t="s">
        <v>23</v>
      </c>
      <c r="C38" s="66">
        <f>C25-C36</f>
        <v>32</v>
      </c>
      <c r="D38" s="190">
        <v>0</v>
      </c>
      <c r="E38" s="66">
        <f>E25-E36</f>
        <v>19</v>
      </c>
      <c r="F38" s="66">
        <v>26</v>
      </c>
      <c r="G38" s="66">
        <v>32</v>
      </c>
      <c r="H38" s="66">
        <v>25</v>
      </c>
      <c r="I38" s="66">
        <v>28</v>
      </c>
      <c r="J38" s="66">
        <v>21.8</v>
      </c>
      <c r="K38" s="66">
        <v>15</v>
      </c>
      <c r="L38" s="66">
        <v>27</v>
      </c>
      <c r="M38" s="66">
        <v>22</v>
      </c>
      <c r="N38" s="66">
        <v>25</v>
      </c>
      <c r="O38" s="66">
        <v>24</v>
      </c>
      <c r="P38" s="66">
        <v>25</v>
      </c>
      <c r="Q38" s="66">
        <v>31</v>
      </c>
      <c r="R38" s="66">
        <v>54.47</v>
      </c>
      <c r="S38" s="66">
        <v>40.03</v>
      </c>
      <c r="T38" s="66">
        <v>45.283000000000015</v>
      </c>
      <c r="U38" s="66">
        <v>43.24599999999998</v>
      </c>
      <c r="V38" s="19">
        <v>58</v>
      </c>
      <c r="W38" s="19">
        <v>41.246</v>
      </c>
      <c r="X38" s="19">
        <v>18.358000000000004</v>
      </c>
      <c r="Y38" s="19">
        <v>10</v>
      </c>
      <c r="Z38" s="19">
        <v>40</v>
      </c>
      <c r="AA38" s="20">
        <f>(C38-E38)/E38</f>
        <v>0.6842105263157895</v>
      </c>
      <c r="AB38" s="24"/>
    </row>
    <row r="39" spans="2:28" ht="12">
      <c r="B39" s="164" t="s">
        <v>24</v>
      </c>
      <c r="C39" s="79"/>
      <c r="D39" s="204"/>
      <c r="E39" s="79">
        <v>12</v>
      </c>
      <c r="F39" s="79"/>
      <c r="G39" s="79"/>
      <c r="H39" s="79"/>
      <c r="I39" s="79"/>
      <c r="J39" s="79"/>
      <c r="K39" s="79">
        <v>12</v>
      </c>
      <c r="L39" s="19"/>
      <c r="M39" s="19"/>
      <c r="N39" s="19"/>
      <c r="O39" s="19"/>
      <c r="P39" s="79">
        <v>21</v>
      </c>
      <c r="Q39" s="19"/>
      <c r="R39" s="19"/>
      <c r="S39" s="19"/>
      <c r="T39" s="79">
        <v>44.991</v>
      </c>
      <c r="U39" s="19"/>
      <c r="V39" s="19"/>
      <c r="W39" s="79">
        <v>41.246</v>
      </c>
      <c r="X39" s="79">
        <v>17.51</v>
      </c>
      <c r="Y39" s="79">
        <v>9.965</v>
      </c>
      <c r="Z39" s="19"/>
      <c r="AA39" s="20"/>
      <c r="AB39" s="24"/>
    </row>
    <row r="40" spans="2:28" ht="12">
      <c r="B40" s="164" t="s">
        <v>25</v>
      </c>
      <c r="C40" s="66"/>
      <c r="D40" s="190"/>
      <c r="E40" s="79">
        <v>1</v>
      </c>
      <c r="F40" s="66"/>
      <c r="G40" s="66"/>
      <c r="H40" s="66"/>
      <c r="I40" s="66"/>
      <c r="J40" s="66"/>
      <c r="K40" s="80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80"/>
      <c r="X40" s="66"/>
      <c r="Y40" s="66"/>
      <c r="Z40" s="66"/>
      <c r="AA40" s="20"/>
      <c r="AB40" s="67"/>
    </row>
    <row r="41" spans="2:28" ht="12.75" thickBot="1">
      <c r="B41" s="68"/>
      <c r="C41" s="124"/>
      <c r="D41" s="206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210"/>
      <c r="AB41" s="21"/>
    </row>
    <row r="42" spans="2:28" ht="12.75" thickTop="1">
      <c r="B42" s="127" t="s">
        <v>98</v>
      </c>
      <c r="C42" s="127"/>
      <c r="D42" s="127"/>
      <c r="E42" s="127"/>
      <c r="F42" s="127"/>
      <c r="G42" s="127"/>
      <c r="H42" s="127"/>
      <c r="I42" s="127"/>
      <c r="J42" s="127"/>
      <c r="K42" s="127"/>
      <c r="Q42" s="73"/>
      <c r="R42" s="73"/>
      <c r="S42" s="73"/>
      <c r="T42" s="73"/>
      <c r="U42" s="73"/>
      <c r="V42" s="73"/>
      <c r="W42" s="74"/>
      <c r="X42" s="75"/>
      <c r="Y42" s="76"/>
      <c r="Z42" s="76"/>
      <c r="AA42" s="126" t="s">
        <v>27</v>
      </c>
      <c r="AB42" s="21"/>
    </row>
    <row r="43" spans="2:28" ht="12">
      <c r="B43" s="127" t="s">
        <v>46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73"/>
      <c r="R43" s="73"/>
      <c r="S43" s="73"/>
      <c r="T43" s="73"/>
      <c r="U43" s="73"/>
      <c r="V43" s="73"/>
      <c r="W43" s="74"/>
      <c r="X43" s="75"/>
      <c r="Y43" s="76"/>
      <c r="Z43" s="76"/>
      <c r="AA43" s="76"/>
      <c r="AB43" s="128"/>
    </row>
    <row r="44" spans="2:28" ht="12">
      <c r="B44" s="127" t="s">
        <v>47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73"/>
      <c r="R44" s="73"/>
      <c r="S44" s="73"/>
      <c r="T44" s="73"/>
      <c r="U44" s="73"/>
      <c r="V44" s="73"/>
      <c r="W44" s="74"/>
      <c r="X44" s="75"/>
      <c r="Y44" s="76"/>
      <c r="Z44" s="76"/>
      <c r="AA44" s="76"/>
      <c r="AB44" s="128"/>
    </row>
    <row r="45" spans="17:28" ht="12">
      <c r="Q45" s="130"/>
      <c r="R45" s="130"/>
      <c r="S45" s="130"/>
      <c r="T45" s="130"/>
      <c r="U45" s="130"/>
      <c r="V45" s="130"/>
      <c r="W45" s="63"/>
      <c r="X45" s="127"/>
      <c r="Y45" s="76"/>
      <c r="Z45" s="76"/>
      <c r="AA45" s="76"/>
      <c r="AB45" s="128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AGENCE UNIQUE DE PAIEMENT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patrice.salle</dc:creator>
  <cp:keywords/>
  <dc:description/>
  <cp:lastModifiedBy>SALLE Patrice</cp:lastModifiedBy>
  <cp:lastPrinted>2014-05-22T06:50:40Z</cp:lastPrinted>
  <dcterms:created xsi:type="dcterms:W3CDTF">2011-09-23T09:17:43Z</dcterms:created>
  <dcterms:modified xsi:type="dcterms:W3CDTF">2014-10-10T13:30:12Z</dcterms:modified>
  <cp:category/>
  <cp:version/>
  <cp:contentType/>
  <cp:contentStatus/>
</cp:coreProperties>
</file>