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Communication\Site Internet\Pièces jointes - Documents du site\20242025\"/>
    </mc:Choice>
  </mc:AlternateContent>
  <workbookProtection workbookAlgorithmName="SHA-512" workbookHashValue="B4R6ZjNUeMZ8p5n79zovJ3cmL0Qf2t9r+k/BzrP7tIMRXDqnTC0xsiSs9CbPlfEmuGFvMAxHCDnKySkyxlFoRg==" workbookSaltValue="BNFWD6Ral1cy4Wr98FYgxg==" workbookSpinCount="100000" lockStructure="1"/>
  <bookViews>
    <workbookView xWindow="0" yWindow="0" windowWidth="25410" windowHeight="11610"/>
  </bookViews>
  <sheets>
    <sheet name="ACCUEIL" sheetId="2" r:id="rId1"/>
    <sheet name="MIDI Métropole" sheetId="1" r:id="rId2"/>
    <sheet name="MIDI Outre-Mer" sheetId="4" r:id="rId3"/>
    <sheet name="GOUTER&amp;MATIN Métropole" sheetId="6" r:id="rId4"/>
    <sheet name="GOUTER&amp;MATIN Outre-Mer" sheetId="7" r:id="rId5"/>
    <sheet name="REFENRENTIEL 1 MIDI" sheetId="3" state="hidden" r:id="rId6"/>
    <sheet name="REFERENTIEL 2 MATIN&amp;GOUTER " sheetId="5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7" l="1"/>
  <c r="Q22" i="7"/>
  <c r="Q21" i="7"/>
  <c r="Q20" i="7"/>
  <c r="P23" i="7"/>
  <c r="P22" i="7"/>
  <c r="P21" i="7"/>
  <c r="P20" i="7"/>
  <c r="H22" i="7"/>
  <c r="H21" i="7"/>
  <c r="H20" i="7"/>
  <c r="G22" i="7"/>
  <c r="G21" i="7"/>
  <c r="G20" i="7"/>
  <c r="D16" i="7"/>
  <c r="D14" i="4"/>
  <c r="D16" i="6"/>
  <c r="Q23" i="6"/>
  <c r="Q22" i="6"/>
  <c r="Q21" i="6"/>
  <c r="Q20" i="6"/>
  <c r="P23" i="6"/>
  <c r="P22" i="6"/>
  <c r="P21" i="6"/>
  <c r="H22" i="6"/>
  <c r="H21" i="6"/>
  <c r="H20" i="6"/>
  <c r="G22" i="6"/>
  <c r="G20" i="6"/>
  <c r="G21" i="6"/>
  <c r="P20" i="6"/>
  <c r="O21" i="4"/>
  <c r="O20" i="4"/>
  <c r="O19" i="4"/>
  <c r="O18" i="4"/>
  <c r="G20" i="4"/>
  <c r="G19" i="4"/>
  <c r="G18" i="4"/>
  <c r="D14" i="1"/>
  <c r="O21" i="1"/>
  <c r="O20" i="1"/>
  <c r="O19" i="1"/>
  <c r="O18" i="1"/>
  <c r="G20" i="1"/>
  <c r="G19" i="1"/>
  <c r="G18" i="1"/>
  <c r="I20" i="7" l="1"/>
  <c r="H18" i="1"/>
  <c r="N16" i="7" l="1"/>
  <c r="L26" i="7"/>
  <c r="C25" i="7"/>
  <c r="O24" i="7"/>
  <c r="R23" i="7"/>
  <c r="F23" i="7"/>
  <c r="R22" i="7"/>
  <c r="I22" i="7"/>
  <c r="R21" i="7"/>
  <c r="I21" i="7"/>
  <c r="R20" i="7"/>
  <c r="C25" i="6"/>
  <c r="F23" i="6"/>
  <c r="R21" i="6"/>
  <c r="R22" i="6"/>
  <c r="R23" i="6"/>
  <c r="R20" i="6"/>
  <c r="I23" i="7" l="1"/>
  <c r="R24" i="7"/>
  <c r="R24" i="6"/>
  <c r="C26" i="7"/>
  <c r="I21" i="6"/>
  <c r="I22" i="6"/>
  <c r="I20" i="6"/>
  <c r="L26" i="6"/>
  <c r="O24" i="6"/>
  <c r="N16" i="6"/>
  <c r="M30" i="7" l="1"/>
  <c r="D32" i="7" s="1"/>
  <c r="I23" i="6"/>
  <c r="M30" i="6" s="1"/>
  <c r="C26" i="6"/>
  <c r="D32" i="6" l="1"/>
  <c r="K24" i="1" l="1"/>
  <c r="M14" i="4" l="1"/>
  <c r="P19" i="4"/>
  <c r="P20" i="4"/>
  <c r="H19" i="4"/>
  <c r="K24" i="4"/>
  <c r="C23" i="4"/>
  <c r="N22" i="4"/>
  <c r="P21" i="4"/>
  <c r="F21" i="4"/>
  <c r="H20" i="4"/>
  <c r="P18" i="4"/>
  <c r="H18" i="4"/>
  <c r="C24" i="4" l="1"/>
  <c r="P22" i="4"/>
  <c r="H21" i="4"/>
  <c r="L28" i="4" l="1"/>
  <c r="D30" i="4" s="1"/>
  <c r="P18" i="1"/>
  <c r="P20" i="1"/>
  <c r="P21" i="1"/>
  <c r="P19" i="1"/>
  <c r="H19" i="1"/>
  <c r="C23" i="1"/>
  <c r="N22" i="1"/>
  <c r="F21" i="1"/>
  <c r="H20" i="1"/>
  <c r="M14" i="1"/>
  <c r="H21" i="1" l="1"/>
  <c r="P22" i="1"/>
  <c r="C24" i="1"/>
  <c r="L28" i="1" l="1"/>
  <c r="D30" i="1" s="1"/>
</calcChain>
</file>

<file path=xl/sharedStrings.xml><?xml version="1.0" encoding="utf-8"?>
<sst xmlns="http://schemas.openxmlformats.org/spreadsheetml/2006/main" count="305" uniqueCount="106">
  <si>
    <t xml:space="preserve">Cliquez sur la case correspondant à la simulation souhaitée : </t>
  </si>
  <si>
    <t>Déclinaison MIDI - Métropole</t>
  </si>
  <si>
    <t>Déclinaison MIDI - 
Outre-Mer</t>
  </si>
  <si>
    <t>Déclinaison MATINALE
Déclinaison GOUTER- Métropole</t>
  </si>
  <si>
    <t>Déclinaison MATINALE
Déclinaison GOUTER - 
Outre-Mer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</si>
  <si>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</si>
  <si>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</si>
  <si>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t>Période :</t>
  </si>
  <si>
    <t>Zone de  vacances scolaires:</t>
  </si>
  <si>
    <t>A</t>
  </si>
  <si>
    <t>Veuillez remplir l'ensemble des champs encadrés en rouge pour connaitre le montant d'aide potentielle</t>
  </si>
  <si>
    <t>Nombre d'élèves bénéficiaires :</t>
  </si>
  <si>
    <t>Nombre de distributions maximum :</t>
  </si>
  <si>
    <t>Si distributions de fruits et légumes</t>
  </si>
  <si>
    <t>Si distributions de lait et produits laitiers</t>
  </si>
  <si>
    <t>N°</t>
  </si>
  <si>
    <t>Libellé</t>
  </si>
  <si>
    <t>(P) : Portion (en kg)</t>
  </si>
  <si>
    <t>Nombre de distributions</t>
  </si>
  <si>
    <t>Forfait par portion (€/portion)</t>
  </si>
  <si>
    <t>Montant aide potentielle (€)</t>
  </si>
  <si>
    <t>Légume frais</t>
  </si>
  <si>
    <t>Lait liquide nature</t>
  </si>
  <si>
    <t>Fruits frais</t>
  </si>
  <si>
    <t>Yaourt nature</t>
  </si>
  <si>
    <t>Fruit frais découpé et emballé</t>
  </si>
  <si>
    <t>Fromages blancs / petits suisses</t>
  </si>
  <si>
    <t>TOTAL</t>
  </si>
  <si>
    <t>Autres fromages</t>
  </si>
  <si>
    <t>Montant total de l'aide potentielle</t>
  </si>
  <si>
    <t>Académie</t>
  </si>
  <si>
    <t>Période</t>
  </si>
  <si>
    <t>Forfaits</t>
  </si>
  <si>
    <t xml:space="preserve">Portion </t>
  </si>
  <si>
    <t>METROPOLE</t>
  </si>
  <si>
    <t>DOM</t>
  </si>
  <si>
    <t>Code</t>
  </si>
  <si>
    <t>Midi</t>
  </si>
  <si>
    <t>FRUITS</t>
  </si>
  <si>
    <t>B</t>
  </si>
  <si>
    <t>C</t>
  </si>
  <si>
    <t>CORSE</t>
  </si>
  <si>
    <t>LAIT</t>
  </si>
  <si>
    <t>GUADELOUPE</t>
  </si>
  <si>
    <t>MARTINIQUE</t>
  </si>
  <si>
    <t>Fromage blanc ou petit-suisse nature</t>
  </si>
  <si>
    <t>GUYANE</t>
  </si>
  <si>
    <t>MAYOTTE</t>
  </si>
  <si>
    <t>1-A</t>
  </si>
  <si>
    <t>1-B</t>
  </si>
  <si>
    <t>1-C</t>
  </si>
  <si>
    <t>1-CO</t>
  </si>
  <si>
    <t>1-GA</t>
  </si>
  <si>
    <t>1-MA</t>
  </si>
  <si>
    <t>1-GU</t>
  </si>
  <si>
    <t>1-RE</t>
  </si>
  <si>
    <t>1-MY</t>
  </si>
  <si>
    <t>2-A</t>
  </si>
  <si>
    <t>2-B</t>
  </si>
  <si>
    <t>2-C</t>
  </si>
  <si>
    <t>2-CO</t>
  </si>
  <si>
    <t>2-GA</t>
  </si>
  <si>
    <t>2-MA</t>
  </si>
  <si>
    <t>2-GU</t>
  </si>
  <si>
    <t>2-RE</t>
  </si>
  <si>
    <t>2-MY</t>
  </si>
  <si>
    <t>3-A</t>
  </si>
  <si>
    <t>3-B</t>
  </si>
  <si>
    <t>3-C</t>
  </si>
  <si>
    <t>3-CO</t>
  </si>
  <si>
    <t>3-GA</t>
  </si>
  <si>
    <t>3-MA</t>
  </si>
  <si>
    <t>3-GU</t>
  </si>
  <si>
    <t>3-RE</t>
  </si>
  <si>
    <t>3-MY</t>
  </si>
  <si>
    <t>Modalités</t>
  </si>
  <si>
    <t>Hors SIQO</t>
  </si>
  <si>
    <t>Matin conv</t>
  </si>
  <si>
    <t>Matin SIQO</t>
  </si>
  <si>
    <t>SIQO</t>
  </si>
  <si>
    <t>REUNION</t>
  </si>
  <si>
    <t>Forfait par portion hors SIQO (€/portion)</t>
  </si>
  <si>
    <t>Forfait par portion SIQO (€/portion)</t>
  </si>
  <si>
    <t xml:space="preserve">Autres fromages </t>
  </si>
  <si>
    <t>Qualité des produits distribués :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</si>
  <si>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d'Outre-Mer</t>
    </r>
  </si>
  <si>
    <t>Veuillez remplir l'ensemble des champs encadrés en rouge pour connaitre le montant d'aide potentielle.</t>
  </si>
  <si>
    <t>Nouveauté : vous pouvez déclarer une portion moyenne inférieure à la portion recommandée.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</si>
  <si>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d'Outre-Mer</t>
    </r>
  </si>
  <si>
    <t>Nb jours</t>
  </si>
  <si>
    <t>P1</t>
  </si>
  <si>
    <t>P2</t>
  </si>
  <si>
    <t xml:space="preserve"> </t>
  </si>
  <si>
    <t>P3</t>
  </si>
  <si>
    <t>Fruits/légumes</t>
  </si>
  <si>
    <t>Lait/produits laitiers</t>
  </si>
  <si>
    <t>Simulateur pour le calcul du montant de l'aide Déclinaison MATINALE ou Déclinaison GOUTER
Lait &amp; Fruits à l'école</t>
  </si>
  <si>
    <t>2023-1</t>
  </si>
  <si>
    <t>2023-2</t>
  </si>
  <si>
    <t>2023-3</t>
  </si>
  <si>
    <t>2024-1</t>
  </si>
  <si>
    <t>2024-2</t>
  </si>
  <si>
    <t>2024-3</t>
  </si>
  <si>
    <t>Vous pouvez déclarer une portion moyenne inférieure à la portion recommandée.</t>
  </si>
  <si>
    <t>Année scolaire : 2024/2025</t>
  </si>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</sst>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C0000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E7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209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4" xfId="1" applyFont="1" applyBorder="1" applyAlignment="1">
      <alignment horizontal="center" vertical="center" wrapText="1"/>
    </xf>
    <xf numFmtId="0" fontId="0" fillId="5" borderId="0" xfId="0" applyFill="1"/>
    <xf numFmtId="0" fontId="0" fillId="0" borderId="15" xfId="0" applyFill="1" applyBorder="1" applyAlignment="1" applyProtection="1">
      <alignment wrapText="1"/>
      <protection locked="0"/>
    </xf>
    <xf numFmtId="0" fontId="0" fillId="5" borderId="0" xfId="0" applyFill="1" applyBorder="1"/>
    <xf numFmtId="0" fontId="16" fillId="5" borderId="0" xfId="0" applyFont="1" applyFill="1" applyAlignment="1">
      <alignment horizontal="center" vertical="top"/>
    </xf>
    <xf numFmtId="0" fontId="17" fillId="5" borderId="13" xfId="0" applyFont="1" applyFill="1" applyBorder="1" applyAlignment="1" applyProtection="1">
      <alignment wrapText="1"/>
      <protection locked="0"/>
    </xf>
    <xf numFmtId="0" fontId="18" fillId="5" borderId="0" xfId="0" applyFont="1" applyFill="1"/>
    <xf numFmtId="0" fontId="15" fillId="5" borderId="0" xfId="2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wrapText="1"/>
      <protection locked="0"/>
    </xf>
    <xf numFmtId="0" fontId="0" fillId="6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0" fillId="0" borderId="20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left" vertical="center" wrapText="1"/>
    </xf>
    <xf numFmtId="0" fontId="20" fillId="0" borderId="21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left" vertical="center" wrapText="1"/>
    </xf>
    <xf numFmtId="0" fontId="0" fillId="5" borderId="22" xfId="0" applyFill="1" applyBorder="1" applyAlignment="1">
      <alignment wrapText="1"/>
    </xf>
    <xf numFmtId="0" fontId="20" fillId="0" borderId="23" xfId="0" applyFont="1" applyFill="1" applyBorder="1" applyAlignment="1" applyProtection="1">
      <alignment horizontal="center" wrapText="1"/>
      <protection locked="0"/>
    </xf>
    <xf numFmtId="0" fontId="21" fillId="5" borderId="0" xfId="0" applyFont="1" applyFill="1"/>
    <xf numFmtId="0" fontId="17" fillId="6" borderId="4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2" fillId="6" borderId="24" xfId="0" applyFont="1" applyFill="1" applyBorder="1" applyAlignment="1">
      <alignment horizontal="center" wrapText="1"/>
    </xf>
    <xf numFmtId="0" fontId="23" fillId="5" borderId="0" xfId="0" applyFont="1" applyFill="1"/>
    <xf numFmtId="0" fontId="17" fillId="7" borderId="25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right"/>
    </xf>
    <xf numFmtId="0" fontId="0" fillId="5" borderId="0" xfId="0" applyFill="1" applyBorder="1" applyAlignment="1"/>
    <xf numFmtId="0" fontId="0" fillId="4" borderId="1" xfId="0" applyFill="1" applyBorder="1" applyAlignment="1"/>
    <xf numFmtId="0" fontId="24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vertical="center"/>
    </xf>
    <xf numFmtId="164" fontId="26" fillId="4" borderId="4" xfId="0" applyNumberFormat="1" applyFont="1" applyFill="1" applyBorder="1" applyAlignment="1">
      <alignment horizontal="center" vertical="center" wrapText="1"/>
    </xf>
    <xf numFmtId="0" fontId="27" fillId="5" borderId="0" xfId="0" applyFont="1" applyFill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0" borderId="38" xfId="0" applyFill="1" applyBorder="1" applyAlignment="1">
      <alignment vertical="center"/>
    </xf>
    <xf numFmtId="0" fontId="0" fillId="10" borderId="27" xfId="0" applyFill="1" applyBorder="1" applyAlignment="1">
      <alignment horizontal="left" vertical="center" wrapText="1"/>
    </xf>
    <xf numFmtId="0" fontId="0" fillId="10" borderId="39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3" xfId="0" applyFill="1" applyBorder="1" applyAlignment="1">
      <alignment horizontal="left" vertical="center" wrapText="1"/>
    </xf>
    <xf numFmtId="0" fontId="0" fillId="10" borderId="14" xfId="0" applyFill="1" applyBorder="1" applyAlignment="1">
      <alignment vertical="center"/>
    </xf>
    <xf numFmtId="2" fontId="0" fillId="10" borderId="13" xfId="0" applyNumberFormat="1" applyFill="1" applyBorder="1" applyAlignment="1">
      <alignment vertical="center"/>
    </xf>
    <xf numFmtId="2" fontId="0" fillId="10" borderId="43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10" borderId="44" xfId="0" applyFill="1" applyBorder="1" applyAlignment="1">
      <alignment vertical="center"/>
    </xf>
    <xf numFmtId="0" fontId="0" fillId="10" borderId="33" xfId="0" applyFill="1" applyBorder="1" applyAlignment="1">
      <alignment horizontal="left" vertical="center" wrapText="1"/>
    </xf>
    <xf numFmtId="0" fontId="0" fillId="10" borderId="45" xfId="0" applyFill="1" applyBorder="1" applyAlignment="1">
      <alignment vertical="center"/>
    </xf>
    <xf numFmtId="2" fontId="0" fillId="10" borderId="33" xfId="0" applyNumberFormat="1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1" borderId="38" xfId="0" applyFill="1" applyBorder="1" applyAlignment="1">
      <alignment vertical="center"/>
    </xf>
    <xf numFmtId="0" fontId="0" fillId="11" borderId="27" xfId="0" applyFill="1" applyBorder="1" applyAlignment="1">
      <alignment horizontal="left" vertical="center" wrapText="1"/>
    </xf>
    <xf numFmtId="0" fontId="0" fillId="11" borderId="39" xfId="0" applyFill="1" applyBorder="1" applyAlignment="1">
      <alignment vertical="center"/>
    </xf>
    <xf numFmtId="2" fontId="0" fillId="11" borderId="27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3" xfId="0" applyFill="1" applyBorder="1" applyAlignment="1">
      <alignment horizontal="left" vertical="center" wrapText="1"/>
    </xf>
    <xf numFmtId="0" fontId="0" fillId="11" borderId="14" xfId="0" applyFill="1" applyBorder="1" applyAlignment="1">
      <alignment vertical="center"/>
    </xf>
    <xf numFmtId="2" fontId="0" fillId="11" borderId="13" xfId="0" applyNumberFormat="1" applyFill="1" applyBorder="1" applyAlignment="1">
      <alignment vertical="center"/>
    </xf>
    <xf numFmtId="0" fontId="0" fillId="11" borderId="43" xfId="0" applyFill="1" applyBorder="1" applyAlignment="1">
      <alignment vertical="center"/>
    </xf>
    <xf numFmtId="0" fontId="0" fillId="11" borderId="14" xfId="0" applyFill="1" applyBorder="1" applyAlignment="1">
      <alignment vertical="center" wrapText="1"/>
    </xf>
    <xf numFmtId="0" fontId="0" fillId="4" borderId="47" xfId="0" applyFill="1" applyBorder="1" applyAlignment="1">
      <alignment vertical="center"/>
    </xf>
    <xf numFmtId="0" fontId="0" fillId="4" borderId="48" xfId="0" applyFill="1" applyBorder="1" applyAlignment="1">
      <alignment vertical="center"/>
    </xf>
    <xf numFmtId="0" fontId="0" fillId="12" borderId="36" xfId="0" applyFill="1" applyBorder="1" applyAlignment="1">
      <alignment vertical="center"/>
    </xf>
    <xf numFmtId="0" fontId="0" fillId="12" borderId="48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0" fontId="0" fillId="12" borderId="41" xfId="0" applyFill="1" applyBorder="1" applyAlignment="1">
      <alignment vertical="center"/>
    </xf>
    <xf numFmtId="0" fontId="0" fillId="12" borderId="49" xfId="0" applyFill="1" applyBorder="1" applyAlignment="1">
      <alignment vertical="center"/>
    </xf>
    <xf numFmtId="0" fontId="0" fillId="12" borderId="32" xfId="0" applyFill="1" applyBorder="1" applyAlignment="1">
      <alignment vertical="center"/>
    </xf>
    <xf numFmtId="0" fontId="0" fillId="13" borderId="50" xfId="0" applyFill="1" applyBorder="1" applyAlignment="1">
      <alignment vertical="center"/>
    </xf>
    <xf numFmtId="0" fontId="0" fillId="13" borderId="51" xfId="0" applyFill="1" applyBorder="1" applyAlignment="1">
      <alignment vertical="center"/>
    </xf>
    <xf numFmtId="0" fontId="0" fillId="13" borderId="52" xfId="0" applyFill="1" applyBorder="1" applyAlignment="1">
      <alignment vertical="center"/>
    </xf>
    <xf numFmtId="0" fontId="0" fillId="13" borderId="17" xfId="0" applyFill="1" applyBorder="1" applyAlignment="1">
      <alignment vertical="center"/>
    </xf>
    <xf numFmtId="0" fontId="0" fillId="13" borderId="53" xfId="0" applyFill="1" applyBorder="1" applyAlignment="1">
      <alignment vertical="center"/>
    </xf>
    <xf numFmtId="0" fontId="0" fillId="13" borderId="44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22" fillId="6" borderId="24" xfId="0" applyNumberFormat="1" applyFont="1" applyFill="1" applyBorder="1" applyAlignment="1">
      <alignment horizontal="center" wrapText="1"/>
    </xf>
    <xf numFmtId="4" fontId="22" fillId="7" borderId="24" xfId="0" applyNumberFormat="1" applyFont="1" applyFill="1" applyBorder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0" fillId="0" borderId="13" xfId="0" applyFont="1" applyBorder="1"/>
    <xf numFmtId="0" fontId="0" fillId="13" borderId="32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13" xfId="0" applyBorder="1"/>
    <xf numFmtId="0" fontId="0" fillId="13" borderId="26" xfId="0" applyFill="1" applyBorder="1"/>
    <xf numFmtId="0" fontId="0" fillId="13" borderId="29" xfId="0" applyFill="1" applyBorder="1"/>
    <xf numFmtId="0" fontId="0" fillId="2" borderId="38" xfId="0" applyFill="1" applyBorder="1"/>
    <xf numFmtId="0" fontId="0" fillId="2" borderId="29" xfId="0" applyFill="1" applyBorder="1"/>
    <xf numFmtId="2" fontId="0" fillId="13" borderId="41" xfId="0" applyNumberFormat="1" applyFill="1" applyBorder="1"/>
    <xf numFmtId="2" fontId="0" fillId="13" borderId="43" xfId="0" applyNumberFormat="1" applyFill="1" applyBorder="1"/>
    <xf numFmtId="2" fontId="0" fillId="2" borderId="17" xfId="0" applyNumberFormat="1" applyFill="1" applyBorder="1"/>
    <xf numFmtId="2" fontId="0" fillId="2" borderId="43" xfId="0" applyNumberFormat="1" applyFill="1" applyBorder="1"/>
    <xf numFmtId="2" fontId="0" fillId="13" borderId="32" xfId="0" applyNumberFormat="1" applyFill="1" applyBorder="1"/>
    <xf numFmtId="2" fontId="0" fillId="13" borderId="35" xfId="0" applyNumberFormat="1" applyFill="1" applyBorder="1"/>
    <xf numFmtId="2" fontId="0" fillId="2" borderId="44" xfId="0" applyNumberFormat="1" applyFill="1" applyBorder="1"/>
    <xf numFmtId="2" fontId="0" fillId="2" borderId="35" xfId="0" applyNumberFormat="1" applyFill="1" applyBorder="1"/>
    <xf numFmtId="2" fontId="0" fillId="13" borderId="26" xfId="0" applyNumberFormat="1" applyFill="1" applyBorder="1"/>
    <xf numFmtId="2" fontId="0" fillId="2" borderId="38" xfId="0" applyNumberFormat="1" applyFill="1" applyBorder="1"/>
    <xf numFmtId="0" fontId="0" fillId="13" borderId="41" xfId="0" applyFill="1" applyBorder="1"/>
    <xf numFmtId="0" fontId="0" fillId="2" borderId="17" xfId="0" applyFill="1" applyBorder="1"/>
    <xf numFmtId="0" fontId="0" fillId="2" borderId="43" xfId="0" applyFill="1" applyBorder="1"/>
    <xf numFmtId="0" fontId="0" fillId="0" borderId="0" xfId="0" applyBorder="1"/>
    <xf numFmtId="0" fontId="22" fillId="6" borderId="0" xfId="0" applyFont="1" applyFill="1" applyBorder="1" applyAlignment="1">
      <alignment horizontal="center" wrapText="1"/>
    </xf>
    <xf numFmtId="0" fontId="0" fillId="4" borderId="2" xfId="0" applyFill="1" applyBorder="1" applyAlignment="1"/>
    <xf numFmtId="0" fontId="0" fillId="0" borderId="56" xfId="0" applyFill="1" applyBorder="1" applyAlignment="1" applyProtection="1">
      <alignment wrapText="1"/>
      <protection locked="0"/>
    </xf>
    <xf numFmtId="2" fontId="0" fillId="13" borderId="29" xfId="0" applyNumberFormat="1" applyFill="1" applyBorder="1"/>
    <xf numFmtId="0" fontId="28" fillId="3" borderId="4" xfId="1" applyFont="1" applyFill="1" applyBorder="1" applyAlignment="1">
      <alignment horizontal="center" vertical="center" wrapText="1"/>
    </xf>
    <xf numFmtId="2" fontId="0" fillId="8" borderId="17" xfId="0" applyNumberFormat="1" applyFill="1" applyBorder="1" applyAlignment="1" applyProtection="1">
      <alignment wrapText="1"/>
    </xf>
    <xf numFmtId="4" fontId="20" fillId="8" borderId="13" xfId="0" applyNumberFormat="1" applyFont="1" applyFill="1" applyBorder="1" applyAlignment="1" applyProtection="1">
      <alignment horizontal="center" wrapText="1"/>
    </xf>
    <xf numFmtId="2" fontId="0" fillId="9" borderId="17" xfId="0" applyNumberFormat="1" applyFill="1" applyBorder="1" applyProtection="1"/>
    <xf numFmtId="4" fontId="20" fillId="9" borderId="13" xfId="0" applyNumberFormat="1" applyFont="1" applyFill="1" applyBorder="1" applyAlignment="1" applyProtection="1">
      <alignment horizontal="center" wrapText="1"/>
    </xf>
    <xf numFmtId="0" fontId="22" fillId="6" borderId="0" xfId="0" applyFont="1" applyFill="1" applyBorder="1" applyAlignment="1" applyProtection="1">
      <alignment horizontal="center" wrapText="1"/>
    </xf>
    <xf numFmtId="0" fontId="21" fillId="5" borderId="0" xfId="0" applyFont="1" applyFill="1" applyAlignment="1" applyProtection="1">
      <alignment horizontal="center"/>
    </xf>
    <xf numFmtId="4" fontId="22" fillId="6" borderId="24" xfId="0" applyNumberFormat="1" applyFont="1" applyFill="1" applyBorder="1" applyAlignment="1" applyProtection="1">
      <alignment horizontal="center" wrapText="1"/>
    </xf>
    <xf numFmtId="2" fontId="20" fillId="9" borderId="13" xfId="0" applyNumberFormat="1" applyFont="1" applyFill="1" applyBorder="1" applyAlignment="1" applyProtection="1">
      <alignment horizontal="center" wrapText="1"/>
    </xf>
    <xf numFmtId="4" fontId="22" fillId="7" borderId="24" xfId="0" applyNumberFormat="1" applyFont="1" applyFill="1" applyBorder="1" applyAlignment="1" applyProtection="1">
      <alignment horizontal="center" wrapText="1"/>
    </xf>
    <xf numFmtId="0" fontId="18" fillId="2" borderId="0" xfId="0" applyFont="1" applyFill="1"/>
    <xf numFmtId="0" fontId="0" fillId="3" borderId="13" xfId="0" applyFill="1" applyBorder="1" applyAlignment="1" applyProtection="1">
      <alignment horizontal="left" wrapText="1"/>
      <protection locked="0"/>
    </xf>
    <xf numFmtId="0" fontId="0" fillId="0" borderId="14" xfId="0" applyFill="1" applyBorder="1" applyAlignment="1" applyProtection="1">
      <alignment horizontal="left" wrapText="1"/>
      <protection locked="0"/>
    </xf>
    <xf numFmtId="2" fontId="0" fillId="10" borderId="29" xfId="0" applyNumberFormat="1" applyFill="1" applyBorder="1" applyAlignment="1">
      <alignment vertical="center"/>
    </xf>
    <xf numFmtId="2" fontId="0" fillId="10" borderId="35" xfId="0" applyNumberFormat="1" applyFill="1" applyBorder="1" applyAlignment="1">
      <alignment vertical="center"/>
    </xf>
    <xf numFmtId="2" fontId="0" fillId="2" borderId="29" xfId="0" applyNumberFormat="1" applyFill="1" applyBorder="1"/>
    <xf numFmtId="2" fontId="0" fillId="0" borderId="0" xfId="0" applyNumberFormat="1" applyAlignment="1">
      <alignment vertical="center"/>
    </xf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wrapText="1"/>
    </xf>
    <xf numFmtId="0" fontId="1" fillId="7" borderId="13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center" vertical="top" wrapText="1"/>
    </xf>
    <xf numFmtId="0" fontId="20" fillId="7" borderId="13" xfId="0" applyFont="1" applyFill="1" applyBorder="1" applyAlignment="1">
      <alignment horizontal="center" vertical="top" wrapText="1"/>
    </xf>
    <xf numFmtId="0" fontId="20" fillId="7" borderId="18" xfId="0" applyFont="1" applyFill="1" applyBorder="1" applyAlignment="1">
      <alignment horizontal="center" vertical="top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/>
    </xf>
    <xf numFmtId="0" fontId="15" fillId="5" borderId="17" xfId="2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textRotation="90" wrapText="1"/>
    </xf>
    <xf numFmtId="0" fontId="0" fillId="6" borderId="18" xfId="0" applyFill="1" applyBorder="1" applyAlignment="1">
      <alignment horizontal="center" vertical="top"/>
    </xf>
    <xf numFmtId="0" fontId="0" fillId="6" borderId="19" xfId="0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horizontal="center" vertical="top" wrapText="1"/>
    </xf>
    <xf numFmtId="0" fontId="20" fillId="6" borderId="19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center" textRotation="90"/>
    </xf>
    <xf numFmtId="0" fontId="16" fillId="5" borderId="0" xfId="0" applyFont="1" applyFill="1" applyAlignment="1">
      <alignment horizontal="center" vertical="top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top"/>
    </xf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textRotation="90"/>
    </xf>
    <xf numFmtId="0" fontId="19" fillId="7" borderId="19" xfId="0" applyFont="1" applyFill="1" applyBorder="1" applyAlignment="1">
      <alignment horizontal="center" vertical="center" textRotation="90"/>
    </xf>
    <xf numFmtId="0" fontId="19" fillId="7" borderId="24" xfId="0" applyFont="1" applyFill="1" applyBorder="1" applyAlignment="1">
      <alignment horizontal="center" vertical="center" textRotation="90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 textRotation="90"/>
    </xf>
    <xf numFmtId="0" fontId="19" fillId="6" borderId="19" xfId="0" applyFont="1" applyFill="1" applyBorder="1" applyAlignment="1">
      <alignment horizontal="center" vertical="center" textRotation="90"/>
    </xf>
    <xf numFmtId="0" fontId="19" fillId="6" borderId="24" xfId="0" applyFont="1" applyFill="1" applyBorder="1" applyAlignment="1">
      <alignment horizontal="center" vertical="center" textRotation="90"/>
    </xf>
    <xf numFmtId="0" fontId="19" fillId="6" borderId="13" xfId="0" applyFont="1" applyFill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textRotation="90"/>
    </xf>
    <xf numFmtId="0" fontId="0" fillId="10" borderId="42" xfId="0" applyFill="1" applyBorder="1" applyAlignment="1">
      <alignment horizontal="center" vertical="center" textRotation="90"/>
    </xf>
    <xf numFmtId="0" fontId="0" fillId="10" borderId="25" xfId="0" applyFill="1" applyBorder="1" applyAlignment="1">
      <alignment horizontal="center" vertical="center" textRotation="90"/>
    </xf>
    <xf numFmtId="0" fontId="0" fillId="11" borderId="37" xfId="0" applyFill="1" applyBorder="1" applyAlignment="1">
      <alignment horizontal="center" vertical="center" textRotation="90"/>
    </xf>
    <xf numFmtId="0" fontId="0" fillId="11" borderId="42" xfId="0" applyFill="1" applyBorder="1" applyAlignment="1">
      <alignment horizontal="center" vertical="center" textRotation="90"/>
    </xf>
    <xf numFmtId="0" fontId="0" fillId="11" borderId="46" xfId="0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3" borderId="54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15265"/>
          <a:ext cx="9601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535" y="238125"/>
          <a:ext cx="120396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H14"/>
  <sheetViews>
    <sheetView tabSelected="1" zoomScaleNormal="100" workbookViewId="0">
      <selection activeCell="D7" sqref="D7"/>
    </sheetView>
  </sheetViews>
  <sheetFormatPr baseColWidth="10" defaultColWidth="11.42578125" defaultRowHeight="15" x14ac:dyDescent="0.25"/>
  <cols>
    <col min="1" max="1" width="2.140625" style="1" customWidth="1"/>
    <col min="2" max="3" width="11.42578125" style="1"/>
    <col min="4" max="5" width="35.7109375" style="1" customWidth="1"/>
    <col min="6" max="16384" width="11.42578125" style="1"/>
  </cols>
  <sheetData>
    <row r="1" spans="2:8" ht="15.75" thickBot="1" x14ac:dyDescent="0.3"/>
    <row r="2" spans="2:8" ht="79.5" customHeight="1" thickBot="1" x14ac:dyDescent="0.3">
      <c r="B2" s="147" t="s">
        <v>105</v>
      </c>
      <c r="C2" s="148"/>
      <c r="D2" s="148"/>
      <c r="E2" s="148"/>
      <c r="F2" s="148"/>
      <c r="G2" s="148"/>
      <c r="H2" s="149"/>
    </row>
    <row r="5" spans="2:8" ht="15.75" x14ac:dyDescent="0.25">
      <c r="C5" s="2" t="s">
        <v>0</v>
      </c>
    </row>
    <row r="6" spans="2:8" ht="15.75" thickBot="1" x14ac:dyDescent="0.3"/>
    <row r="7" spans="2:8" ht="54.95" customHeight="1" thickBot="1" x14ac:dyDescent="0.3">
      <c r="D7" s="3" t="s">
        <v>1</v>
      </c>
      <c r="E7" s="3" t="s">
        <v>2</v>
      </c>
    </row>
    <row r="10" spans="2:8" ht="15.75" thickBot="1" x14ac:dyDescent="0.3"/>
    <row r="11" spans="2:8" ht="70.150000000000006" customHeight="1" thickBot="1" x14ac:dyDescent="0.3">
      <c r="D11" s="129" t="s">
        <v>3</v>
      </c>
      <c r="E11" s="129" t="s">
        <v>4</v>
      </c>
    </row>
    <row r="14" spans="2:8" x14ac:dyDescent="0.25">
      <c r="B14" s="139"/>
    </row>
  </sheetData>
  <sheetProtection algorithmName="SHA-512" hashValue="SpjYJmYNhf1ltwb4KrRE97y7HBZMBABPskBT3K0PjmoFse1baEjQHA9rnC3zgBhfA1V+rWOWv1E4PqP6GUs4yQ==" saltValue="f3UT4vi5+bFUJ5QKyqjYJA==" spinCount="100000" sheet="1" objects="1" scenarios="1"/>
  <mergeCells count="1">
    <mergeCell ref="B2:H2"/>
  </mergeCells>
  <hyperlinks>
    <hyperlink ref="D11" location="'GOUTER&amp;MATIN Métropole'!A1" display="'GOUTER&amp;MATIN Métropole'!A1"/>
    <hyperlink ref="E11" location="'GOUTER&amp;MATIN Outre-Mer'!A1" display="'GOUTER&amp;MATIN Outre-Mer'!A1"/>
    <hyperlink ref="D7" location="'MIDI Métropole'!A1" display="Déclinaison MIDI - Métropole"/>
    <hyperlink ref="E7" location="'MIDI Outre-Mer'!A1" display="'MIDI Outre-Mer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43"/>
  <sheetViews>
    <sheetView workbookViewId="0">
      <selection sqref="A1:P1"/>
    </sheetView>
  </sheetViews>
  <sheetFormatPr baseColWidth="10" defaultRowHeight="15" x14ac:dyDescent="0.25"/>
  <cols>
    <col min="5" max="5" width="2.28515625" customWidth="1"/>
    <col min="6" max="6" width="12.28515625" customWidth="1"/>
    <col min="7" max="7" width="11.42578125" customWidth="1"/>
    <col min="8" max="8" width="14.28515625" customWidth="1"/>
    <col min="12" max="12" width="15.42578125" customWidth="1"/>
    <col min="14" max="14" width="12" customWidth="1"/>
  </cols>
  <sheetData>
    <row r="1" spans="1:16" s="4" customFormat="1" x14ac:dyDescent="0.25">
      <c r="A1" s="173" t="s">
        <v>104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5"/>
    </row>
    <row r="2" spans="1:16" s="4" customFormat="1" ht="15" customHeight="1" x14ac:dyDescent="0.25">
      <c r="A2" s="176" t="s">
        <v>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8"/>
    </row>
    <row r="3" spans="1:16" s="4" customFormat="1" ht="15" customHeight="1" x14ac:dyDescent="0.25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8"/>
    </row>
    <row r="4" spans="1:16" s="4" customFormat="1" ht="15" customHeight="1" x14ac:dyDescent="0.25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8"/>
    </row>
    <row r="5" spans="1:16" s="4" customFormat="1" ht="15.75" thickBot="1" x14ac:dyDescent="0.3">
      <c r="A5" s="179" t="s">
        <v>6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1"/>
    </row>
    <row r="6" spans="1:16" s="4" customFormat="1" ht="9" customHeight="1" thickBot="1" x14ac:dyDescent="0.3"/>
    <row r="7" spans="1:16" s="4" customFormat="1" ht="15.75" thickBot="1" x14ac:dyDescent="0.3">
      <c r="A7" s="170" t="s">
        <v>7</v>
      </c>
      <c r="B7" s="170"/>
      <c r="C7" s="171"/>
      <c r="D7" s="5" t="s">
        <v>102</v>
      </c>
      <c r="E7" s="6"/>
      <c r="F7" s="4" t="s">
        <v>92</v>
      </c>
    </row>
    <row r="8" spans="1:16" s="4" customFormat="1" ht="9.9499999999999993" customHeight="1" thickBot="1" x14ac:dyDescent="0.3">
      <c r="G8" s="169" t="s">
        <v>86</v>
      </c>
      <c r="H8" s="169"/>
      <c r="I8" s="169"/>
      <c r="J8" s="169"/>
      <c r="K8" s="169"/>
      <c r="L8" s="169"/>
      <c r="M8" s="169"/>
      <c r="N8" s="169"/>
      <c r="O8" s="169"/>
    </row>
    <row r="9" spans="1:16" s="4" customFormat="1" ht="15.75" thickBot="1" x14ac:dyDescent="0.3">
      <c r="A9" s="170" t="s">
        <v>8</v>
      </c>
      <c r="B9" s="170"/>
      <c r="C9" s="171"/>
      <c r="D9" s="5" t="s">
        <v>9</v>
      </c>
      <c r="G9" s="169"/>
      <c r="H9" s="169"/>
      <c r="I9" s="169"/>
      <c r="J9" s="169"/>
      <c r="K9" s="169"/>
      <c r="L9" s="169"/>
      <c r="M9" s="169"/>
      <c r="N9" s="169"/>
      <c r="O9" s="169"/>
    </row>
    <row r="10" spans="1:16" s="4" customFormat="1" ht="9.9499999999999993" customHeight="1" thickBot="1" x14ac:dyDescent="0.3">
      <c r="G10" s="172" t="s">
        <v>87</v>
      </c>
      <c r="H10" s="172"/>
      <c r="I10" s="172"/>
      <c r="J10" s="172"/>
      <c r="K10" s="172"/>
      <c r="L10" s="172"/>
      <c r="M10" s="172"/>
      <c r="N10" s="172"/>
      <c r="O10" s="172"/>
    </row>
    <row r="11" spans="1:16" s="4" customFormat="1" ht="15.75" thickBot="1" x14ac:dyDescent="0.3">
      <c r="A11" s="170" t="s">
        <v>11</v>
      </c>
      <c r="B11" s="170"/>
      <c r="C11" s="171"/>
      <c r="D11" s="5"/>
      <c r="E11" s="6"/>
      <c r="G11" s="172"/>
      <c r="H11" s="172"/>
      <c r="I11" s="172"/>
      <c r="J11" s="172"/>
      <c r="K11" s="172"/>
      <c r="L11" s="172"/>
      <c r="M11" s="172"/>
      <c r="N11" s="172"/>
      <c r="O11" s="172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6" t="s">
        <v>12</v>
      </c>
      <c r="B14" s="157"/>
      <c r="C14" s="158"/>
      <c r="D14" s="8">
        <f>IF(D7="2024-1",(IF(D9="A",'REFENRENTIEL 1 MIDI'!M2,IF(D9="B",'REFENRENTIEL 1 MIDI'!M3,IF(D9="C",'REFENRENTIEL 1 MIDI'!M4,IF(D9="CORSE",'REFENRENTIEL 1 MIDI'!M5))))),IF(D7="2024-2",(IF(D9="A",'REFENRENTIEL 1 MIDI'!M11,IF(D9="B",'REFENRENTIEL 1 MIDI'!M12,IF(D9="C",'REFENRENTIEL 1 MIDI'!M13,IF(D9="CORSE",'REFENRENTIEL 1 MIDI'!M14,))))),IF(D7="2024-3",(IF(D9="A",'REFENRENTIEL 1 MIDI'!M20,IF(D9="B",'REFENRENTIEL 1 MIDI'!M21,IF(D9="C",'REFENRENTIEL 1 MIDI'!M22,IF(D9="CORSE",'REFENRENTIEL 1 MIDI'!M23))))))))</f>
        <v>55</v>
      </c>
      <c r="E14" s="9" t="s">
        <v>13</v>
      </c>
      <c r="J14" s="156" t="s">
        <v>12</v>
      </c>
      <c r="K14" s="157"/>
      <c r="L14" s="158"/>
      <c r="M14" s="8">
        <f>$D$14</f>
        <v>55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9" t="s">
        <v>94</v>
      </c>
      <c r="B16" s="160" t="s">
        <v>15</v>
      </c>
      <c r="C16" s="162" t="s">
        <v>16</v>
      </c>
      <c r="D16" s="164" t="s">
        <v>17</v>
      </c>
      <c r="F16" s="166" t="s">
        <v>18</v>
      </c>
      <c r="G16" s="166" t="s">
        <v>19</v>
      </c>
      <c r="H16" s="166" t="s">
        <v>20</v>
      </c>
      <c r="J16" s="168" t="s">
        <v>95</v>
      </c>
      <c r="K16" s="152" t="s">
        <v>15</v>
      </c>
      <c r="L16" s="152" t="s">
        <v>16</v>
      </c>
      <c r="M16" s="153" t="s">
        <v>17</v>
      </c>
      <c r="N16" s="154" t="s">
        <v>18</v>
      </c>
      <c r="O16" s="154" t="s">
        <v>19</v>
      </c>
      <c r="P16" s="154" t="s">
        <v>20</v>
      </c>
    </row>
    <row r="17" spans="1:21" s="4" customFormat="1" ht="22.5" customHeight="1" thickBot="1" x14ac:dyDescent="0.3">
      <c r="A17" s="159"/>
      <c r="B17" s="161"/>
      <c r="C17" s="163"/>
      <c r="D17" s="165"/>
      <c r="F17" s="167"/>
      <c r="G17" s="167"/>
      <c r="H17" s="167"/>
      <c r="J17" s="168"/>
      <c r="K17" s="152"/>
      <c r="L17" s="152"/>
      <c r="M17" s="153"/>
      <c r="N17" s="155"/>
      <c r="O17" s="154"/>
      <c r="P17" s="154"/>
    </row>
    <row r="18" spans="1:21" s="4" customFormat="1" ht="27.75" customHeight="1" x14ac:dyDescent="0.25">
      <c r="A18" s="159"/>
      <c r="B18" s="12">
        <v>1</v>
      </c>
      <c r="C18" s="13" t="s">
        <v>21</v>
      </c>
      <c r="D18" s="140">
        <v>0.1</v>
      </c>
      <c r="E18" s="14"/>
      <c r="F18" s="15"/>
      <c r="G18" s="130">
        <f>IF(D$7="2024-1",D18*'REFENRENTIEL 1 MIDI'!I3,IF(D$7="2024-2",D18*'REFENRENTIEL 1 MIDI'!I11,IF(D$7="2024-3",D18*'REFENRENTIEL 1 MIDI'!I19,"")))</f>
        <v>0.14399999999999999</v>
      </c>
      <c r="H18" s="131" t="str">
        <f>IF(F18="","",F18*G18*$D$11)</f>
        <v/>
      </c>
      <c r="I18" s="14"/>
      <c r="J18" s="168"/>
      <c r="K18" s="16">
        <v>5</v>
      </c>
      <c r="L18" s="17" t="s">
        <v>22</v>
      </c>
      <c r="M18" s="141">
        <v>0.125</v>
      </c>
      <c r="N18" s="15"/>
      <c r="O18" s="132">
        <f>IF(D$7="2024-1",M18*'REFENRENTIEL 1 MIDI'!I6,IF(D$7="2024-2",M18*'REFENRENTIEL 1 MIDI'!I14,IF(D$7="2024-3",M18*'REFENRENTIEL 1 MIDI'!I22,"")))</f>
        <v>0.18</v>
      </c>
      <c r="P18" s="133" t="str">
        <f>IF(N18="","",N18*O18*$D$11)</f>
        <v/>
      </c>
    </row>
    <row r="19" spans="1:21" s="14" customFormat="1" ht="26.25" customHeight="1" x14ac:dyDescent="0.25">
      <c r="A19" s="159"/>
      <c r="B19" s="12">
        <v>2</v>
      </c>
      <c r="C19" s="13" t="s">
        <v>23</v>
      </c>
      <c r="D19" s="140">
        <v>0.1</v>
      </c>
      <c r="F19" s="18"/>
      <c r="G19" s="130">
        <f>IF(D$7="2024-1",D19*'REFENRENTIEL 1 MIDI'!I4,IF(D$7="2024-2",D19*'REFENRENTIEL 1 MIDI'!I12,IF(D$7="2024-3",D19*'REFENRENTIEL 1 MIDI'!I20,"")))</f>
        <v>0.11899999999999999</v>
      </c>
      <c r="H19" s="131" t="str">
        <f>IF(F19="","",F19*G19*$D$11)</f>
        <v/>
      </c>
      <c r="J19" s="168"/>
      <c r="K19" s="19">
        <v>6</v>
      </c>
      <c r="L19" s="17" t="s">
        <v>24</v>
      </c>
      <c r="M19" s="141">
        <v>0.125</v>
      </c>
      <c r="N19" s="18"/>
      <c r="O19" s="132">
        <f>IF(D$7="2024-1",M19*'REFENRENTIEL 1 MIDI'!I7,IF(D$7="2024-2",M19*'REFENRENTIEL 1 MIDI'!I15,IF(D$7="2024-3",M19*'REFENRENTIEL 1 MIDI'!I23,"")))</f>
        <v>0.17374999999999999</v>
      </c>
      <c r="P19" s="133" t="str">
        <f t="shared" ref="P19:P21" si="0">IF(N19="","",N19*O19*$D$11)</f>
        <v/>
      </c>
    </row>
    <row r="20" spans="1:21" s="14" customFormat="1" ht="45.75" thickBot="1" x14ac:dyDescent="0.3">
      <c r="A20" s="159"/>
      <c r="B20" s="12">
        <v>3</v>
      </c>
      <c r="C20" s="20" t="s">
        <v>25</v>
      </c>
      <c r="D20" s="140">
        <v>0.1</v>
      </c>
      <c r="E20" s="21"/>
      <c r="F20" s="22"/>
      <c r="G20" s="130">
        <f>IF(D$7="2024-1",D20*'REFENRENTIEL 1 MIDI'!I5,IF(D$7="2024-2",D20*'REFENRENTIEL 1 MIDI'!I13,IF(D$7="2024-3",D20*'REFENRENTIEL 1 MIDI'!I21,"")))</f>
        <v>0.21200000000000002</v>
      </c>
      <c r="H20" s="131" t="str">
        <f t="shared" ref="H20" si="1">IF(F20="","",F20*G20*$D$11)</f>
        <v/>
      </c>
      <c r="J20" s="168"/>
      <c r="K20" s="19">
        <v>7</v>
      </c>
      <c r="L20" s="17" t="s">
        <v>26</v>
      </c>
      <c r="M20" s="141">
        <v>0.06</v>
      </c>
      <c r="N20" s="18"/>
      <c r="O20" s="132">
        <f>IF(D$7="2024-1",M20*'REFENRENTIEL 1 MIDI'!I8,IF(D$7="2024-2",M20*'REFENRENTIEL 1 MIDI'!I16,IF(D$7="2024-3",M20*'REFENRENTIEL 1 MIDI'!I24,"")))</f>
        <v>0.13500000000000001</v>
      </c>
      <c r="P20" s="133" t="str">
        <f t="shared" si="0"/>
        <v/>
      </c>
    </row>
    <row r="21" spans="1:21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68"/>
      <c r="K21" s="19">
        <v>8</v>
      </c>
      <c r="L21" s="17" t="s">
        <v>28</v>
      </c>
      <c r="M21" s="141">
        <v>0.03</v>
      </c>
      <c r="N21" s="22"/>
      <c r="O21" s="132">
        <f>IF(D$7="2024-1",M21*'REFENRENTIEL 1 MIDI'!I9,IF(D$7="2024-2",M21*'REFENRENTIEL 1 MIDI'!I17,IF(D$7="2024-3",M21*'REFENRENTIEL 1 MIDI'!I25,"")))</f>
        <v>0.20789999999999997</v>
      </c>
      <c r="P21" s="133" t="str">
        <f t="shared" si="0"/>
        <v/>
      </c>
    </row>
    <row r="22" spans="1:21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96">
        <f>SUM(P18:P21)</f>
        <v>0</v>
      </c>
    </row>
    <row r="23" spans="1:21" s="4" customFormat="1" x14ac:dyDescent="0.25">
      <c r="C23" s="27" t="str">
        <f>IF(OR(D18&gt;0.1,D19&gt;0.1,D20&gt;0.1),"Attention, les portions sont plafonnées à 0,1 kg","")</f>
        <v/>
      </c>
    </row>
    <row r="24" spans="1:21" s="4" customFormat="1" x14ac:dyDescent="0.25">
      <c r="C24" s="150" t="str">
        <f>IF(OR(F21&gt;D14, N22&gt;M14),"Attention, vos distributions dépassent le maximum aidé.","")</f>
        <v/>
      </c>
      <c r="D24" s="150"/>
      <c r="E24" s="150"/>
      <c r="F24" s="150"/>
      <c r="G24" s="150"/>
      <c r="H24" s="150"/>
      <c r="J24" s="30"/>
      <c r="K24" s="151" t="str">
        <f>IF(OR(M18&gt;0.125,M19&gt;0.125,M20&gt;0.06,M21&gt;0.03),"Attention, les portions sont plafonnées aux portions recommandées","")</f>
        <v/>
      </c>
      <c r="L24" s="151"/>
      <c r="M24" s="151"/>
      <c r="N24" s="151"/>
      <c r="O24" s="151"/>
      <c r="P24" s="151"/>
    </row>
    <row r="25" spans="1:21" s="4" customFormat="1" x14ac:dyDescent="0.25">
      <c r="A25" s="27"/>
      <c r="C25" s="150"/>
      <c r="D25" s="150"/>
      <c r="E25" s="150"/>
      <c r="F25" s="150"/>
      <c r="G25" s="150"/>
      <c r="H25" s="150"/>
      <c r="K25" s="151"/>
      <c r="L25" s="151"/>
      <c r="M25" s="151"/>
      <c r="N25" s="151"/>
      <c r="O25" s="151"/>
      <c r="P25" s="151"/>
    </row>
    <row r="26" spans="1:21" s="4" customFormat="1" x14ac:dyDescent="0.25">
      <c r="A26" s="27"/>
      <c r="K26" s="97"/>
      <c r="L26" s="97"/>
      <c r="M26" s="97"/>
      <c r="N26" s="97"/>
      <c r="O26" s="97"/>
      <c r="P26" s="97"/>
    </row>
    <row r="27" spans="1:21" s="4" customFormat="1" ht="15.75" thickBot="1" x14ac:dyDescent="0.3">
      <c r="A27" s="27"/>
    </row>
    <row r="28" spans="1:21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21" s="4" customFormat="1" x14ac:dyDescent="0.25"/>
    <row r="30" spans="1:21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</sheetData>
  <mergeCells count="26">
    <mergeCell ref="G8:O9"/>
    <mergeCell ref="A11:C11"/>
    <mergeCell ref="G10:O11"/>
    <mergeCell ref="A1:P1"/>
    <mergeCell ref="A2:P4"/>
    <mergeCell ref="A5:P5"/>
    <mergeCell ref="A7:C7"/>
    <mergeCell ref="A9:C9"/>
    <mergeCell ref="A14:C14"/>
    <mergeCell ref="J14:L14"/>
    <mergeCell ref="A16:A20"/>
    <mergeCell ref="B16:B17"/>
    <mergeCell ref="C16:C17"/>
    <mergeCell ref="D16:D17"/>
    <mergeCell ref="F16:F17"/>
    <mergeCell ref="G16:G17"/>
    <mergeCell ref="H16:H17"/>
    <mergeCell ref="J16:J21"/>
    <mergeCell ref="C24:H25"/>
    <mergeCell ref="K24:P25"/>
    <mergeCell ref="K16:K17"/>
    <mergeCell ref="L16:L17"/>
    <mergeCell ref="M16:M17"/>
    <mergeCell ref="N16:N17"/>
    <mergeCell ref="O16:O17"/>
    <mergeCell ref="P16:P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'REFENRENTIEL 1 MIDI'!$C$2:$C$4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XFD36"/>
  <sheetViews>
    <sheetView workbookViewId="0">
      <selection activeCell="D9" sqref="D9"/>
    </sheetView>
  </sheetViews>
  <sheetFormatPr baseColWidth="10" defaultRowHeight="15" x14ac:dyDescent="0.25"/>
  <cols>
    <col min="4" max="4" width="14.140625" customWidth="1"/>
    <col min="5" max="5" width="2.85546875" customWidth="1"/>
    <col min="6" max="6" width="12" customWidth="1"/>
    <col min="12" max="12" width="19.28515625" customWidth="1"/>
    <col min="14" max="14" width="12.85546875" customWidth="1"/>
  </cols>
  <sheetData>
    <row r="1" spans="1:16" s="4" customFormat="1" x14ac:dyDescent="0.25">
      <c r="A1" s="173" t="s">
        <v>104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5"/>
    </row>
    <row r="2" spans="1:16" s="4" customFormat="1" ht="15" customHeight="1" x14ac:dyDescent="0.25">
      <c r="A2" s="176" t="s">
        <v>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8"/>
    </row>
    <row r="3" spans="1:16" s="4" customFormat="1" ht="15" customHeight="1" x14ac:dyDescent="0.25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8"/>
    </row>
    <row r="4" spans="1:16" s="4" customFormat="1" ht="15" customHeight="1" x14ac:dyDescent="0.25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8"/>
    </row>
    <row r="5" spans="1:16" s="4" customFormat="1" ht="15.75" thickBot="1" x14ac:dyDescent="0.3">
      <c r="A5" s="179" t="s">
        <v>85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1"/>
    </row>
    <row r="6" spans="1:16" s="4" customFormat="1" ht="9" customHeight="1" thickBot="1" x14ac:dyDescent="0.3"/>
    <row r="7" spans="1:16" s="4" customFormat="1" ht="15.75" thickBot="1" x14ac:dyDescent="0.3">
      <c r="A7" s="170" t="s">
        <v>7</v>
      </c>
      <c r="B7" s="170"/>
      <c r="C7" s="171"/>
      <c r="D7" s="5" t="s">
        <v>102</v>
      </c>
      <c r="E7" s="6"/>
    </row>
    <row r="8" spans="1:16" s="4" customFormat="1" ht="9.9499999999999993" customHeight="1" thickBot="1" x14ac:dyDescent="0.3">
      <c r="G8" s="169" t="s">
        <v>10</v>
      </c>
      <c r="H8" s="169"/>
      <c r="I8" s="169"/>
      <c r="J8" s="169"/>
      <c r="K8" s="169"/>
      <c r="L8" s="169"/>
      <c r="M8" s="169"/>
      <c r="N8" s="169"/>
      <c r="O8" s="169"/>
    </row>
    <row r="9" spans="1:16" s="4" customFormat="1" ht="15.75" thickBot="1" x14ac:dyDescent="0.3">
      <c r="A9" s="170" t="s">
        <v>8</v>
      </c>
      <c r="B9" s="170"/>
      <c r="C9" s="171"/>
      <c r="D9" s="5" t="s">
        <v>43</v>
      </c>
      <c r="G9" s="169"/>
      <c r="H9" s="169"/>
      <c r="I9" s="169"/>
      <c r="J9" s="169"/>
      <c r="K9" s="169"/>
      <c r="L9" s="169"/>
      <c r="M9" s="169"/>
      <c r="N9" s="169"/>
      <c r="O9" s="169"/>
    </row>
    <row r="10" spans="1:16" s="4" customFormat="1" ht="9.9499999999999993" customHeight="1" thickBot="1" x14ac:dyDescent="0.3">
      <c r="G10" s="172" t="s">
        <v>87</v>
      </c>
      <c r="H10" s="172"/>
      <c r="I10" s="172"/>
      <c r="J10" s="172"/>
      <c r="K10" s="172"/>
      <c r="L10" s="172"/>
      <c r="M10" s="172"/>
      <c r="N10" s="172"/>
      <c r="O10" s="172"/>
    </row>
    <row r="11" spans="1:16" s="4" customFormat="1" ht="15.75" thickBot="1" x14ac:dyDescent="0.3">
      <c r="A11" s="170" t="s">
        <v>11</v>
      </c>
      <c r="B11" s="170"/>
      <c r="C11" s="171"/>
      <c r="D11" s="5"/>
      <c r="E11" s="6"/>
      <c r="G11" s="172"/>
      <c r="H11" s="172"/>
      <c r="I11" s="172"/>
      <c r="J11" s="172"/>
      <c r="K11" s="172"/>
      <c r="L11" s="172"/>
      <c r="M11" s="172"/>
      <c r="N11" s="172"/>
      <c r="O11" s="172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6" t="s">
        <v>12</v>
      </c>
      <c r="B14" s="157"/>
      <c r="C14" s="158"/>
      <c r="D14" s="8">
        <f>IF(D7="2024-1",(IF(D9="GUADELOUPE",'REFENRENTIEL 1 MIDI'!M6,IF(D9="MARTINIQUE",'REFENRENTIEL 1 MIDI'!M7,IF(D9="GUYANE",'REFENRENTIEL 1 MIDI'!M8,IF(D9="REUNION",'REFENRENTIEL 1 MIDI'!M9,IF(D9="MAYOTTE",'REFENRENTIEL 1 MIDI'!M10)))))),IF(D7="2024-2",(IF(D9="GUADELOUPE",'REFENRENTIEL 1 MIDI'!M15,IF(D9="MARTINIQUE",'REFENRENTIEL 1 MIDI'!M16,IF(D9="GUYANE",'REFENRENTIEL 1 MIDI'!M17,IF(D9="REUNION",'REFENRENTIEL 1 MIDI'!M18,IF(D9="MAYOTTE",'REFENRENTIEL 1 MIDI'!M19)))))),IF(D7="2024-3",(IF(D9="GUADELOUPE",'REFENRENTIEL 1 MIDI'!M24,IF(D9="MARTINIQUE",'REFENRENTIEL 1 MIDI'!M25,IF(D9="GUYANE",'REFENRENTIEL 1 MIDI'!M26,IF(D9="REUNION",'REFENRENTIEL 1 MIDI'!M27,IF(D9="MAYOTTE",'REFENRENTIEL 1 MIDI'!M28)))))))))</f>
        <v>48</v>
      </c>
      <c r="E14" s="9" t="s">
        <v>13</v>
      </c>
      <c r="J14" s="156" t="s">
        <v>12</v>
      </c>
      <c r="K14" s="157"/>
      <c r="L14" s="158"/>
      <c r="M14" s="8">
        <f>$D$14</f>
        <v>48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9" t="s">
        <v>94</v>
      </c>
      <c r="B16" s="160" t="s">
        <v>15</v>
      </c>
      <c r="C16" s="162" t="s">
        <v>16</v>
      </c>
      <c r="D16" s="164" t="s">
        <v>17</v>
      </c>
      <c r="F16" s="166" t="s">
        <v>18</v>
      </c>
      <c r="G16" s="166" t="s">
        <v>19</v>
      </c>
      <c r="H16" s="166" t="s">
        <v>20</v>
      </c>
      <c r="J16" s="168" t="s">
        <v>95</v>
      </c>
      <c r="K16" s="152" t="s">
        <v>15</v>
      </c>
      <c r="L16" s="152" t="s">
        <v>16</v>
      </c>
      <c r="M16" s="153" t="s">
        <v>17</v>
      </c>
      <c r="N16" s="154" t="s">
        <v>18</v>
      </c>
      <c r="O16" s="154" t="s">
        <v>19</v>
      </c>
      <c r="P16" s="154" t="s">
        <v>20</v>
      </c>
    </row>
    <row r="17" spans="1:994 1039:2029 2074:3064 3109:4054 4099:5089 5134:6124 6169:7159 7204:8149 8194:9184 9229:10219 10264:11254 11299:12244 12289:13279 13324:14314 14359:15349 15394:16384" s="4" customFormat="1" ht="22.5" customHeight="1" thickBot="1" x14ac:dyDescent="0.3">
      <c r="A17" s="159"/>
      <c r="B17" s="161"/>
      <c r="C17" s="163"/>
      <c r="D17" s="165"/>
      <c r="F17" s="167"/>
      <c r="G17" s="167"/>
      <c r="H17" s="167"/>
      <c r="J17" s="168"/>
      <c r="K17" s="152"/>
      <c r="L17" s="152"/>
      <c r="M17" s="153"/>
      <c r="N17" s="155"/>
      <c r="O17" s="154"/>
      <c r="P17" s="154"/>
    </row>
    <row r="18" spans="1:994 1039:2029 2074:3064 3109:4054 4099:5089 5134:6124 6169:7159 7204:8149 8194:9184 9229:10219 10264:11254 11299:12244 12289:13279 13324:14314 14359:15349 15394:16384" s="4" customFormat="1" ht="27.75" customHeight="1" x14ac:dyDescent="0.25">
      <c r="A18" s="159"/>
      <c r="B18" s="12">
        <v>1</v>
      </c>
      <c r="C18" s="13" t="s">
        <v>21</v>
      </c>
      <c r="D18" s="140">
        <v>0.1</v>
      </c>
      <c r="E18" s="14"/>
      <c r="F18" s="15"/>
      <c r="G18" s="130">
        <f>IF(D$7="2024-1",D18*'REFENRENTIEL 1 MIDI'!J3,IF(D$7="2024-2",D18*'REFENRENTIEL 1 MIDI'!J11,IF(D$7="2024-3",D18*'REFENRENTIEL 1 MIDI'!J19,"")))</f>
        <v>0.15700000000000003</v>
      </c>
      <c r="H18" s="131" t="str">
        <f>IF(F18="","",F18*G18*$D$11)</f>
        <v/>
      </c>
      <c r="I18" s="14"/>
      <c r="J18" s="168"/>
      <c r="K18" s="16">
        <v>5</v>
      </c>
      <c r="L18" s="17" t="s">
        <v>22</v>
      </c>
      <c r="M18" s="141">
        <v>0.125</v>
      </c>
      <c r="N18" s="15"/>
      <c r="O18" s="132">
        <f>IF(D$7="2024-1",M18*'REFENRENTIEL 1 MIDI'!J6,IF(D$7="2024-2",M18*'REFENRENTIEL 1 MIDI'!J14,IF(D$7="2024-3",M18*'REFENRENTIEL 1 MIDI'!J22,"")))</f>
        <v>0.19750000000000001</v>
      </c>
      <c r="P18" s="133" t="str">
        <f>IF(N18="","",N18*O18*$D$11)</f>
        <v/>
      </c>
    </row>
    <row r="19" spans="1:994 1039:2029 2074:3064 3109:4054 4099:5089 5134:6124 6169:7159 7204:8149 8194:9184 9229:10219 10264:11254 11299:12244 12289:13279 13324:14314 14359:15349 15394:16384" s="14" customFormat="1" ht="26.25" customHeight="1" x14ac:dyDescent="0.25">
      <c r="A19" s="159"/>
      <c r="B19" s="12">
        <v>2</v>
      </c>
      <c r="C19" s="13" t="s">
        <v>23</v>
      </c>
      <c r="D19" s="140">
        <v>0.1</v>
      </c>
      <c r="F19" s="18"/>
      <c r="G19" s="130">
        <f>IF(D$7="2024-1",D19*'REFENRENTIEL 1 MIDI'!J4,IF(D$7="2024-2",D19*'REFENRENTIEL 1 MIDI'!J12,IF(D$7="2024-3",D19*'REFENRENTIEL 1 MIDI'!J20,"")))</f>
        <v>0.13</v>
      </c>
      <c r="H19" s="131" t="str">
        <f>IF(F19="","",F19*G19*$D$11)</f>
        <v/>
      </c>
      <c r="J19" s="168"/>
      <c r="K19" s="19">
        <v>6</v>
      </c>
      <c r="L19" s="17" t="s">
        <v>24</v>
      </c>
      <c r="M19" s="141">
        <v>0.125</v>
      </c>
      <c r="N19" s="18"/>
      <c r="O19" s="132">
        <f>IF(D$7="2024-1",M19*'REFENRENTIEL 1 MIDI'!J7,IF(D$7="2024-2",M19*'REFENRENTIEL 1 MIDI'!J15,IF(D$7="2024-3",M19*'REFENRENTIEL 1 MIDI'!J23,"")))</f>
        <v>0.19</v>
      </c>
      <c r="P19" s="133" t="str">
        <f>IF(N19="","",N19*O19*$D$11)</f>
        <v/>
      </c>
    </row>
    <row r="20" spans="1:994 1039:2029 2074:3064 3109:4054 4099:5089 5134:6124 6169:7159 7204:8149 8194:9184 9229:10219 10264:11254 11299:12244 12289:13279 13324:14314 14359:15349 15394:16384" s="14" customFormat="1" ht="45.75" thickBot="1" x14ac:dyDescent="0.3">
      <c r="A20" s="159"/>
      <c r="B20" s="12">
        <v>3</v>
      </c>
      <c r="C20" s="20" t="s">
        <v>25</v>
      </c>
      <c r="D20" s="140">
        <v>0.1</v>
      </c>
      <c r="E20" s="21"/>
      <c r="F20" s="22"/>
      <c r="G20" s="130">
        <f>IF(D$7="2024-1",D20*'REFENRENTIEL 1 MIDI'!J5,IF(D$7="2024-2",D20*'REFENRENTIEL 1 MIDI'!J13,IF(D$7="2024-3",D20*'REFENRENTIEL 1 MIDI'!J21,"")))</f>
        <v>0.23100000000000001</v>
      </c>
      <c r="H20" s="131" t="str">
        <f t="shared" ref="H20" si="0">IF(F20="","",F20*G20*$D$11)</f>
        <v/>
      </c>
      <c r="J20" s="168"/>
      <c r="K20" s="19">
        <v>7</v>
      </c>
      <c r="L20" s="17" t="s">
        <v>26</v>
      </c>
      <c r="M20" s="141">
        <v>0.06</v>
      </c>
      <c r="N20" s="18"/>
      <c r="O20" s="132" t="str">
        <f>IF(D$7="2024-1",M20*'REFENRENTIEL 1 MIDI'!J8,IF(D$7="2024-2",M20*'REFENRENTIEL 1 MIDI'!J16,IF(D$7="2023-4",M20*'REFENRENTIEL 1 MIDI'!J24,"")))</f>
        <v/>
      </c>
      <c r="P20" s="133" t="str">
        <f t="shared" ref="P20:P21" si="1">IF(N20="","",N20*O20*$D$11)</f>
        <v/>
      </c>
    </row>
    <row r="21" spans="1:994 1039:2029 2074:3064 3109:4054 4099:5089 5134:6124 6169:7159 7204:8149 8194:9184 9229:10219 10264:11254 11299:12244 12289:13279 13324:14314 14359:15349 15394:16384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68"/>
      <c r="K21" s="19">
        <v>8</v>
      </c>
      <c r="L21" s="17" t="s">
        <v>28</v>
      </c>
      <c r="M21" s="141">
        <v>0.03</v>
      </c>
      <c r="N21" s="22"/>
      <c r="O21" s="132">
        <f>IF(D$7="2024-1",M21*'REFENRENTIEL 1 MIDI'!J9,IF(D$7="2024-2",M21*'REFENRENTIEL 1 MIDI'!J17,IF(D$7="2024-3",M21*'REFENRENTIEL 1 MIDI'!J25,"")))</f>
        <v>0.22679999999999997</v>
      </c>
      <c r="P21" s="133" t="str">
        <f t="shared" si="1"/>
        <v/>
      </c>
    </row>
    <row r="22" spans="1:994 1039:2029 2074:3064 3109:4054 4099:5089 5134:6124 6169:7159 7204:8149 8194:9184 9229:10219 10264:11254 11299:12244 12289:13279 13324:14314 14359:15349 15394:16384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96">
        <f>SUM(P18:P21)</f>
        <v>0</v>
      </c>
    </row>
    <row r="23" spans="1:994 1039:2029 2074:3064 3109:4054 4099:5089 5134:6124 6169:7159 7204:8149 8194:9184 9229:10219 10264:11254 11299:12244 12289:13279 13324:14314 14359:15349 15394:16384" s="4" customFormat="1" x14ac:dyDescent="0.25">
      <c r="C23" s="27" t="str">
        <f>IF(OR(D18&gt;0.1,D19&gt;0.1,D20&gt;0.1),"Attention, les portions sont plafonnées à 0,1 kg","")</f>
        <v/>
      </c>
    </row>
    <row r="24" spans="1:994 1039:2029 2074:3064 3109:4054 4099:5089 5134:6124 6169:7159 7204:8149 8194:9184 9229:10219 10264:11254 11299:12244 12289:13279 13324:14314 14359:15349 15394:16384" s="4" customFormat="1" x14ac:dyDescent="0.25">
      <c r="C24" s="150" t="str">
        <f>IF(OR(F21&gt;D14, N22&gt;M14),"Attention, vos distributions dépassent le maximum aidé.","")</f>
        <v/>
      </c>
      <c r="D24" s="150"/>
      <c r="E24" s="150"/>
      <c r="F24" s="150"/>
      <c r="G24" s="150"/>
      <c r="H24" s="150"/>
      <c r="J24" s="30"/>
      <c r="K24" s="151" t="str">
        <f>IF(OR(M18&gt;0.125,M19&gt;0.125,M20&gt;0.06,M21&gt;0.03),"Attention, les portions sont plafonnées","")</f>
        <v/>
      </c>
      <c r="L24" s="151"/>
      <c r="M24" s="151"/>
      <c r="N24" s="151"/>
      <c r="O24" s="151"/>
      <c r="P24" s="151"/>
    </row>
    <row r="25" spans="1:994 1039:2029 2074:3064 3109:4054 4099:5089 5134:6124 6169:7159 7204:8149 8194:9184 9229:10219 10264:11254 11299:12244 12289:13279 13324:14314 14359:15349 15394:16384" s="4" customFormat="1" x14ac:dyDescent="0.25">
      <c r="A25" s="27"/>
      <c r="C25" s="150"/>
      <c r="D25" s="150"/>
      <c r="E25" s="150"/>
      <c r="F25" s="150"/>
      <c r="G25" s="150"/>
      <c r="H25" s="150"/>
      <c r="K25" s="151"/>
      <c r="L25" s="151"/>
      <c r="M25" s="151"/>
      <c r="N25" s="151"/>
      <c r="O25" s="151"/>
      <c r="P25" s="151"/>
    </row>
    <row r="26" spans="1:994 1039:2029 2074:3064 3109:4054 4099:5089 5134:6124 6169:7159 7204:8149 8194:9184 9229:10219 10264:11254 11299:12244 12289:13279 13324:14314 14359:15349 15394:16384" s="4" customFormat="1" x14ac:dyDescent="0.25">
      <c r="A26" s="27"/>
      <c r="K26" s="97"/>
      <c r="L26" s="97"/>
      <c r="M26" s="97"/>
      <c r="N26" s="97"/>
      <c r="O26" s="97"/>
      <c r="P26" s="97"/>
    </row>
    <row r="27" spans="1:994 1039:2029 2074:3064 3109:4054 4099:5089 5134:6124 6169:7159 7204:8149 8194:9184 9229:10219 10264:11254 11299:12244 12289:13279 13324:14314 14359:15349 15394:16384" s="4" customFormat="1" ht="15.75" thickBot="1" x14ac:dyDescent="0.3">
      <c r="A27" s="27"/>
    </row>
    <row r="28" spans="1:994 1039:2029 2074:3064 3109:4054 4099:5089 5134:6124 6169:7159 7204:8149 8194:9184 9229:10219 10264:11254 11299:12244 12289:13279 13324:14314 14359:15349 15394:16384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994 1039:2029 2074:3064 3109:4054 4099:5089 5134:6124 6169:7159 7204:8149 8194:9184 9229:10219 10264:11254 11299:12244 12289:13279 13324:14314 14359:15349 15394:16384" s="4" customFormat="1" x14ac:dyDescent="0.25"/>
    <row r="30" spans="1:994 1039:2029 2074:3064 3109:4054 4099:5089 5134:6124 6169:7159 7204:8149 8194:9184 9229:10219 10264:11254 11299:12244 12289:13279 13324:14314 14359:15349 15394:16384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  <c r="AW30" s="36"/>
      <c r="CP30" s="36"/>
      <c r="EI30" s="36"/>
      <c r="GB30" s="36"/>
      <c r="HU30" s="36"/>
      <c r="JN30" s="36"/>
      <c r="LG30" s="36"/>
      <c r="MZ30" s="36"/>
      <c r="OS30" s="36"/>
      <c r="QL30" s="36"/>
      <c r="SE30" s="36"/>
      <c r="TX30" s="36"/>
      <c r="VQ30" s="36"/>
      <c r="XJ30" s="36"/>
      <c r="ZC30" s="36"/>
      <c r="AAV30" s="36"/>
      <c r="ACO30" s="36"/>
      <c r="AEH30" s="36"/>
      <c r="AGA30" s="36"/>
      <c r="AHT30" s="36"/>
      <c r="AJM30" s="36"/>
      <c r="ALF30" s="36"/>
      <c r="AMY30" s="36"/>
      <c r="AOR30" s="36"/>
      <c r="AQK30" s="36"/>
      <c r="ASD30" s="36"/>
      <c r="ATW30" s="36"/>
      <c r="AVP30" s="36"/>
      <c r="AXI30" s="36"/>
      <c r="AZB30" s="36"/>
      <c r="BAU30" s="36"/>
      <c r="BCN30" s="36"/>
      <c r="BEG30" s="36"/>
      <c r="BFZ30" s="36"/>
      <c r="BHS30" s="36"/>
      <c r="BJL30" s="36"/>
      <c r="BLE30" s="36"/>
      <c r="BMX30" s="36"/>
      <c r="BOQ30" s="36"/>
      <c r="BQJ30" s="36"/>
      <c r="BSC30" s="36"/>
      <c r="BTV30" s="36"/>
      <c r="BVO30" s="36"/>
      <c r="BXH30" s="36"/>
      <c r="BZA30" s="36"/>
      <c r="CAT30" s="36"/>
      <c r="CCM30" s="36"/>
      <c r="CEF30" s="36"/>
      <c r="CFY30" s="36"/>
      <c r="CHR30" s="36"/>
      <c r="CJK30" s="36"/>
      <c r="CLD30" s="36"/>
      <c r="CMW30" s="36"/>
      <c r="COP30" s="36"/>
      <c r="CQI30" s="36"/>
      <c r="CSB30" s="36"/>
      <c r="CTU30" s="36"/>
      <c r="CVN30" s="36"/>
      <c r="CXG30" s="36"/>
      <c r="CYZ30" s="36"/>
      <c r="DAS30" s="36"/>
      <c r="DCL30" s="36"/>
      <c r="DEE30" s="36"/>
      <c r="DFX30" s="36"/>
      <c r="DHQ30" s="36"/>
      <c r="DJJ30" s="36"/>
      <c r="DLC30" s="36"/>
      <c r="DMV30" s="36"/>
      <c r="DOO30" s="36"/>
      <c r="DQH30" s="36"/>
      <c r="DSA30" s="36"/>
      <c r="DTT30" s="36"/>
      <c r="DVM30" s="36"/>
      <c r="DXF30" s="36"/>
      <c r="DYY30" s="36"/>
      <c r="EAR30" s="36"/>
      <c r="ECK30" s="36"/>
      <c r="EED30" s="36"/>
      <c r="EFW30" s="36"/>
      <c r="EHP30" s="36"/>
      <c r="EJI30" s="36"/>
      <c r="ELB30" s="36"/>
      <c r="EMU30" s="36"/>
      <c r="EON30" s="36"/>
      <c r="EQG30" s="36"/>
      <c r="ERZ30" s="36"/>
      <c r="ETS30" s="36"/>
      <c r="EVL30" s="36"/>
      <c r="EXE30" s="36"/>
      <c r="EYX30" s="36"/>
      <c r="FAQ30" s="36"/>
      <c r="FCJ30" s="36"/>
      <c r="FEC30" s="36"/>
      <c r="FFV30" s="36"/>
      <c r="FHO30" s="36"/>
      <c r="FJH30" s="36"/>
      <c r="FLA30" s="36"/>
      <c r="FMT30" s="36"/>
      <c r="FOM30" s="36"/>
      <c r="FQF30" s="36"/>
      <c r="FRY30" s="36"/>
      <c r="FTR30" s="36"/>
      <c r="FVK30" s="36"/>
      <c r="FXD30" s="36"/>
      <c r="FYW30" s="36"/>
      <c r="GAP30" s="36"/>
      <c r="GCI30" s="36"/>
      <c r="GEB30" s="36"/>
      <c r="GFU30" s="36"/>
      <c r="GHN30" s="36"/>
      <c r="GJG30" s="36"/>
      <c r="GKZ30" s="36"/>
      <c r="GMS30" s="36"/>
      <c r="GOL30" s="36"/>
      <c r="GQE30" s="36"/>
      <c r="GRX30" s="36"/>
      <c r="GTQ30" s="36"/>
      <c r="GVJ30" s="36"/>
      <c r="GXC30" s="36"/>
      <c r="GYV30" s="36"/>
      <c r="HAO30" s="36"/>
      <c r="HCH30" s="36"/>
      <c r="HEA30" s="36"/>
      <c r="HFT30" s="36"/>
      <c r="HHM30" s="36"/>
      <c r="HJF30" s="36"/>
      <c r="HKY30" s="36"/>
      <c r="HMR30" s="36"/>
      <c r="HOK30" s="36"/>
      <c r="HQD30" s="36"/>
      <c r="HRW30" s="36"/>
      <c r="HTP30" s="36"/>
      <c r="HVI30" s="36"/>
      <c r="HXB30" s="36"/>
      <c r="HYU30" s="36"/>
      <c r="IAN30" s="36"/>
      <c r="ICG30" s="36"/>
      <c r="IDZ30" s="36"/>
      <c r="IFS30" s="36"/>
      <c r="IHL30" s="36"/>
      <c r="IJE30" s="36"/>
      <c r="IKX30" s="36"/>
      <c r="IMQ30" s="36"/>
      <c r="IOJ30" s="36"/>
      <c r="IQC30" s="36"/>
      <c r="IRV30" s="36"/>
      <c r="ITO30" s="36"/>
      <c r="IVH30" s="36"/>
      <c r="IXA30" s="36"/>
      <c r="IYT30" s="36"/>
      <c r="JAM30" s="36"/>
      <c r="JCF30" s="36"/>
      <c r="JDY30" s="36"/>
      <c r="JFR30" s="36"/>
      <c r="JHK30" s="36"/>
      <c r="JJD30" s="36"/>
      <c r="JKW30" s="36"/>
      <c r="JMP30" s="36"/>
      <c r="JOI30" s="36"/>
      <c r="JQB30" s="36"/>
      <c r="JRU30" s="36"/>
      <c r="JTN30" s="36"/>
      <c r="JVG30" s="36"/>
      <c r="JWZ30" s="36"/>
      <c r="JYS30" s="36"/>
      <c r="KAL30" s="36"/>
      <c r="KCE30" s="36"/>
      <c r="KDX30" s="36"/>
      <c r="KFQ30" s="36"/>
      <c r="KHJ30" s="36"/>
      <c r="KJC30" s="36"/>
      <c r="KKV30" s="36"/>
      <c r="KMO30" s="36"/>
      <c r="KOH30" s="36"/>
      <c r="KQA30" s="36"/>
      <c r="KRT30" s="36"/>
      <c r="KTM30" s="36"/>
      <c r="KVF30" s="36"/>
      <c r="KWY30" s="36"/>
      <c r="KYR30" s="36"/>
      <c r="LAK30" s="36"/>
      <c r="LCD30" s="36"/>
      <c r="LDW30" s="36"/>
      <c r="LFP30" s="36"/>
      <c r="LHI30" s="36"/>
      <c r="LJB30" s="36"/>
      <c r="LKU30" s="36"/>
      <c r="LMN30" s="36"/>
      <c r="LOG30" s="36"/>
      <c r="LPZ30" s="36"/>
      <c r="LRS30" s="36"/>
      <c r="LTL30" s="36"/>
      <c r="LVE30" s="36"/>
      <c r="LWX30" s="36"/>
      <c r="LYQ30" s="36"/>
      <c r="MAJ30" s="36"/>
      <c r="MCC30" s="36"/>
      <c r="MDV30" s="36"/>
      <c r="MFO30" s="36"/>
      <c r="MHH30" s="36"/>
      <c r="MJA30" s="36"/>
      <c r="MKT30" s="36"/>
      <c r="MMM30" s="36"/>
      <c r="MOF30" s="36"/>
      <c r="MPY30" s="36"/>
      <c r="MRR30" s="36"/>
      <c r="MTK30" s="36"/>
      <c r="MVD30" s="36"/>
      <c r="MWW30" s="36"/>
      <c r="MYP30" s="36"/>
      <c r="NAI30" s="36"/>
      <c r="NCB30" s="36"/>
      <c r="NDU30" s="36"/>
      <c r="NFN30" s="36"/>
      <c r="NHG30" s="36"/>
      <c r="NIZ30" s="36"/>
      <c r="NKS30" s="36"/>
      <c r="NML30" s="36"/>
      <c r="NOE30" s="36"/>
      <c r="NPX30" s="36"/>
      <c r="NRQ30" s="36"/>
      <c r="NTJ30" s="36"/>
      <c r="NVC30" s="36"/>
      <c r="NWV30" s="36"/>
      <c r="NYO30" s="36"/>
      <c r="OAH30" s="36"/>
      <c r="OCA30" s="36"/>
      <c r="ODT30" s="36"/>
      <c r="OFM30" s="36"/>
      <c r="OHF30" s="36"/>
      <c r="OIY30" s="36"/>
      <c r="OKR30" s="36"/>
      <c r="OMK30" s="36"/>
      <c r="OOD30" s="36"/>
      <c r="OPW30" s="36"/>
      <c r="ORP30" s="36"/>
      <c r="OTI30" s="36"/>
      <c r="OVB30" s="36"/>
      <c r="OWU30" s="36"/>
      <c r="OYN30" s="36"/>
      <c r="PAG30" s="36"/>
      <c r="PBZ30" s="36"/>
      <c r="PDS30" s="36"/>
      <c r="PFL30" s="36"/>
      <c r="PHE30" s="36"/>
      <c r="PIX30" s="36"/>
      <c r="PKQ30" s="36"/>
      <c r="PMJ30" s="36"/>
      <c r="POC30" s="36"/>
      <c r="PPV30" s="36"/>
      <c r="PRO30" s="36"/>
      <c r="PTH30" s="36"/>
      <c r="PVA30" s="36"/>
      <c r="PWT30" s="36"/>
      <c r="PYM30" s="36"/>
      <c r="QAF30" s="36"/>
      <c r="QBY30" s="36"/>
      <c r="QDR30" s="36"/>
      <c r="QFK30" s="36"/>
      <c r="QHD30" s="36"/>
      <c r="QIW30" s="36"/>
      <c r="QKP30" s="36"/>
      <c r="QMI30" s="36"/>
      <c r="QOB30" s="36"/>
      <c r="QPU30" s="36"/>
      <c r="QRN30" s="36"/>
      <c r="QTG30" s="36"/>
      <c r="QUZ30" s="36"/>
      <c r="QWS30" s="36"/>
      <c r="QYL30" s="36"/>
      <c r="RAE30" s="36"/>
      <c r="RBX30" s="36"/>
      <c r="RDQ30" s="36"/>
      <c r="RFJ30" s="36"/>
      <c r="RHC30" s="36"/>
      <c r="RIV30" s="36"/>
      <c r="RKO30" s="36"/>
      <c r="RMH30" s="36"/>
      <c r="ROA30" s="36"/>
      <c r="RPT30" s="36"/>
      <c r="RRM30" s="36"/>
      <c r="RTF30" s="36"/>
      <c r="RUY30" s="36"/>
      <c r="RWR30" s="36"/>
      <c r="RYK30" s="36"/>
      <c r="SAD30" s="36"/>
      <c r="SBW30" s="36"/>
      <c r="SDP30" s="36"/>
      <c r="SFI30" s="36"/>
      <c r="SHB30" s="36"/>
      <c r="SIU30" s="36"/>
      <c r="SKN30" s="36"/>
      <c r="SMG30" s="36"/>
      <c r="SNZ30" s="36"/>
      <c r="SPS30" s="36"/>
      <c r="SRL30" s="36"/>
      <c r="STE30" s="36"/>
      <c r="SUX30" s="36"/>
      <c r="SWQ30" s="36"/>
      <c r="SYJ30" s="36"/>
      <c r="TAC30" s="36"/>
      <c r="TBV30" s="36"/>
      <c r="TDO30" s="36"/>
      <c r="TFH30" s="36"/>
      <c r="THA30" s="36"/>
      <c r="TIT30" s="36"/>
      <c r="TKM30" s="36"/>
      <c r="TMF30" s="36"/>
      <c r="TNY30" s="36"/>
      <c r="TPR30" s="36"/>
      <c r="TRK30" s="36"/>
      <c r="TTD30" s="36"/>
      <c r="TUW30" s="36"/>
      <c r="TWP30" s="36"/>
      <c r="TYI30" s="36"/>
      <c r="UAB30" s="36"/>
      <c r="UBU30" s="36"/>
      <c r="UDN30" s="36"/>
      <c r="UFG30" s="36"/>
      <c r="UGZ30" s="36"/>
      <c r="UIS30" s="36"/>
      <c r="UKL30" s="36"/>
      <c r="UME30" s="36"/>
      <c r="UNX30" s="36"/>
      <c r="UPQ30" s="36"/>
      <c r="URJ30" s="36"/>
      <c r="UTC30" s="36"/>
      <c r="UUV30" s="36"/>
      <c r="UWO30" s="36"/>
      <c r="UYH30" s="36"/>
      <c r="VAA30" s="36"/>
      <c r="VBT30" s="36"/>
      <c r="VDM30" s="36"/>
      <c r="VFF30" s="36"/>
      <c r="VGY30" s="36"/>
      <c r="VIR30" s="36"/>
      <c r="VKK30" s="36"/>
      <c r="VMD30" s="36"/>
      <c r="VNW30" s="36"/>
      <c r="VPP30" s="36"/>
      <c r="VRI30" s="36"/>
      <c r="VTB30" s="36"/>
      <c r="VUU30" s="36"/>
      <c r="VWN30" s="36"/>
      <c r="VYG30" s="36"/>
      <c r="VZZ30" s="36"/>
      <c r="WBS30" s="36"/>
      <c r="WDL30" s="36"/>
      <c r="WFE30" s="36"/>
      <c r="WGX30" s="36"/>
      <c r="WIQ30" s="36"/>
      <c r="WKJ30" s="36"/>
      <c r="WMC30" s="36"/>
      <c r="WNV30" s="36"/>
      <c r="WPO30" s="36"/>
      <c r="WRH30" s="36"/>
      <c r="WTA30" s="36"/>
      <c r="WUT30" s="36"/>
      <c r="WWM30" s="36"/>
      <c r="WYF30" s="36"/>
      <c r="WZY30" s="36"/>
      <c r="XBR30" s="36"/>
      <c r="XDK30" s="36"/>
      <c r="XFD30" s="36"/>
    </row>
    <row r="31" spans="1:994 1039:2029 2074:3064 3109:4054 4099:5089 5134:6124 6169:7159 7204:8149 8194:9184 9229:10219 10264:11254 11299:12244 12289:13279 13324:14314 14359:15349 15394:16384" s="4" customFormat="1" ht="18.75" x14ac:dyDescent="0.3">
      <c r="D31" s="36"/>
      <c r="AW31" s="36"/>
      <c r="CP31" s="36"/>
      <c r="EI31" s="36"/>
      <c r="GB31" s="36"/>
      <c r="HU31" s="36"/>
      <c r="JN31" s="36"/>
      <c r="LG31" s="36"/>
      <c r="MZ31" s="36"/>
      <c r="OS31" s="36"/>
      <c r="QL31" s="36"/>
      <c r="SE31" s="36"/>
      <c r="TX31" s="36"/>
      <c r="VQ31" s="36"/>
      <c r="XJ31" s="36"/>
      <c r="ZC31" s="36"/>
      <c r="AAV31" s="36"/>
      <c r="ACO31" s="36"/>
      <c r="AEH31" s="36"/>
      <c r="AGA31" s="36"/>
      <c r="AHT31" s="36"/>
      <c r="AJM31" s="36"/>
      <c r="ALF31" s="36"/>
      <c r="AMY31" s="36"/>
      <c r="AOR31" s="36"/>
      <c r="AQK31" s="36"/>
      <c r="ASD31" s="36"/>
      <c r="ATW31" s="36"/>
      <c r="AVP31" s="36"/>
      <c r="AXI31" s="36"/>
      <c r="AZB31" s="36"/>
      <c r="BAU31" s="36"/>
      <c r="BCN31" s="36"/>
      <c r="BEG31" s="36"/>
      <c r="BFZ31" s="36"/>
      <c r="BHS31" s="36"/>
      <c r="BJL31" s="36"/>
      <c r="BLE31" s="36"/>
      <c r="BMX31" s="36"/>
      <c r="BOQ31" s="36"/>
      <c r="BQJ31" s="36"/>
      <c r="BSC31" s="36"/>
      <c r="BTV31" s="36"/>
      <c r="BVO31" s="36"/>
      <c r="BXH31" s="36"/>
      <c r="BZA31" s="36"/>
      <c r="CAT31" s="36"/>
      <c r="CCM31" s="36"/>
      <c r="CEF31" s="36"/>
      <c r="CFY31" s="36"/>
      <c r="CHR31" s="36"/>
      <c r="CJK31" s="36"/>
      <c r="CLD31" s="36"/>
      <c r="CMW31" s="36"/>
      <c r="COP31" s="36"/>
      <c r="CQI31" s="36"/>
      <c r="CSB31" s="36"/>
      <c r="CTU31" s="36"/>
      <c r="CVN31" s="36"/>
      <c r="CXG31" s="36"/>
      <c r="CYZ31" s="36"/>
      <c r="DAS31" s="36"/>
      <c r="DCL31" s="36"/>
      <c r="DEE31" s="36"/>
      <c r="DFX31" s="36"/>
      <c r="DHQ31" s="36"/>
      <c r="DJJ31" s="36"/>
      <c r="DLC31" s="36"/>
      <c r="DMV31" s="36"/>
      <c r="DOO31" s="36"/>
      <c r="DQH31" s="36"/>
      <c r="DSA31" s="36"/>
      <c r="DTT31" s="36"/>
      <c r="DVM31" s="36"/>
      <c r="DXF31" s="36"/>
      <c r="DYY31" s="36"/>
      <c r="EAR31" s="36"/>
      <c r="ECK31" s="36"/>
      <c r="EED31" s="36"/>
      <c r="EFW31" s="36"/>
      <c r="EHP31" s="36"/>
      <c r="EJI31" s="36"/>
      <c r="ELB31" s="36"/>
      <c r="EMU31" s="36"/>
      <c r="EON31" s="36"/>
      <c r="EQG31" s="36"/>
      <c r="ERZ31" s="36"/>
      <c r="ETS31" s="36"/>
      <c r="EVL31" s="36"/>
      <c r="EXE31" s="36"/>
      <c r="EYX31" s="36"/>
      <c r="FAQ31" s="36"/>
      <c r="FCJ31" s="36"/>
      <c r="FEC31" s="36"/>
      <c r="FFV31" s="36"/>
      <c r="FHO31" s="36"/>
      <c r="FJH31" s="36"/>
      <c r="FLA31" s="36"/>
      <c r="FMT31" s="36"/>
      <c r="FOM31" s="36"/>
      <c r="FQF31" s="36"/>
      <c r="FRY31" s="36"/>
      <c r="FTR31" s="36"/>
      <c r="FVK31" s="36"/>
      <c r="FXD31" s="36"/>
      <c r="FYW31" s="36"/>
      <c r="GAP31" s="36"/>
      <c r="GCI31" s="36"/>
      <c r="GEB31" s="36"/>
      <c r="GFU31" s="36"/>
      <c r="GHN31" s="36"/>
      <c r="GJG31" s="36"/>
      <c r="GKZ31" s="36"/>
      <c r="GMS31" s="36"/>
      <c r="GOL31" s="36"/>
      <c r="GQE31" s="36"/>
      <c r="GRX31" s="36"/>
      <c r="GTQ31" s="36"/>
      <c r="GVJ31" s="36"/>
      <c r="GXC31" s="36"/>
      <c r="GYV31" s="36"/>
      <c r="HAO31" s="36"/>
      <c r="HCH31" s="36"/>
      <c r="HEA31" s="36"/>
      <c r="HFT31" s="36"/>
      <c r="HHM31" s="36"/>
      <c r="HJF31" s="36"/>
      <c r="HKY31" s="36"/>
      <c r="HMR31" s="36"/>
      <c r="HOK31" s="36"/>
      <c r="HQD31" s="36"/>
      <c r="HRW31" s="36"/>
      <c r="HTP31" s="36"/>
      <c r="HVI31" s="36"/>
      <c r="HXB31" s="36"/>
      <c r="HYU31" s="36"/>
      <c r="IAN31" s="36"/>
      <c r="ICG31" s="36"/>
      <c r="IDZ31" s="36"/>
      <c r="IFS31" s="36"/>
      <c r="IHL31" s="36"/>
      <c r="IJE31" s="36"/>
      <c r="IKX31" s="36"/>
      <c r="IMQ31" s="36"/>
      <c r="IOJ31" s="36"/>
      <c r="IQC31" s="36"/>
      <c r="IRV31" s="36"/>
      <c r="ITO31" s="36"/>
      <c r="IVH31" s="36"/>
      <c r="IXA31" s="36"/>
      <c r="IYT31" s="36"/>
      <c r="JAM31" s="36"/>
      <c r="JCF31" s="36"/>
      <c r="JDY31" s="36"/>
      <c r="JFR31" s="36"/>
      <c r="JHK31" s="36"/>
      <c r="JJD31" s="36"/>
      <c r="JKW31" s="36"/>
      <c r="JMP31" s="36"/>
      <c r="JOI31" s="36"/>
      <c r="JQB31" s="36"/>
      <c r="JRU31" s="36"/>
      <c r="JTN31" s="36"/>
      <c r="JVG31" s="36"/>
      <c r="JWZ31" s="36"/>
      <c r="JYS31" s="36"/>
      <c r="KAL31" s="36"/>
      <c r="KCE31" s="36"/>
      <c r="KDX31" s="36"/>
      <c r="KFQ31" s="36"/>
      <c r="KHJ31" s="36"/>
      <c r="KJC31" s="36"/>
      <c r="KKV31" s="36"/>
      <c r="KMO31" s="36"/>
      <c r="KOH31" s="36"/>
      <c r="KQA31" s="36"/>
      <c r="KRT31" s="36"/>
      <c r="KTM31" s="36"/>
      <c r="KVF31" s="36"/>
      <c r="KWY31" s="36"/>
      <c r="KYR31" s="36"/>
      <c r="LAK31" s="36"/>
      <c r="LCD31" s="36"/>
      <c r="LDW31" s="36"/>
      <c r="LFP31" s="36"/>
      <c r="LHI31" s="36"/>
      <c r="LJB31" s="36"/>
      <c r="LKU31" s="36"/>
      <c r="LMN31" s="36"/>
      <c r="LOG31" s="36"/>
      <c r="LPZ31" s="36"/>
      <c r="LRS31" s="36"/>
      <c r="LTL31" s="36"/>
      <c r="LVE31" s="36"/>
      <c r="LWX31" s="36"/>
      <c r="LYQ31" s="36"/>
      <c r="MAJ31" s="36"/>
      <c r="MCC31" s="36"/>
      <c r="MDV31" s="36"/>
      <c r="MFO31" s="36"/>
      <c r="MHH31" s="36"/>
      <c r="MJA31" s="36"/>
      <c r="MKT31" s="36"/>
      <c r="MMM31" s="36"/>
      <c r="MOF31" s="36"/>
      <c r="MPY31" s="36"/>
      <c r="MRR31" s="36"/>
      <c r="MTK31" s="36"/>
      <c r="MVD31" s="36"/>
      <c r="MWW31" s="36"/>
      <c r="MYP31" s="36"/>
      <c r="NAI31" s="36"/>
      <c r="NCB31" s="36"/>
      <c r="NDU31" s="36"/>
      <c r="NFN31" s="36"/>
      <c r="NHG31" s="36"/>
      <c r="NIZ31" s="36"/>
      <c r="NKS31" s="36"/>
      <c r="NML31" s="36"/>
      <c r="NOE31" s="36"/>
      <c r="NPX31" s="36"/>
      <c r="NRQ31" s="36"/>
      <c r="NTJ31" s="36"/>
      <c r="NVC31" s="36"/>
      <c r="NWV31" s="36"/>
      <c r="NYO31" s="36"/>
      <c r="OAH31" s="36"/>
      <c r="OCA31" s="36"/>
      <c r="ODT31" s="36"/>
      <c r="OFM31" s="36"/>
      <c r="OHF31" s="36"/>
      <c r="OIY31" s="36"/>
      <c r="OKR31" s="36"/>
      <c r="OMK31" s="36"/>
      <c r="OOD31" s="36"/>
      <c r="OPW31" s="36"/>
      <c r="ORP31" s="36"/>
      <c r="OTI31" s="36"/>
      <c r="OVB31" s="36"/>
      <c r="OWU31" s="36"/>
      <c r="OYN31" s="36"/>
      <c r="PAG31" s="36"/>
      <c r="PBZ31" s="36"/>
      <c r="PDS31" s="36"/>
      <c r="PFL31" s="36"/>
      <c r="PHE31" s="36"/>
      <c r="PIX31" s="36"/>
      <c r="PKQ31" s="36"/>
      <c r="PMJ31" s="36"/>
      <c r="POC31" s="36"/>
      <c r="PPV31" s="36"/>
      <c r="PRO31" s="36"/>
      <c r="PTH31" s="36"/>
      <c r="PVA31" s="36"/>
      <c r="PWT31" s="36"/>
      <c r="PYM31" s="36"/>
      <c r="QAF31" s="36"/>
      <c r="QBY31" s="36"/>
      <c r="QDR31" s="36"/>
      <c r="QFK31" s="36"/>
      <c r="QHD31" s="36"/>
      <c r="QIW31" s="36"/>
      <c r="QKP31" s="36"/>
      <c r="QMI31" s="36"/>
      <c r="QOB31" s="36"/>
      <c r="QPU31" s="36"/>
      <c r="QRN31" s="36"/>
      <c r="QTG31" s="36"/>
      <c r="QUZ31" s="36"/>
      <c r="QWS31" s="36"/>
      <c r="QYL31" s="36"/>
      <c r="RAE31" s="36"/>
      <c r="RBX31" s="36"/>
      <c r="RDQ31" s="36"/>
      <c r="RFJ31" s="36"/>
      <c r="RHC31" s="36"/>
      <c r="RIV31" s="36"/>
      <c r="RKO31" s="36"/>
      <c r="RMH31" s="36"/>
      <c r="ROA31" s="36"/>
      <c r="RPT31" s="36"/>
      <c r="RRM31" s="36"/>
      <c r="RTF31" s="36"/>
      <c r="RUY31" s="36"/>
      <c r="RWR31" s="36"/>
      <c r="RYK31" s="36"/>
      <c r="SAD31" s="36"/>
      <c r="SBW31" s="36"/>
      <c r="SDP31" s="36"/>
      <c r="SFI31" s="36"/>
      <c r="SHB31" s="36"/>
      <c r="SIU31" s="36"/>
      <c r="SKN31" s="36"/>
      <c r="SMG31" s="36"/>
      <c r="SNZ31" s="36"/>
      <c r="SPS31" s="36"/>
      <c r="SRL31" s="36"/>
      <c r="STE31" s="36"/>
      <c r="SUX31" s="36"/>
      <c r="SWQ31" s="36"/>
      <c r="SYJ31" s="36"/>
      <c r="TAC31" s="36"/>
      <c r="TBV31" s="36"/>
      <c r="TDO31" s="36"/>
      <c r="TFH31" s="36"/>
      <c r="THA31" s="36"/>
      <c r="TIT31" s="36"/>
      <c r="TKM31" s="36"/>
      <c r="TMF31" s="36"/>
      <c r="TNY31" s="36"/>
      <c r="TPR31" s="36"/>
      <c r="TRK31" s="36"/>
      <c r="TTD31" s="36"/>
      <c r="TUW31" s="36"/>
      <c r="TWP31" s="36"/>
      <c r="TYI31" s="36"/>
      <c r="UAB31" s="36"/>
      <c r="UBU31" s="36"/>
      <c r="UDN31" s="36"/>
      <c r="UFG31" s="36"/>
      <c r="UGZ31" s="36"/>
      <c r="UIS31" s="36"/>
      <c r="UKL31" s="36"/>
      <c r="UME31" s="36"/>
      <c r="UNX31" s="36"/>
      <c r="UPQ31" s="36"/>
      <c r="URJ31" s="36"/>
      <c r="UTC31" s="36"/>
      <c r="UUV31" s="36"/>
      <c r="UWO31" s="36"/>
      <c r="UYH31" s="36"/>
      <c r="VAA31" s="36"/>
      <c r="VBT31" s="36"/>
      <c r="VDM31" s="36"/>
      <c r="VFF31" s="36"/>
      <c r="VGY31" s="36"/>
      <c r="VIR31" s="36"/>
      <c r="VKK31" s="36"/>
      <c r="VMD31" s="36"/>
      <c r="VNW31" s="36"/>
      <c r="VPP31" s="36"/>
      <c r="VRI31" s="36"/>
      <c r="VTB31" s="36"/>
      <c r="VUU31" s="36"/>
      <c r="VWN31" s="36"/>
      <c r="VYG31" s="36"/>
      <c r="VZZ31" s="36"/>
      <c r="WBS31" s="36"/>
      <c r="WDL31" s="36"/>
      <c r="WFE31" s="36"/>
      <c r="WGX31" s="36"/>
      <c r="WIQ31" s="36"/>
      <c r="WKJ31" s="36"/>
      <c r="WMC31" s="36"/>
      <c r="WNV31" s="36"/>
      <c r="WPO31" s="36"/>
      <c r="WRH31" s="36"/>
      <c r="WTA31" s="36"/>
      <c r="WUT31" s="36"/>
      <c r="WWM31" s="36"/>
      <c r="WYF31" s="36"/>
      <c r="WZY31" s="36"/>
      <c r="XBR31" s="36"/>
      <c r="XDK31" s="36"/>
      <c r="XFD31" s="36"/>
    </row>
    <row r="32" spans="1:994 1039:2029 2074:3064 3109:4054 4099:5089 5134:6124 6169:7159 7204:8149 8194:9184 9229:10219 10264:11254 11299:12244 12289:13279 13324:14314 14359:15349 15394:16384" s="4" customFormat="1" ht="18.75" x14ac:dyDescent="0.3">
      <c r="D32" s="36"/>
      <c r="AW32" s="36"/>
      <c r="CP32" s="36"/>
      <c r="EI32" s="36"/>
      <c r="GB32" s="36"/>
      <c r="HU32" s="36"/>
      <c r="JN32" s="36"/>
      <c r="LG32" s="36"/>
      <c r="MZ32" s="36"/>
      <c r="OS32" s="36"/>
      <c r="QL32" s="36"/>
      <c r="SE32" s="36"/>
      <c r="TX32" s="36"/>
      <c r="VQ32" s="36"/>
      <c r="XJ32" s="36"/>
      <c r="ZC32" s="36"/>
      <c r="AAV32" s="36"/>
      <c r="ACO32" s="36"/>
      <c r="AEH32" s="36"/>
      <c r="AGA32" s="36"/>
      <c r="AHT32" s="36"/>
      <c r="AJM32" s="36"/>
      <c r="ALF32" s="36"/>
      <c r="AMY32" s="36"/>
      <c r="AOR32" s="36"/>
      <c r="AQK32" s="36"/>
      <c r="ASD32" s="36"/>
      <c r="ATW32" s="36"/>
      <c r="AVP32" s="36"/>
      <c r="AXI32" s="36"/>
      <c r="AZB32" s="36"/>
      <c r="BAU32" s="36"/>
      <c r="BCN32" s="36"/>
      <c r="BEG32" s="36"/>
      <c r="BFZ32" s="36"/>
      <c r="BHS32" s="36"/>
      <c r="BJL32" s="36"/>
      <c r="BLE32" s="36"/>
      <c r="BMX32" s="36"/>
      <c r="BOQ32" s="36"/>
      <c r="BQJ32" s="36"/>
      <c r="BSC32" s="36"/>
      <c r="BTV32" s="36"/>
      <c r="BVO32" s="36"/>
      <c r="BXH32" s="36"/>
      <c r="BZA32" s="36"/>
      <c r="CAT32" s="36"/>
      <c r="CCM32" s="36"/>
      <c r="CEF32" s="36"/>
      <c r="CFY32" s="36"/>
      <c r="CHR32" s="36"/>
      <c r="CJK32" s="36"/>
      <c r="CLD32" s="36"/>
      <c r="CMW32" s="36"/>
      <c r="COP32" s="36"/>
      <c r="CQI32" s="36"/>
      <c r="CSB32" s="36"/>
      <c r="CTU32" s="36"/>
      <c r="CVN32" s="36"/>
      <c r="CXG32" s="36"/>
      <c r="CYZ32" s="36"/>
      <c r="DAS32" s="36"/>
      <c r="DCL32" s="36"/>
      <c r="DEE32" s="36"/>
      <c r="DFX32" s="36"/>
      <c r="DHQ32" s="36"/>
      <c r="DJJ32" s="36"/>
      <c r="DLC32" s="36"/>
      <c r="DMV32" s="36"/>
      <c r="DOO32" s="36"/>
      <c r="DQH32" s="36"/>
      <c r="DSA32" s="36"/>
      <c r="DTT32" s="36"/>
      <c r="DVM32" s="36"/>
      <c r="DXF32" s="36"/>
      <c r="DYY32" s="36"/>
      <c r="EAR32" s="36"/>
      <c r="ECK32" s="36"/>
      <c r="EED32" s="36"/>
      <c r="EFW32" s="36"/>
      <c r="EHP32" s="36"/>
      <c r="EJI32" s="36"/>
      <c r="ELB32" s="36"/>
      <c r="EMU32" s="36"/>
      <c r="EON32" s="36"/>
      <c r="EQG32" s="36"/>
      <c r="ERZ32" s="36"/>
      <c r="ETS32" s="36"/>
      <c r="EVL32" s="36"/>
      <c r="EXE32" s="36"/>
      <c r="EYX32" s="36"/>
      <c r="FAQ32" s="36"/>
      <c r="FCJ32" s="36"/>
      <c r="FEC32" s="36"/>
      <c r="FFV32" s="36"/>
      <c r="FHO32" s="36"/>
      <c r="FJH32" s="36"/>
      <c r="FLA32" s="36"/>
      <c r="FMT32" s="36"/>
      <c r="FOM32" s="36"/>
      <c r="FQF32" s="36"/>
      <c r="FRY32" s="36"/>
      <c r="FTR32" s="36"/>
      <c r="FVK32" s="36"/>
      <c r="FXD32" s="36"/>
      <c r="FYW32" s="36"/>
      <c r="GAP32" s="36"/>
      <c r="GCI32" s="36"/>
      <c r="GEB32" s="36"/>
      <c r="GFU32" s="36"/>
      <c r="GHN32" s="36"/>
      <c r="GJG32" s="36"/>
      <c r="GKZ32" s="36"/>
      <c r="GMS32" s="36"/>
      <c r="GOL32" s="36"/>
      <c r="GQE32" s="36"/>
      <c r="GRX32" s="36"/>
      <c r="GTQ32" s="36"/>
      <c r="GVJ32" s="36"/>
      <c r="GXC32" s="36"/>
      <c r="GYV32" s="36"/>
      <c r="HAO32" s="36"/>
      <c r="HCH32" s="36"/>
      <c r="HEA32" s="36"/>
      <c r="HFT32" s="36"/>
      <c r="HHM32" s="36"/>
      <c r="HJF32" s="36"/>
      <c r="HKY32" s="36"/>
      <c r="HMR32" s="36"/>
      <c r="HOK32" s="36"/>
      <c r="HQD32" s="36"/>
      <c r="HRW32" s="36"/>
      <c r="HTP32" s="36"/>
      <c r="HVI32" s="36"/>
      <c r="HXB32" s="36"/>
      <c r="HYU32" s="36"/>
      <c r="IAN32" s="36"/>
      <c r="ICG32" s="36"/>
      <c r="IDZ32" s="36"/>
      <c r="IFS32" s="36"/>
      <c r="IHL32" s="36"/>
      <c r="IJE32" s="36"/>
      <c r="IKX32" s="36"/>
      <c r="IMQ32" s="36"/>
      <c r="IOJ32" s="36"/>
      <c r="IQC32" s="36"/>
      <c r="IRV32" s="36"/>
      <c r="ITO32" s="36"/>
      <c r="IVH32" s="36"/>
      <c r="IXA32" s="36"/>
      <c r="IYT32" s="36"/>
      <c r="JAM32" s="36"/>
      <c r="JCF32" s="36"/>
      <c r="JDY32" s="36"/>
      <c r="JFR32" s="36"/>
      <c r="JHK32" s="36"/>
      <c r="JJD32" s="36"/>
      <c r="JKW32" s="36"/>
      <c r="JMP32" s="36"/>
      <c r="JOI32" s="36"/>
      <c r="JQB32" s="36"/>
      <c r="JRU32" s="36"/>
      <c r="JTN32" s="36"/>
      <c r="JVG32" s="36"/>
      <c r="JWZ32" s="36"/>
      <c r="JYS32" s="36"/>
      <c r="KAL32" s="36"/>
      <c r="KCE32" s="36"/>
      <c r="KDX32" s="36"/>
      <c r="KFQ32" s="36"/>
      <c r="KHJ32" s="36"/>
      <c r="KJC32" s="36"/>
      <c r="KKV32" s="36"/>
      <c r="KMO32" s="36"/>
      <c r="KOH32" s="36"/>
      <c r="KQA32" s="36"/>
      <c r="KRT32" s="36"/>
      <c r="KTM32" s="36"/>
      <c r="KVF32" s="36"/>
      <c r="KWY32" s="36"/>
      <c r="KYR32" s="36"/>
      <c r="LAK32" s="36"/>
      <c r="LCD32" s="36"/>
      <c r="LDW32" s="36"/>
      <c r="LFP32" s="36"/>
      <c r="LHI32" s="36"/>
      <c r="LJB32" s="36"/>
      <c r="LKU32" s="36"/>
      <c r="LMN32" s="36"/>
      <c r="LOG32" s="36"/>
      <c r="LPZ32" s="36"/>
      <c r="LRS32" s="36"/>
      <c r="LTL32" s="36"/>
      <c r="LVE32" s="36"/>
      <c r="LWX32" s="36"/>
      <c r="LYQ32" s="36"/>
      <c r="MAJ32" s="36"/>
      <c r="MCC32" s="36"/>
      <c r="MDV32" s="36"/>
      <c r="MFO32" s="36"/>
      <c r="MHH32" s="36"/>
      <c r="MJA32" s="36"/>
      <c r="MKT32" s="36"/>
      <c r="MMM32" s="36"/>
      <c r="MOF32" s="36"/>
      <c r="MPY32" s="36"/>
      <c r="MRR32" s="36"/>
      <c r="MTK32" s="36"/>
      <c r="MVD32" s="36"/>
      <c r="MWW32" s="36"/>
      <c r="MYP32" s="36"/>
      <c r="NAI32" s="36"/>
      <c r="NCB32" s="36"/>
      <c r="NDU32" s="36"/>
      <c r="NFN32" s="36"/>
      <c r="NHG32" s="36"/>
      <c r="NIZ32" s="36"/>
      <c r="NKS32" s="36"/>
      <c r="NML32" s="36"/>
      <c r="NOE32" s="36"/>
      <c r="NPX32" s="36"/>
      <c r="NRQ32" s="36"/>
      <c r="NTJ32" s="36"/>
      <c r="NVC32" s="36"/>
      <c r="NWV32" s="36"/>
      <c r="NYO32" s="36"/>
      <c r="OAH32" s="36"/>
      <c r="OCA32" s="36"/>
      <c r="ODT32" s="36"/>
      <c r="OFM32" s="36"/>
      <c r="OHF32" s="36"/>
      <c r="OIY32" s="36"/>
      <c r="OKR32" s="36"/>
      <c r="OMK32" s="36"/>
      <c r="OOD32" s="36"/>
      <c r="OPW32" s="36"/>
      <c r="ORP32" s="36"/>
      <c r="OTI32" s="36"/>
      <c r="OVB32" s="36"/>
      <c r="OWU32" s="36"/>
      <c r="OYN32" s="36"/>
      <c r="PAG32" s="36"/>
      <c r="PBZ32" s="36"/>
      <c r="PDS32" s="36"/>
      <c r="PFL32" s="36"/>
      <c r="PHE32" s="36"/>
      <c r="PIX32" s="36"/>
      <c r="PKQ32" s="36"/>
      <c r="PMJ32" s="36"/>
      <c r="POC32" s="36"/>
      <c r="PPV32" s="36"/>
      <c r="PRO32" s="36"/>
      <c r="PTH32" s="36"/>
      <c r="PVA32" s="36"/>
      <c r="PWT32" s="36"/>
      <c r="PYM32" s="36"/>
      <c r="QAF32" s="36"/>
      <c r="QBY32" s="36"/>
      <c r="QDR32" s="36"/>
      <c r="QFK32" s="36"/>
      <c r="QHD32" s="36"/>
      <c r="QIW32" s="36"/>
      <c r="QKP32" s="36"/>
      <c r="QMI32" s="36"/>
      <c r="QOB32" s="36"/>
      <c r="QPU32" s="36"/>
      <c r="QRN32" s="36"/>
      <c r="QTG32" s="36"/>
      <c r="QUZ32" s="36"/>
      <c r="QWS32" s="36"/>
      <c r="QYL32" s="36"/>
      <c r="RAE32" s="36"/>
      <c r="RBX32" s="36"/>
      <c r="RDQ32" s="36"/>
      <c r="RFJ32" s="36"/>
      <c r="RHC32" s="36"/>
      <c r="RIV32" s="36"/>
      <c r="RKO32" s="36"/>
      <c r="RMH32" s="36"/>
      <c r="ROA32" s="36"/>
      <c r="RPT32" s="36"/>
      <c r="RRM32" s="36"/>
      <c r="RTF32" s="36"/>
      <c r="RUY32" s="36"/>
      <c r="RWR32" s="36"/>
      <c r="RYK32" s="36"/>
      <c r="SAD32" s="36"/>
      <c r="SBW32" s="36"/>
      <c r="SDP32" s="36"/>
      <c r="SFI32" s="36"/>
      <c r="SHB32" s="36"/>
      <c r="SIU32" s="36"/>
      <c r="SKN32" s="36"/>
      <c r="SMG32" s="36"/>
      <c r="SNZ32" s="36"/>
      <c r="SPS32" s="36"/>
      <c r="SRL32" s="36"/>
      <c r="STE32" s="36"/>
      <c r="SUX32" s="36"/>
      <c r="SWQ32" s="36"/>
      <c r="SYJ32" s="36"/>
      <c r="TAC32" s="36"/>
      <c r="TBV32" s="36"/>
      <c r="TDO32" s="36"/>
      <c r="TFH32" s="36"/>
      <c r="THA32" s="36"/>
      <c r="TIT32" s="36"/>
      <c r="TKM32" s="36"/>
      <c r="TMF32" s="36"/>
      <c r="TNY32" s="36"/>
      <c r="TPR32" s="36"/>
      <c r="TRK32" s="36"/>
      <c r="TTD32" s="36"/>
      <c r="TUW32" s="36"/>
      <c r="TWP32" s="36"/>
      <c r="TYI32" s="36"/>
      <c r="UAB32" s="36"/>
      <c r="UBU32" s="36"/>
      <c r="UDN32" s="36"/>
      <c r="UFG32" s="36"/>
      <c r="UGZ32" s="36"/>
      <c r="UIS32" s="36"/>
      <c r="UKL32" s="36"/>
      <c r="UME32" s="36"/>
      <c r="UNX32" s="36"/>
      <c r="UPQ32" s="36"/>
      <c r="URJ32" s="36"/>
      <c r="UTC32" s="36"/>
      <c r="UUV32" s="36"/>
      <c r="UWO32" s="36"/>
      <c r="UYH32" s="36"/>
      <c r="VAA32" s="36"/>
      <c r="VBT32" s="36"/>
      <c r="VDM32" s="36"/>
      <c r="VFF32" s="36"/>
      <c r="VGY32" s="36"/>
      <c r="VIR32" s="36"/>
      <c r="VKK32" s="36"/>
      <c r="VMD32" s="36"/>
      <c r="VNW32" s="36"/>
      <c r="VPP32" s="36"/>
      <c r="VRI32" s="36"/>
      <c r="VTB32" s="36"/>
      <c r="VUU32" s="36"/>
      <c r="VWN32" s="36"/>
      <c r="VYG32" s="36"/>
      <c r="VZZ32" s="36"/>
      <c r="WBS32" s="36"/>
      <c r="WDL32" s="36"/>
      <c r="WFE32" s="36"/>
      <c r="WGX32" s="36"/>
      <c r="WIQ32" s="36"/>
      <c r="WKJ32" s="36"/>
      <c r="WMC32" s="36"/>
      <c r="WNV32" s="36"/>
      <c r="WPO32" s="36"/>
      <c r="WRH32" s="36"/>
      <c r="WTA32" s="36"/>
      <c r="WUT32" s="36"/>
      <c r="WWM32" s="36"/>
      <c r="WYF32" s="36"/>
      <c r="WZY32" s="36"/>
      <c r="XBR32" s="36"/>
      <c r="XDK32" s="36"/>
      <c r="XFD32" s="36"/>
    </row>
    <row r="33" spans="4:994 1039:2029 2074:3064 3109:4054 4099:5089 5134:6124 6169:7159 7204:8149 8194:9184 9229:10219 10264:11254 11299:12244 12289:13279 13324:14314 14359:15349 15394:16384" s="4" customFormat="1" ht="18.75" x14ac:dyDescent="0.3">
      <c r="D33" s="36"/>
      <c r="AW33" s="36"/>
      <c r="CP33" s="36"/>
      <c r="EI33" s="36"/>
      <c r="GB33" s="36"/>
      <c r="HU33" s="36"/>
      <c r="JN33" s="36"/>
      <c r="LG33" s="36"/>
      <c r="MZ33" s="36"/>
      <c r="OS33" s="36"/>
      <c r="QL33" s="36"/>
      <c r="SE33" s="36"/>
      <c r="TX33" s="36"/>
      <c r="VQ33" s="36"/>
      <c r="XJ33" s="36"/>
      <c r="ZC33" s="36"/>
      <c r="AAV33" s="36"/>
      <c r="ACO33" s="36"/>
      <c r="AEH33" s="36"/>
      <c r="AGA33" s="36"/>
      <c r="AHT33" s="36"/>
      <c r="AJM33" s="36"/>
      <c r="ALF33" s="36"/>
      <c r="AMY33" s="36"/>
      <c r="AOR33" s="36"/>
      <c r="AQK33" s="36"/>
      <c r="ASD33" s="36"/>
      <c r="ATW33" s="36"/>
      <c r="AVP33" s="36"/>
      <c r="AXI33" s="36"/>
      <c r="AZB33" s="36"/>
      <c r="BAU33" s="36"/>
      <c r="BCN33" s="36"/>
      <c r="BEG33" s="36"/>
      <c r="BFZ33" s="36"/>
      <c r="BHS33" s="36"/>
      <c r="BJL33" s="36"/>
      <c r="BLE33" s="36"/>
      <c r="BMX33" s="36"/>
      <c r="BOQ33" s="36"/>
      <c r="BQJ33" s="36"/>
      <c r="BSC33" s="36"/>
      <c r="BTV33" s="36"/>
      <c r="BVO33" s="36"/>
      <c r="BXH33" s="36"/>
      <c r="BZA33" s="36"/>
      <c r="CAT33" s="36"/>
      <c r="CCM33" s="36"/>
      <c r="CEF33" s="36"/>
      <c r="CFY33" s="36"/>
      <c r="CHR33" s="36"/>
      <c r="CJK33" s="36"/>
      <c r="CLD33" s="36"/>
      <c r="CMW33" s="36"/>
      <c r="COP33" s="36"/>
      <c r="CQI33" s="36"/>
      <c r="CSB33" s="36"/>
      <c r="CTU33" s="36"/>
      <c r="CVN33" s="36"/>
      <c r="CXG33" s="36"/>
      <c r="CYZ33" s="36"/>
      <c r="DAS33" s="36"/>
      <c r="DCL33" s="36"/>
      <c r="DEE33" s="36"/>
      <c r="DFX33" s="36"/>
      <c r="DHQ33" s="36"/>
      <c r="DJJ33" s="36"/>
      <c r="DLC33" s="36"/>
      <c r="DMV33" s="36"/>
      <c r="DOO33" s="36"/>
      <c r="DQH33" s="36"/>
      <c r="DSA33" s="36"/>
      <c r="DTT33" s="36"/>
      <c r="DVM33" s="36"/>
      <c r="DXF33" s="36"/>
      <c r="DYY33" s="36"/>
      <c r="EAR33" s="36"/>
      <c r="ECK33" s="36"/>
      <c r="EED33" s="36"/>
      <c r="EFW33" s="36"/>
      <c r="EHP33" s="36"/>
      <c r="EJI33" s="36"/>
      <c r="ELB33" s="36"/>
      <c r="EMU33" s="36"/>
      <c r="EON33" s="36"/>
      <c r="EQG33" s="36"/>
      <c r="ERZ33" s="36"/>
      <c r="ETS33" s="36"/>
      <c r="EVL33" s="36"/>
      <c r="EXE33" s="36"/>
      <c r="EYX33" s="36"/>
      <c r="FAQ33" s="36"/>
      <c r="FCJ33" s="36"/>
      <c r="FEC33" s="36"/>
      <c r="FFV33" s="36"/>
      <c r="FHO33" s="36"/>
      <c r="FJH33" s="36"/>
      <c r="FLA33" s="36"/>
      <c r="FMT33" s="36"/>
      <c r="FOM33" s="36"/>
      <c r="FQF33" s="36"/>
      <c r="FRY33" s="36"/>
      <c r="FTR33" s="36"/>
      <c r="FVK33" s="36"/>
      <c r="FXD33" s="36"/>
      <c r="FYW33" s="36"/>
      <c r="GAP33" s="36"/>
      <c r="GCI33" s="36"/>
      <c r="GEB33" s="36"/>
      <c r="GFU33" s="36"/>
      <c r="GHN33" s="36"/>
      <c r="GJG33" s="36"/>
      <c r="GKZ33" s="36"/>
      <c r="GMS33" s="36"/>
      <c r="GOL33" s="36"/>
      <c r="GQE33" s="36"/>
      <c r="GRX33" s="36"/>
      <c r="GTQ33" s="36"/>
      <c r="GVJ33" s="36"/>
      <c r="GXC33" s="36"/>
      <c r="GYV33" s="36"/>
      <c r="HAO33" s="36"/>
      <c r="HCH33" s="36"/>
      <c r="HEA33" s="36"/>
      <c r="HFT33" s="36"/>
      <c r="HHM33" s="36"/>
      <c r="HJF33" s="36"/>
      <c r="HKY33" s="36"/>
      <c r="HMR33" s="36"/>
      <c r="HOK33" s="36"/>
      <c r="HQD33" s="36"/>
      <c r="HRW33" s="36"/>
      <c r="HTP33" s="36"/>
      <c r="HVI33" s="36"/>
      <c r="HXB33" s="36"/>
      <c r="HYU33" s="36"/>
      <c r="IAN33" s="36"/>
      <c r="ICG33" s="36"/>
      <c r="IDZ33" s="36"/>
      <c r="IFS33" s="36"/>
      <c r="IHL33" s="36"/>
      <c r="IJE33" s="36"/>
      <c r="IKX33" s="36"/>
      <c r="IMQ33" s="36"/>
      <c r="IOJ33" s="36"/>
      <c r="IQC33" s="36"/>
      <c r="IRV33" s="36"/>
      <c r="ITO33" s="36"/>
      <c r="IVH33" s="36"/>
      <c r="IXA33" s="36"/>
      <c r="IYT33" s="36"/>
      <c r="JAM33" s="36"/>
      <c r="JCF33" s="36"/>
      <c r="JDY33" s="36"/>
      <c r="JFR33" s="36"/>
      <c r="JHK33" s="36"/>
      <c r="JJD33" s="36"/>
      <c r="JKW33" s="36"/>
      <c r="JMP33" s="36"/>
      <c r="JOI33" s="36"/>
      <c r="JQB33" s="36"/>
      <c r="JRU33" s="36"/>
      <c r="JTN33" s="36"/>
      <c r="JVG33" s="36"/>
      <c r="JWZ33" s="36"/>
      <c r="JYS33" s="36"/>
      <c r="KAL33" s="36"/>
      <c r="KCE33" s="36"/>
      <c r="KDX33" s="36"/>
      <c r="KFQ33" s="36"/>
      <c r="KHJ33" s="36"/>
      <c r="KJC33" s="36"/>
      <c r="KKV33" s="36"/>
      <c r="KMO33" s="36"/>
      <c r="KOH33" s="36"/>
      <c r="KQA33" s="36"/>
      <c r="KRT33" s="36"/>
      <c r="KTM33" s="36"/>
      <c r="KVF33" s="36"/>
      <c r="KWY33" s="36"/>
      <c r="KYR33" s="36"/>
      <c r="LAK33" s="36"/>
      <c r="LCD33" s="36"/>
      <c r="LDW33" s="36"/>
      <c r="LFP33" s="36"/>
      <c r="LHI33" s="36"/>
      <c r="LJB33" s="36"/>
      <c r="LKU33" s="36"/>
      <c r="LMN33" s="36"/>
      <c r="LOG33" s="36"/>
      <c r="LPZ33" s="36"/>
      <c r="LRS33" s="36"/>
      <c r="LTL33" s="36"/>
      <c r="LVE33" s="36"/>
      <c r="LWX33" s="36"/>
      <c r="LYQ33" s="36"/>
      <c r="MAJ33" s="36"/>
      <c r="MCC33" s="36"/>
      <c r="MDV33" s="36"/>
      <c r="MFO33" s="36"/>
      <c r="MHH33" s="36"/>
      <c r="MJA33" s="36"/>
      <c r="MKT33" s="36"/>
      <c r="MMM33" s="36"/>
      <c r="MOF33" s="36"/>
      <c r="MPY33" s="36"/>
      <c r="MRR33" s="36"/>
      <c r="MTK33" s="36"/>
      <c r="MVD33" s="36"/>
      <c r="MWW33" s="36"/>
      <c r="MYP33" s="36"/>
      <c r="NAI33" s="36"/>
      <c r="NCB33" s="36"/>
      <c r="NDU33" s="36"/>
      <c r="NFN33" s="36"/>
      <c r="NHG33" s="36"/>
      <c r="NIZ33" s="36"/>
      <c r="NKS33" s="36"/>
      <c r="NML33" s="36"/>
      <c r="NOE33" s="36"/>
      <c r="NPX33" s="36"/>
      <c r="NRQ33" s="36"/>
      <c r="NTJ33" s="36"/>
      <c r="NVC33" s="36"/>
      <c r="NWV33" s="36"/>
      <c r="NYO33" s="36"/>
      <c r="OAH33" s="36"/>
      <c r="OCA33" s="36"/>
      <c r="ODT33" s="36"/>
      <c r="OFM33" s="36"/>
      <c r="OHF33" s="36"/>
      <c r="OIY33" s="36"/>
      <c r="OKR33" s="36"/>
      <c r="OMK33" s="36"/>
      <c r="OOD33" s="36"/>
      <c r="OPW33" s="36"/>
      <c r="ORP33" s="36"/>
      <c r="OTI33" s="36"/>
      <c r="OVB33" s="36"/>
      <c r="OWU33" s="36"/>
      <c r="OYN33" s="36"/>
      <c r="PAG33" s="36"/>
      <c r="PBZ33" s="36"/>
      <c r="PDS33" s="36"/>
      <c r="PFL33" s="36"/>
      <c r="PHE33" s="36"/>
      <c r="PIX33" s="36"/>
      <c r="PKQ33" s="36"/>
      <c r="PMJ33" s="36"/>
      <c r="POC33" s="36"/>
      <c r="PPV33" s="36"/>
      <c r="PRO33" s="36"/>
      <c r="PTH33" s="36"/>
      <c r="PVA33" s="36"/>
      <c r="PWT33" s="36"/>
      <c r="PYM33" s="36"/>
      <c r="QAF33" s="36"/>
      <c r="QBY33" s="36"/>
      <c r="QDR33" s="36"/>
      <c r="QFK33" s="36"/>
      <c r="QHD33" s="36"/>
      <c r="QIW33" s="36"/>
      <c r="QKP33" s="36"/>
      <c r="QMI33" s="36"/>
      <c r="QOB33" s="36"/>
      <c r="QPU33" s="36"/>
      <c r="QRN33" s="36"/>
      <c r="QTG33" s="36"/>
      <c r="QUZ33" s="36"/>
      <c r="QWS33" s="36"/>
      <c r="QYL33" s="36"/>
      <c r="RAE33" s="36"/>
      <c r="RBX33" s="36"/>
      <c r="RDQ33" s="36"/>
      <c r="RFJ33" s="36"/>
      <c r="RHC33" s="36"/>
      <c r="RIV33" s="36"/>
      <c r="RKO33" s="36"/>
      <c r="RMH33" s="36"/>
      <c r="ROA33" s="36"/>
      <c r="RPT33" s="36"/>
      <c r="RRM33" s="36"/>
      <c r="RTF33" s="36"/>
      <c r="RUY33" s="36"/>
      <c r="RWR33" s="36"/>
      <c r="RYK33" s="36"/>
      <c r="SAD33" s="36"/>
      <c r="SBW33" s="36"/>
      <c r="SDP33" s="36"/>
      <c r="SFI33" s="36"/>
      <c r="SHB33" s="36"/>
      <c r="SIU33" s="36"/>
      <c r="SKN33" s="36"/>
      <c r="SMG33" s="36"/>
      <c r="SNZ33" s="36"/>
      <c r="SPS33" s="36"/>
      <c r="SRL33" s="36"/>
      <c r="STE33" s="36"/>
      <c r="SUX33" s="36"/>
      <c r="SWQ33" s="36"/>
      <c r="SYJ33" s="36"/>
      <c r="TAC33" s="36"/>
      <c r="TBV33" s="36"/>
      <c r="TDO33" s="36"/>
      <c r="TFH33" s="36"/>
      <c r="THA33" s="36"/>
      <c r="TIT33" s="36"/>
      <c r="TKM33" s="36"/>
      <c r="TMF33" s="36"/>
      <c r="TNY33" s="36"/>
      <c r="TPR33" s="36"/>
      <c r="TRK33" s="36"/>
      <c r="TTD33" s="36"/>
      <c r="TUW33" s="36"/>
      <c r="TWP33" s="36"/>
      <c r="TYI33" s="36"/>
      <c r="UAB33" s="36"/>
      <c r="UBU33" s="36"/>
      <c r="UDN33" s="36"/>
      <c r="UFG33" s="36"/>
      <c r="UGZ33" s="36"/>
      <c r="UIS33" s="36"/>
      <c r="UKL33" s="36"/>
      <c r="UME33" s="36"/>
      <c r="UNX33" s="36"/>
      <c r="UPQ33" s="36"/>
      <c r="URJ33" s="36"/>
      <c r="UTC33" s="36"/>
      <c r="UUV33" s="36"/>
      <c r="UWO33" s="36"/>
      <c r="UYH33" s="36"/>
      <c r="VAA33" s="36"/>
      <c r="VBT33" s="36"/>
      <c r="VDM33" s="36"/>
      <c r="VFF33" s="36"/>
      <c r="VGY33" s="36"/>
      <c r="VIR33" s="36"/>
      <c r="VKK33" s="36"/>
      <c r="VMD33" s="36"/>
      <c r="VNW33" s="36"/>
      <c r="VPP33" s="36"/>
      <c r="VRI33" s="36"/>
      <c r="VTB33" s="36"/>
      <c r="VUU33" s="36"/>
      <c r="VWN33" s="36"/>
      <c r="VYG33" s="36"/>
      <c r="VZZ33" s="36"/>
      <c r="WBS33" s="36"/>
      <c r="WDL33" s="36"/>
      <c r="WFE33" s="36"/>
      <c r="WGX33" s="36"/>
      <c r="WIQ33" s="36"/>
      <c r="WKJ33" s="36"/>
      <c r="WMC33" s="36"/>
      <c r="WNV33" s="36"/>
      <c r="WPO33" s="36"/>
      <c r="WRH33" s="36"/>
      <c r="WTA33" s="36"/>
      <c r="WUT33" s="36"/>
      <c r="WWM33" s="36"/>
      <c r="WYF33" s="36"/>
      <c r="WZY33" s="36"/>
      <c r="XBR33" s="36"/>
      <c r="XDK33" s="36"/>
      <c r="XFD33" s="36"/>
    </row>
    <row r="34" spans="4:994 1039:2029 2074:3064 3109:4054 4099:5089 5134:6124 6169:7159 7204:8149 8194:9184 9229:10219 10264:11254 11299:12244 12289:13279 13324:14314 14359:15349 15394:16384" s="4" customFormat="1" ht="18.75" x14ac:dyDescent="0.3">
      <c r="D34" s="36"/>
      <c r="AW34" s="36"/>
      <c r="CP34" s="36"/>
      <c r="EI34" s="36"/>
      <c r="GB34" s="36"/>
      <c r="HU34" s="36"/>
      <c r="JN34" s="36"/>
      <c r="LG34" s="36"/>
      <c r="MZ34" s="36"/>
      <c r="OS34" s="36"/>
      <c r="QL34" s="36"/>
      <c r="SE34" s="36"/>
      <c r="TX34" s="36"/>
      <c r="VQ34" s="36"/>
      <c r="XJ34" s="36"/>
      <c r="ZC34" s="36"/>
      <c r="AAV34" s="36"/>
      <c r="ACO34" s="36"/>
      <c r="AEH34" s="36"/>
      <c r="AGA34" s="36"/>
      <c r="AHT34" s="36"/>
      <c r="AJM34" s="36"/>
      <c r="ALF34" s="36"/>
      <c r="AMY34" s="36"/>
      <c r="AOR34" s="36"/>
      <c r="AQK34" s="36"/>
      <c r="ASD34" s="36"/>
      <c r="ATW34" s="36"/>
      <c r="AVP34" s="36"/>
      <c r="AXI34" s="36"/>
      <c r="AZB34" s="36"/>
      <c r="BAU34" s="36"/>
      <c r="BCN34" s="36"/>
      <c r="BEG34" s="36"/>
      <c r="BFZ34" s="36"/>
      <c r="BHS34" s="36"/>
      <c r="BJL34" s="36"/>
      <c r="BLE34" s="36"/>
      <c r="BMX34" s="36"/>
      <c r="BOQ34" s="36"/>
      <c r="BQJ34" s="36"/>
      <c r="BSC34" s="36"/>
      <c r="BTV34" s="36"/>
      <c r="BVO34" s="36"/>
      <c r="BXH34" s="36"/>
      <c r="BZA34" s="36"/>
      <c r="CAT34" s="36"/>
      <c r="CCM34" s="36"/>
      <c r="CEF34" s="36"/>
      <c r="CFY34" s="36"/>
      <c r="CHR34" s="36"/>
      <c r="CJK34" s="36"/>
      <c r="CLD34" s="36"/>
      <c r="CMW34" s="36"/>
      <c r="COP34" s="36"/>
      <c r="CQI34" s="36"/>
      <c r="CSB34" s="36"/>
      <c r="CTU34" s="36"/>
      <c r="CVN34" s="36"/>
      <c r="CXG34" s="36"/>
      <c r="CYZ34" s="36"/>
      <c r="DAS34" s="36"/>
      <c r="DCL34" s="36"/>
      <c r="DEE34" s="36"/>
      <c r="DFX34" s="36"/>
      <c r="DHQ34" s="36"/>
      <c r="DJJ34" s="36"/>
      <c r="DLC34" s="36"/>
      <c r="DMV34" s="36"/>
      <c r="DOO34" s="36"/>
      <c r="DQH34" s="36"/>
      <c r="DSA34" s="36"/>
      <c r="DTT34" s="36"/>
      <c r="DVM34" s="36"/>
      <c r="DXF34" s="36"/>
      <c r="DYY34" s="36"/>
      <c r="EAR34" s="36"/>
      <c r="ECK34" s="36"/>
      <c r="EED34" s="36"/>
      <c r="EFW34" s="36"/>
      <c r="EHP34" s="36"/>
      <c r="EJI34" s="36"/>
      <c r="ELB34" s="36"/>
      <c r="EMU34" s="36"/>
      <c r="EON34" s="36"/>
      <c r="EQG34" s="36"/>
      <c r="ERZ34" s="36"/>
      <c r="ETS34" s="36"/>
      <c r="EVL34" s="36"/>
      <c r="EXE34" s="36"/>
      <c r="EYX34" s="36"/>
      <c r="FAQ34" s="36"/>
      <c r="FCJ34" s="36"/>
      <c r="FEC34" s="36"/>
      <c r="FFV34" s="36"/>
      <c r="FHO34" s="36"/>
      <c r="FJH34" s="36"/>
      <c r="FLA34" s="36"/>
      <c r="FMT34" s="36"/>
      <c r="FOM34" s="36"/>
      <c r="FQF34" s="36"/>
      <c r="FRY34" s="36"/>
      <c r="FTR34" s="36"/>
      <c r="FVK34" s="36"/>
      <c r="FXD34" s="36"/>
      <c r="FYW34" s="36"/>
      <c r="GAP34" s="36"/>
      <c r="GCI34" s="36"/>
      <c r="GEB34" s="36"/>
      <c r="GFU34" s="36"/>
      <c r="GHN34" s="36"/>
      <c r="GJG34" s="36"/>
      <c r="GKZ34" s="36"/>
      <c r="GMS34" s="36"/>
      <c r="GOL34" s="36"/>
      <c r="GQE34" s="36"/>
      <c r="GRX34" s="36"/>
      <c r="GTQ34" s="36"/>
      <c r="GVJ34" s="36"/>
      <c r="GXC34" s="36"/>
      <c r="GYV34" s="36"/>
      <c r="HAO34" s="36"/>
      <c r="HCH34" s="36"/>
      <c r="HEA34" s="36"/>
      <c r="HFT34" s="36"/>
      <c r="HHM34" s="36"/>
      <c r="HJF34" s="36"/>
      <c r="HKY34" s="36"/>
      <c r="HMR34" s="36"/>
      <c r="HOK34" s="36"/>
      <c r="HQD34" s="36"/>
      <c r="HRW34" s="36"/>
      <c r="HTP34" s="36"/>
      <c r="HVI34" s="36"/>
      <c r="HXB34" s="36"/>
      <c r="HYU34" s="36"/>
      <c r="IAN34" s="36"/>
      <c r="ICG34" s="36"/>
      <c r="IDZ34" s="36"/>
      <c r="IFS34" s="36"/>
      <c r="IHL34" s="36"/>
      <c r="IJE34" s="36"/>
      <c r="IKX34" s="36"/>
      <c r="IMQ34" s="36"/>
      <c r="IOJ34" s="36"/>
      <c r="IQC34" s="36"/>
      <c r="IRV34" s="36"/>
      <c r="ITO34" s="36"/>
      <c r="IVH34" s="36"/>
      <c r="IXA34" s="36"/>
      <c r="IYT34" s="36"/>
      <c r="JAM34" s="36"/>
      <c r="JCF34" s="36"/>
      <c r="JDY34" s="36"/>
      <c r="JFR34" s="36"/>
      <c r="JHK34" s="36"/>
      <c r="JJD34" s="36"/>
      <c r="JKW34" s="36"/>
      <c r="JMP34" s="36"/>
      <c r="JOI34" s="36"/>
      <c r="JQB34" s="36"/>
      <c r="JRU34" s="36"/>
      <c r="JTN34" s="36"/>
      <c r="JVG34" s="36"/>
      <c r="JWZ34" s="36"/>
      <c r="JYS34" s="36"/>
      <c r="KAL34" s="36"/>
      <c r="KCE34" s="36"/>
      <c r="KDX34" s="36"/>
      <c r="KFQ34" s="36"/>
      <c r="KHJ34" s="36"/>
      <c r="KJC34" s="36"/>
      <c r="KKV34" s="36"/>
      <c r="KMO34" s="36"/>
      <c r="KOH34" s="36"/>
      <c r="KQA34" s="36"/>
      <c r="KRT34" s="36"/>
      <c r="KTM34" s="36"/>
      <c r="KVF34" s="36"/>
      <c r="KWY34" s="36"/>
      <c r="KYR34" s="36"/>
      <c r="LAK34" s="36"/>
      <c r="LCD34" s="36"/>
      <c r="LDW34" s="36"/>
      <c r="LFP34" s="36"/>
      <c r="LHI34" s="36"/>
      <c r="LJB34" s="36"/>
      <c r="LKU34" s="36"/>
      <c r="LMN34" s="36"/>
      <c r="LOG34" s="36"/>
      <c r="LPZ34" s="36"/>
      <c r="LRS34" s="36"/>
      <c r="LTL34" s="36"/>
      <c r="LVE34" s="36"/>
      <c r="LWX34" s="36"/>
      <c r="LYQ34" s="36"/>
      <c r="MAJ34" s="36"/>
      <c r="MCC34" s="36"/>
      <c r="MDV34" s="36"/>
      <c r="MFO34" s="36"/>
      <c r="MHH34" s="36"/>
      <c r="MJA34" s="36"/>
      <c r="MKT34" s="36"/>
      <c r="MMM34" s="36"/>
      <c r="MOF34" s="36"/>
      <c r="MPY34" s="36"/>
      <c r="MRR34" s="36"/>
      <c r="MTK34" s="36"/>
      <c r="MVD34" s="36"/>
      <c r="MWW34" s="36"/>
      <c r="MYP34" s="36"/>
      <c r="NAI34" s="36"/>
      <c r="NCB34" s="36"/>
      <c r="NDU34" s="36"/>
      <c r="NFN34" s="36"/>
      <c r="NHG34" s="36"/>
      <c r="NIZ34" s="36"/>
      <c r="NKS34" s="36"/>
      <c r="NML34" s="36"/>
      <c r="NOE34" s="36"/>
      <c r="NPX34" s="36"/>
      <c r="NRQ34" s="36"/>
      <c r="NTJ34" s="36"/>
      <c r="NVC34" s="36"/>
      <c r="NWV34" s="36"/>
      <c r="NYO34" s="36"/>
      <c r="OAH34" s="36"/>
      <c r="OCA34" s="36"/>
      <c r="ODT34" s="36"/>
      <c r="OFM34" s="36"/>
      <c r="OHF34" s="36"/>
      <c r="OIY34" s="36"/>
      <c r="OKR34" s="36"/>
      <c r="OMK34" s="36"/>
      <c r="OOD34" s="36"/>
      <c r="OPW34" s="36"/>
      <c r="ORP34" s="36"/>
      <c r="OTI34" s="36"/>
      <c r="OVB34" s="36"/>
      <c r="OWU34" s="36"/>
      <c r="OYN34" s="36"/>
      <c r="PAG34" s="36"/>
      <c r="PBZ34" s="36"/>
      <c r="PDS34" s="36"/>
      <c r="PFL34" s="36"/>
      <c r="PHE34" s="36"/>
      <c r="PIX34" s="36"/>
      <c r="PKQ34" s="36"/>
      <c r="PMJ34" s="36"/>
      <c r="POC34" s="36"/>
      <c r="PPV34" s="36"/>
      <c r="PRO34" s="36"/>
      <c r="PTH34" s="36"/>
      <c r="PVA34" s="36"/>
      <c r="PWT34" s="36"/>
      <c r="PYM34" s="36"/>
      <c r="QAF34" s="36"/>
      <c r="QBY34" s="36"/>
      <c r="QDR34" s="36"/>
      <c r="QFK34" s="36"/>
      <c r="QHD34" s="36"/>
      <c r="QIW34" s="36"/>
      <c r="QKP34" s="36"/>
      <c r="QMI34" s="36"/>
      <c r="QOB34" s="36"/>
      <c r="QPU34" s="36"/>
      <c r="QRN34" s="36"/>
      <c r="QTG34" s="36"/>
      <c r="QUZ34" s="36"/>
      <c r="QWS34" s="36"/>
      <c r="QYL34" s="36"/>
      <c r="RAE34" s="36"/>
      <c r="RBX34" s="36"/>
      <c r="RDQ34" s="36"/>
      <c r="RFJ34" s="36"/>
      <c r="RHC34" s="36"/>
      <c r="RIV34" s="36"/>
      <c r="RKO34" s="36"/>
      <c r="RMH34" s="36"/>
      <c r="ROA34" s="36"/>
      <c r="RPT34" s="36"/>
      <c r="RRM34" s="36"/>
      <c r="RTF34" s="36"/>
      <c r="RUY34" s="36"/>
      <c r="RWR34" s="36"/>
      <c r="RYK34" s="36"/>
      <c r="SAD34" s="36"/>
      <c r="SBW34" s="36"/>
      <c r="SDP34" s="36"/>
      <c r="SFI34" s="36"/>
      <c r="SHB34" s="36"/>
      <c r="SIU34" s="36"/>
      <c r="SKN34" s="36"/>
      <c r="SMG34" s="36"/>
      <c r="SNZ34" s="36"/>
      <c r="SPS34" s="36"/>
      <c r="SRL34" s="36"/>
      <c r="STE34" s="36"/>
      <c r="SUX34" s="36"/>
      <c r="SWQ34" s="36"/>
      <c r="SYJ34" s="36"/>
      <c r="TAC34" s="36"/>
      <c r="TBV34" s="36"/>
      <c r="TDO34" s="36"/>
      <c r="TFH34" s="36"/>
      <c r="THA34" s="36"/>
      <c r="TIT34" s="36"/>
      <c r="TKM34" s="36"/>
      <c r="TMF34" s="36"/>
      <c r="TNY34" s="36"/>
      <c r="TPR34" s="36"/>
      <c r="TRK34" s="36"/>
      <c r="TTD34" s="36"/>
      <c r="TUW34" s="36"/>
      <c r="TWP34" s="36"/>
      <c r="TYI34" s="36"/>
      <c r="UAB34" s="36"/>
      <c r="UBU34" s="36"/>
      <c r="UDN34" s="36"/>
      <c r="UFG34" s="36"/>
      <c r="UGZ34" s="36"/>
      <c r="UIS34" s="36"/>
      <c r="UKL34" s="36"/>
      <c r="UME34" s="36"/>
      <c r="UNX34" s="36"/>
      <c r="UPQ34" s="36"/>
      <c r="URJ34" s="36"/>
      <c r="UTC34" s="36"/>
      <c r="UUV34" s="36"/>
      <c r="UWO34" s="36"/>
      <c r="UYH34" s="36"/>
      <c r="VAA34" s="36"/>
      <c r="VBT34" s="36"/>
      <c r="VDM34" s="36"/>
      <c r="VFF34" s="36"/>
      <c r="VGY34" s="36"/>
      <c r="VIR34" s="36"/>
      <c r="VKK34" s="36"/>
      <c r="VMD34" s="36"/>
      <c r="VNW34" s="36"/>
      <c r="VPP34" s="36"/>
      <c r="VRI34" s="36"/>
      <c r="VTB34" s="36"/>
      <c r="VUU34" s="36"/>
      <c r="VWN34" s="36"/>
      <c r="VYG34" s="36"/>
      <c r="VZZ34" s="36"/>
      <c r="WBS34" s="36"/>
      <c r="WDL34" s="36"/>
      <c r="WFE34" s="36"/>
      <c r="WGX34" s="36"/>
      <c r="WIQ34" s="36"/>
      <c r="WKJ34" s="36"/>
      <c r="WMC34" s="36"/>
      <c r="WNV34" s="36"/>
      <c r="WPO34" s="36"/>
      <c r="WRH34" s="36"/>
      <c r="WTA34" s="36"/>
      <c r="WUT34" s="36"/>
      <c r="WWM34" s="36"/>
      <c r="WYF34" s="36"/>
      <c r="WZY34" s="36"/>
      <c r="XBR34" s="36"/>
      <c r="XDK34" s="36"/>
      <c r="XFD34" s="36"/>
    </row>
    <row r="35" spans="4:994 1039:2029 2074:3064 3109:4054 4099:5089 5134:6124 6169:7159 7204:8149 8194:9184 9229:10219 10264:11254 11299:12244 12289:13279 13324:14314 14359:15349 15394:16384" s="4" customFormat="1" ht="18.75" x14ac:dyDescent="0.3">
      <c r="D35" s="36"/>
      <c r="AW35" s="36"/>
      <c r="CP35" s="36"/>
      <c r="EI35" s="36"/>
      <c r="GB35" s="36"/>
      <c r="HU35" s="36"/>
      <c r="JN35" s="36"/>
      <c r="LG35" s="36"/>
      <c r="MZ35" s="36"/>
      <c r="OS35" s="36"/>
      <c r="QL35" s="36"/>
      <c r="SE35" s="36"/>
      <c r="TX35" s="36"/>
      <c r="VQ35" s="36"/>
      <c r="XJ35" s="36"/>
      <c r="ZC35" s="36"/>
      <c r="AAV35" s="36"/>
      <c r="ACO35" s="36"/>
      <c r="AEH35" s="36"/>
      <c r="AGA35" s="36"/>
      <c r="AHT35" s="36"/>
      <c r="AJM35" s="36"/>
      <c r="ALF35" s="36"/>
      <c r="AMY35" s="36"/>
      <c r="AOR35" s="36"/>
      <c r="AQK35" s="36"/>
      <c r="ASD35" s="36"/>
      <c r="ATW35" s="36"/>
      <c r="AVP35" s="36"/>
      <c r="AXI35" s="36"/>
      <c r="AZB35" s="36"/>
      <c r="BAU35" s="36"/>
      <c r="BCN35" s="36"/>
      <c r="BEG35" s="36"/>
      <c r="BFZ35" s="36"/>
      <c r="BHS35" s="36"/>
      <c r="BJL35" s="36"/>
      <c r="BLE35" s="36"/>
      <c r="BMX35" s="36"/>
      <c r="BOQ35" s="36"/>
      <c r="BQJ35" s="36"/>
      <c r="BSC35" s="36"/>
      <c r="BTV35" s="36"/>
      <c r="BVO35" s="36"/>
      <c r="BXH35" s="36"/>
      <c r="BZA35" s="36"/>
      <c r="CAT35" s="36"/>
      <c r="CCM35" s="36"/>
      <c r="CEF35" s="36"/>
      <c r="CFY35" s="36"/>
      <c r="CHR35" s="36"/>
      <c r="CJK35" s="36"/>
      <c r="CLD35" s="36"/>
      <c r="CMW35" s="36"/>
      <c r="COP35" s="36"/>
      <c r="CQI35" s="36"/>
      <c r="CSB35" s="36"/>
      <c r="CTU35" s="36"/>
      <c r="CVN35" s="36"/>
      <c r="CXG35" s="36"/>
      <c r="CYZ35" s="36"/>
      <c r="DAS35" s="36"/>
      <c r="DCL35" s="36"/>
      <c r="DEE35" s="36"/>
      <c r="DFX35" s="36"/>
      <c r="DHQ35" s="36"/>
      <c r="DJJ35" s="36"/>
      <c r="DLC35" s="36"/>
      <c r="DMV35" s="36"/>
      <c r="DOO35" s="36"/>
      <c r="DQH35" s="36"/>
      <c r="DSA35" s="36"/>
      <c r="DTT35" s="36"/>
      <c r="DVM35" s="36"/>
      <c r="DXF35" s="36"/>
      <c r="DYY35" s="36"/>
      <c r="EAR35" s="36"/>
      <c r="ECK35" s="36"/>
      <c r="EED35" s="36"/>
      <c r="EFW35" s="36"/>
      <c r="EHP35" s="36"/>
      <c r="EJI35" s="36"/>
      <c r="ELB35" s="36"/>
      <c r="EMU35" s="36"/>
      <c r="EON35" s="36"/>
      <c r="EQG35" s="36"/>
      <c r="ERZ35" s="36"/>
      <c r="ETS35" s="36"/>
      <c r="EVL35" s="36"/>
      <c r="EXE35" s="36"/>
      <c r="EYX35" s="36"/>
      <c r="FAQ35" s="36"/>
      <c r="FCJ35" s="36"/>
      <c r="FEC35" s="36"/>
      <c r="FFV35" s="36"/>
      <c r="FHO35" s="36"/>
      <c r="FJH35" s="36"/>
      <c r="FLA35" s="36"/>
      <c r="FMT35" s="36"/>
      <c r="FOM35" s="36"/>
      <c r="FQF35" s="36"/>
      <c r="FRY35" s="36"/>
      <c r="FTR35" s="36"/>
      <c r="FVK35" s="36"/>
      <c r="FXD35" s="36"/>
      <c r="FYW35" s="36"/>
      <c r="GAP35" s="36"/>
      <c r="GCI35" s="36"/>
      <c r="GEB35" s="36"/>
      <c r="GFU35" s="36"/>
      <c r="GHN35" s="36"/>
      <c r="GJG35" s="36"/>
      <c r="GKZ35" s="36"/>
      <c r="GMS35" s="36"/>
      <c r="GOL35" s="36"/>
      <c r="GQE35" s="36"/>
      <c r="GRX35" s="36"/>
      <c r="GTQ35" s="36"/>
      <c r="GVJ35" s="36"/>
      <c r="GXC35" s="36"/>
      <c r="GYV35" s="36"/>
      <c r="HAO35" s="36"/>
      <c r="HCH35" s="36"/>
      <c r="HEA35" s="36"/>
      <c r="HFT35" s="36"/>
      <c r="HHM35" s="36"/>
      <c r="HJF35" s="36"/>
      <c r="HKY35" s="36"/>
      <c r="HMR35" s="36"/>
      <c r="HOK35" s="36"/>
      <c r="HQD35" s="36"/>
      <c r="HRW35" s="36"/>
      <c r="HTP35" s="36"/>
      <c r="HVI35" s="36"/>
      <c r="HXB35" s="36"/>
      <c r="HYU35" s="36"/>
      <c r="IAN35" s="36"/>
      <c r="ICG35" s="36"/>
      <c r="IDZ35" s="36"/>
      <c r="IFS35" s="36"/>
      <c r="IHL35" s="36"/>
      <c r="IJE35" s="36"/>
      <c r="IKX35" s="36"/>
      <c r="IMQ35" s="36"/>
      <c r="IOJ35" s="36"/>
      <c r="IQC35" s="36"/>
      <c r="IRV35" s="36"/>
      <c r="ITO35" s="36"/>
      <c r="IVH35" s="36"/>
      <c r="IXA35" s="36"/>
      <c r="IYT35" s="36"/>
      <c r="JAM35" s="36"/>
      <c r="JCF35" s="36"/>
      <c r="JDY35" s="36"/>
      <c r="JFR35" s="36"/>
      <c r="JHK35" s="36"/>
      <c r="JJD35" s="36"/>
      <c r="JKW35" s="36"/>
      <c r="JMP35" s="36"/>
      <c r="JOI35" s="36"/>
      <c r="JQB35" s="36"/>
      <c r="JRU35" s="36"/>
      <c r="JTN35" s="36"/>
      <c r="JVG35" s="36"/>
      <c r="JWZ35" s="36"/>
      <c r="JYS35" s="36"/>
      <c r="KAL35" s="36"/>
      <c r="KCE35" s="36"/>
      <c r="KDX35" s="36"/>
      <c r="KFQ35" s="36"/>
      <c r="KHJ35" s="36"/>
      <c r="KJC35" s="36"/>
      <c r="KKV35" s="36"/>
      <c r="KMO35" s="36"/>
      <c r="KOH35" s="36"/>
      <c r="KQA35" s="36"/>
      <c r="KRT35" s="36"/>
      <c r="KTM35" s="36"/>
      <c r="KVF35" s="36"/>
      <c r="KWY35" s="36"/>
      <c r="KYR35" s="36"/>
      <c r="LAK35" s="36"/>
      <c r="LCD35" s="36"/>
      <c r="LDW35" s="36"/>
      <c r="LFP35" s="36"/>
      <c r="LHI35" s="36"/>
      <c r="LJB35" s="36"/>
      <c r="LKU35" s="36"/>
      <c r="LMN35" s="36"/>
      <c r="LOG35" s="36"/>
      <c r="LPZ35" s="36"/>
      <c r="LRS35" s="36"/>
      <c r="LTL35" s="36"/>
      <c r="LVE35" s="36"/>
      <c r="LWX35" s="36"/>
      <c r="LYQ35" s="36"/>
      <c r="MAJ35" s="36"/>
      <c r="MCC35" s="36"/>
      <c r="MDV35" s="36"/>
      <c r="MFO35" s="36"/>
      <c r="MHH35" s="36"/>
      <c r="MJA35" s="36"/>
      <c r="MKT35" s="36"/>
      <c r="MMM35" s="36"/>
      <c r="MOF35" s="36"/>
      <c r="MPY35" s="36"/>
      <c r="MRR35" s="36"/>
      <c r="MTK35" s="36"/>
      <c r="MVD35" s="36"/>
      <c r="MWW35" s="36"/>
      <c r="MYP35" s="36"/>
      <c r="NAI35" s="36"/>
      <c r="NCB35" s="36"/>
      <c r="NDU35" s="36"/>
      <c r="NFN35" s="36"/>
      <c r="NHG35" s="36"/>
      <c r="NIZ35" s="36"/>
      <c r="NKS35" s="36"/>
      <c r="NML35" s="36"/>
      <c r="NOE35" s="36"/>
      <c r="NPX35" s="36"/>
      <c r="NRQ35" s="36"/>
      <c r="NTJ35" s="36"/>
      <c r="NVC35" s="36"/>
      <c r="NWV35" s="36"/>
      <c r="NYO35" s="36"/>
      <c r="OAH35" s="36"/>
      <c r="OCA35" s="36"/>
      <c r="ODT35" s="36"/>
      <c r="OFM35" s="36"/>
      <c r="OHF35" s="36"/>
      <c r="OIY35" s="36"/>
      <c r="OKR35" s="36"/>
      <c r="OMK35" s="36"/>
      <c r="OOD35" s="36"/>
      <c r="OPW35" s="36"/>
      <c r="ORP35" s="36"/>
      <c r="OTI35" s="36"/>
      <c r="OVB35" s="36"/>
      <c r="OWU35" s="36"/>
      <c r="OYN35" s="36"/>
      <c r="PAG35" s="36"/>
      <c r="PBZ35" s="36"/>
      <c r="PDS35" s="36"/>
      <c r="PFL35" s="36"/>
      <c r="PHE35" s="36"/>
      <c r="PIX35" s="36"/>
      <c r="PKQ35" s="36"/>
      <c r="PMJ35" s="36"/>
      <c r="POC35" s="36"/>
      <c r="PPV35" s="36"/>
      <c r="PRO35" s="36"/>
      <c r="PTH35" s="36"/>
      <c r="PVA35" s="36"/>
      <c r="PWT35" s="36"/>
      <c r="PYM35" s="36"/>
      <c r="QAF35" s="36"/>
      <c r="QBY35" s="36"/>
      <c r="QDR35" s="36"/>
      <c r="QFK35" s="36"/>
      <c r="QHD35" s="36"/>
      <c r="QIW35" s="36"/>
      <c r="QKP35" s="36"/>
      <c r="QMI35" s="36"/>
      <c r="QOB35" s="36"/>
      <c r="QPU35" s="36"/>
      <c r="QRN35" s="36"/>
      <c r="QTG35" s="36"/>
      <c r="QUZ35" s="36"/>
      <c r="QWS35" s="36"/>
      <c r="QYL35" s="36"/>
      <c r="RAE35" s="36"/>
      <c r="RBX35" s="36"/>
      <c r="RDQ35" s="36"/>
      <c r="RFJ35" s="36"/>
      <c r="RHC35" s="36"/>
      <c r="RIV35" s="36"/>
      <c r="RKO35" s="36"/>
      <c r="RMH35" s="36"/>
      <c r="ROA35" s="36"/>
      <c r="RPT35" s="36"/>
      <c r="RRM35" s="36"/>
      <c r="RTF35" s="36"/>
      <c r="RUY35" s="36"/>
      <c r="RWR35" s="36"/>
      <c r="RYK35" s="36"/>
      <c r="SAD35" s="36"/>
      <c r="SBW35" s="36"/>
      <c r="SDP35" s="36"/>
      <c r="SFI35" s="36"/>
      <c r="SHB35" s="36"/>
      <c r="SIU35" s="36"/>
      <c r="SKN35" s="36"/>
      <c r="SMG35" s="36"/>
      <c r="SNZ35" s="36"/>
      <c r="SPS35" s="36"/>
      <c r="SRL35" s="36"/>
      <c r="STE35" s="36"/>
      <c r="SUX35" s="36"/>
      <c r="SWQ35" s="36"/>
      <c r="SYJ35" s="36"/>
      <c r="TAC35" s="36"/>
      <c r="TBV35" s="36"/>
      <c r="TDO35" s="36"/>
      <c r="TFH35" s="36"/>
      <c r="THA35" s="36"/>
      <c r="TIT35" s="36"/>
      <c r="TKM35" s="36"/>
      <c r="TMF35" s="36"/>
      <c r="TNY35" s="36"/>
      <c r="TPR35" s="36"/>
      <c r="TRK35" s="36"/>
      <c r="TTD35" s="36"/>
      <c r="TUW35" s="36"/>
      <c r="TWP35" s="36"/>
      <c r="TYI35" s="36"/>
      <c r="UAB35" s="36"/>
      <c r="UBU35" s="36"/>
      <c r="UDN35" s="36"/>
      <c r="UFG35" s="36"/>
      <c r="UGZ35" s="36"/>
      <c r="UIS35" s="36"/>
      <c r="UKL35" s="36"/>
      <c r="UME35" s="36"/>
      <c r="UNX35" s="36"/>
      <c r="UPQ35" s="36"/>
      <c r="URJ35" s="36"/>
      <c r="UTC35" s="36"/>
      <c r="UUV35" s="36"/>
      <c r="UWO35" s="36"/>
      <c r="UYH35" s="36"/>
      <c r="VAA35" s="36"/>
      <c r="VBT35" s="36"/>
      <c r="VDM35" s="36"/>
      <c r="VFF35" s="36"/>
      <c r="VGY35" s="36"/>
      <c r="VIR35" s="36"/>
      <c r="VKK35" s="36"/>
      <c r="VMD35" s="36"/>
      <c r="VNW35" s="36"/>
      <c r="VPP35" s="36"/>
      <c r="VRI35" s="36"/>
      <c r="VTB35" s="36"/>
      <c r="VUU35" s="36"/>
      <c r="VWN35" s="36"/>
      <c r="VYG35" s="36"/>
      <c r="VZZ35" s="36"/>
      <c r="WBS35" s="36"/>
      <c r="WDL35" s="36"/>
      <c r="WFE35" s="36"/>
      <c r="WGX35" s="36"/>
      <c r="WIQ35" s="36"/>
      <c r="WKJ35" s="36"/>
      <c r="WMC35" s="36"/>
      <c r="WNV35" s="36"/>
      <c r="WPO35" s="36"/>
      <c r="WRH35" s="36"/>
      <c r="WTA35" s="36"/>
      <c r="WUT35" s="36"/>
      <c r="WWM35" s="36"/>
      <c r="WYF35" s="36"/>
      <c r="WZY35" s="36"/>
      <c r="XBR35" s="36"/>
      <c r="XDK35" s="36"/>
      <c r="XFD35" s="36"/>
    </row>
    <row r="36" spans="4:994 1039:2029 2074:3064 3109:4054 4099:5089 5134:6124 6169:7159 7204:8149 8194:9184 9229:10219 10264:11254 11299:12244 12289:13279 13324:14314 14359:15349 15394:16384" s="4" customFormat="1" ht="18.75" x14ac:dyDescent="0.3">
      <c r="D36" s="36"/>
      <c r="AW36" s="36"/>
      <c r="CP36" s="36"/>
      <c r="EI36" s="36"/>
      <c r="GB36" s="36"/>
      <c r="HU36" s="36"/>
      <c r="JN36" s="36"/>
      <c r="LG36" s="36"/>
      <c r="MZ36" s="36"/>
      <c r="OS36" s="36"/>
      <c r="QL36" s="36"/>
      <c r="SE36" s="36"/>
      <c r="TX36" s="36"/>
      <c r="VQ36" s="36"/>
      <c r="XJ36" s="36"/>
      <c r="ZC36" s="36"/>
      <c r="AAV36" s="36"/>
      <c r="ACO36" s="36"/>
      <c r="AEH36" s="36"/>
      <c r="AGA36" s="36"/>
      <c r="AHT36" s="36"/>
      <c r="AJM36" s="36"/>
      <c r="ALF36" s="36"/>
      <c r="AMY36" s="36"/>
      <c r="AOR36" s="36"/>
      <c r="AQK36" s="36"/>
      <c r="ASD36" s="36"/>
      <c r="ATW36" s="36"/>
      <c r="AVP36" s="36"/>
      <c r="AXI36" s="36"/>
      <c r="AZB36" s="36"/>
      <c r="BAU36" s="36"/>
      <c r="BCN36" s="36"/>
      <c r="BEG36" s="36"/>
      <c r="BFZ36" s="36"/>
      <c r="BHS36" s="36"/>
      <c r="BJL36" s="36"/>
      <c r="BLE36" s="36"/>
      <c r="BMX36" s="36"/>
      <c r="BOQ36" s="36"/>
      <c r="BQJ36" s="36"/>
      <c r="BSC36" s="36"/>
      <c r="BTV36" s="36"/>
      <c r="BVO36" s="36"/>
      <c r="BXH36" s="36"/>
      <c r="BZA36" s="36"/>
      <c r="CAT36" s="36"/>
      <c r="CCM36" s="36"/>
      <c r="CEF36" s="36"/>
      <c r="CFY36" s="36"/>
      <c r="CHR36" s="36"/>
      <c r="CJK36" s="36"/>
      <c r="CLD36" s="36"/>
      <c r="CMW36" s="36"/>
      <c r="COP36" s="36"/>
      <c r="CQI36" s="36"/>
      <c r="CSB36" s="36"/>
      <c r="CTU36" s="36"/>
      <c r="CVN36" s="36"/>
      <c r="CXG36" s="36"/>
      <c r="CYZ36" s="36"/>
      <c r="DAS36" s="36"/>
      <c r="DCL36" s="36"/>
      <c r="DEE36" s="36"/>
      <c r="DFX36" s="36"/>
      <c r="DHQ36" s="36"/>
      <c r="DJJ36" s="36"/>
      <c r="DLC36" s="36"/>
      <c r="DMV36" s="36"/>
      <c r="DOO36" s="36"/>
      <c r="DQH36" s="36"/>
      <c r="DSA36" s="36"/>
      <c r="DTT36" s="36"/>
      <c r="DVM36" s="36"/>
      <c r="DXF36" s="36"/>
      <c r="DYY36" s="36"/>
      <c r="EAR36" s="36"/>
      <c r="ECK36" s="36"/>
      <c r="EED36" s="36"/>
      <c r="EFW36" s="36"/>
      <c r="EHP36" s="36"/>
      <c r="EJI36" s="36"/>
      <c r="ELB36" s="36"/>
      <c r="EMU36" s="36"/>
      <c r="EON36" s="36"/>
      <c r="EQG36" s="36"/>
      <c r="ERZ36" s="36"/>
      <c r="ETS36" s="36"/>
      <c r="EVL36" s="36"/>
      <c r="EXE36" s="36"/>
      <c r="EYX36" s="36"/>
      <c r="FAQ36" s="36"/>
      <c r="FCJ36" s="36"/>
      <c r="FEC36" s="36"/>
      <c r="FFV36" s="36"/>
      <c r="FHO36" s="36"/>
      <c r="FJH36" s="36"/>
      <c r="FLA36" s="36"/>
      <c r="FMT36" s="36"/>
      <c r="FOM36" s="36"/>
      <c r="FQF36" s="36"/>
      <c r="FRY36" s="36"/>
      <c r="FTR36" s="36"/>
      <c r="FVK36" s="36"/>
      <c r="FXD36" s="36"/>
      <c r="FYW36" s="36"/>
      <c r="GAP36" s="36"/>
      <c r="GCI36" s="36"/>
      <c r="GEB36" s="36"/>
      <c r="GFU36" s="36"/>
      <c r="GHN36" s="36"/>
      <c r="GJG36" s="36"/>
      <c r="GKZ36" s="36"/>
      <c r="GMS36" s="36"/>
      <c r="GOL36" s="36"/>
      <c r="GQE36" s="36"/>
      <c r="GRX36" s="36"/>
      <c r="GTQ36" s="36"/>
      <c r="GVJ36" s="36"/>
      <c r="GXC36" s="36"/>
      <c r="GYV36" s="36"/>
      <c r="HAO36" s="36"/>
      <c r="HCH36" s="36"/>
      <c r="HEA36" s="36"/>
      <c r="HFT36" s="36"/>
      <c r="HHM36" s="36"/>
      <c r="HJF36" s="36"/>
      <c r="HKY36" s="36"/>
      <c r="HMR36" s="36"/>
      <c r="HOK36" s="36"/>
      <c r="HQD36" s="36"/>
      <c r="HRW36" s="36"/>
      <c r="HTP36" s="36"/>
      <c r="HVI36" s="36"/>
      <c r="HXB36" s="36"/>
      <c r="HYU36" s="36"/>
      <c r="IAN36" s="36"/>
      <c r="ICG36" s="36"/>
      <c r="IDZ36" s="36"/>
      <c r="IFS36" s="36"/>
      <c r="IHL36" s="36"/>
      <c r="IJE36" s="36"/>
      <c r="IKX36" s="36"/>
      <c r="IMQ36" s="36"/>
      <c r="IOJ36" s="36"/>
      <c r="IQC36" s="36"/>
      <c r="IRV36" s="36"/>
      <c r="ITO36" s="36"/>
      <c r="IVH36" s="36"/>
      <c r="IXA36" s="36"/>
      <c r="IYT36" s="36"/>
      <c r="JAM36" s="36"/>
      <c r="JCF36" s="36"/>
      <c r="JDY36" s="36"/>
      <c r="JFR36" s="36"/>
      <c r="JHK36" s="36"/>
      <c r="JJD36" s="36"/>
      <c r="JKW36" s="36"/>
      <c r="JMP36" s="36"/>
      <c r="JOI36" s="36"/>
      <c r="JQB36" s="36"/>
      <c r="JRU36" s="36"/>
      <c r="JTN36" s="36"/>
      <c r="JVG36" s="36"/>
      <c r="JWZ36" s="36"/>
      <c r="JYS36" s="36"/>
      <c r="KAL36" s="36"/>
      <c r="KCE36" s="36"/>
      <c r="KDX36" s="36"/>
      <c r="KFQ36" s="36"/>
      <c r="KHJ36" s="36"/>
      <c r="KJC36" s="36"/>
      <c r="KKV36" s="36"/>
      <c r="KMO36" s="36"/>
      <c r="KOH36" s="36"/>
      <c r="KQA36" s="36"/>
      <c r="KRT36" s="36"/>
      <c r="KTM36" s="36"/>
      <c r="KVF36" s="36"/>
      <c r="KWY36" s="36"/>
      <c r="KYR36" s="36"/>
      <c r="LAK36" s="36"/>
      <c r="LCD36" s="36"/>
      <c r="LDW36" s="36"/>
      <c r="LFP36" s="36"/>
      <c r="LHI36" s="36"/>
      <c r="LJB36" s="36"/>
      <c r="LKU36" s="36"/>
      <c r="LMN36" s="36"/>
      <c r="LOG36" s="36"/>
      <c r="LPZ36" s="36"/>
      <c r="LRS36" s="36"/>
      <c r="LTL36" s="36"/>
      <c r="LVE36" s="36"/>
      <c r="LWX36" s="36"/>
      <c r="LYQ36" s="36"/>
      <c r="MAJ36" s="36"/>
      <c r="MCC36" s="36"/>
      <c r="MDV36" s="36"/>
      <c r="MFO36" s="36"/>
      <c r="MHH36" s="36"/>
      <c r="MJA36" s="36"/>
      <c r="MKT36" s="36"/>
      <c r="MMM36" s="36"/>
      <c r="MOF36" s="36"/>
      <c r="MPY36" s="36"/>
      <c r="MRR36" s="36"/>
      <c r="MTK36" s="36"/>
      <c r="MVD36" s="36"/>
      <c r="MWW36" s="36"/>
      <c r="MYP36" s="36"/>
      <c r="NAI36" s="36"/>
      <c r="NCB36" s="36"/>
      <c r="NDU36" s="36"/>
      <c r="NFN36" s="36"/>
      <c r="NHG36" s="36"/>
      <c r="NIZ36" s="36"/>
      <c r="NKS36" s="36"/>
      <c r="NML36" s="36"/>
      <c r="NOE36" s="36"/>
      <c r="NPX36" s="36"/>
      <c r="NRQ36" s="36"/>
      <c r="NTJ36" s="36"/>
      <c r="NVC36" s="36"/>
      <c r="NWV36" s="36"/>
      <c r="NYO36" s="36"/>
      <c r="OAH36" s="36"/>
      <c r="OCA36" s="36"/>
      <c r="ODT36" s="36"/>
      <c r="OFM36" s="36"/>
      <c r="OHF36" s="36"/>
      <c r="OIY36" s="36"/>
      <c r="OKR36" s="36"/>
      <c r="OMK36" s="36"/>
      <c r="OOD36" s="36"/>
      <c r="OPW36" s="36"/>
      <c r="ORP36" s="36"/>
      <c r="OTI36" s="36"/>
      <c r="OVB36" s="36"/>
      <c r="OWU36" s="36"/>
      <c r="OYN36" s="36"/>
      <c r="PAG36" s="36"/>
      <c r="PBZ36" s="36"/>
      <c r="PDS36" s="36"/>
      <c r="PFL36" s="36"/>
      <c r="PHE36" s="36"/>
      <c r="PIX36" s="36"/>
      <c r="PKQ36" s="36"/>
      <c r="PMJ36" s="36"/>
      <c r="POC36" s="36"/>
      <c r="PPV36" s="36"/>
      <c r="PRO36" s="36"/>
      <c r="PTH36" s="36"/>
      <c r="PVA36" s="36"/>
      <c r="PWT36" s="36"/>
      <c r="PYM36" s="36"/>
      <c r="QAF36" s="36"/>
      <c r="QBY36" s="36"/>
      <c r="QDR36" s="36"/>
      <c r="QFK36" s="36"/>
      <c r="QHD36" s="36"/>
      <c r="QIW36" s="36"/>
      <c r="QKP36" s="36"/>
      <c r="QMI36" s="36"/>
      <c r="QOB36" s="36"/>
      <c r="QPU36" s="36"/>
      <c r="QRN36" s="36"/>
      <c r="QTG36" s="36"/>
      <c r="QUZ36" s="36"/>
      <c r="QWS36" s="36"/>
      <c r="QYL36" s="36"/>
      <c r="RAE36" s="36"/>
      <c r="RBX36" s="36"/>
      <c r="RDQ36" s="36"/>
      <c r="RFJ36" s="36"/>
      <c r="RHC36" s="36"/>
      <c r="RIV36" s="36"/>
      <c r="RKO36" s="36"/>
      <c r="RMH36" s="36"/>
      <c r="ROA36" s="36"/>
      <c r="RPT36" s="36"/>
      <c r="RRM36" s="36"/>
      <c r="RTF36" s="36"/>
      <c r="RUY36" s="36"/>
      <c r="RWR36" s="36"/>
      <c r="RYK36" s="36"/>
      <c r="SAD36" s="36"/>
      <c r="SBW36" s="36"/>
      <c r="SDP36" s="36"/>
      <c r="SFI36" s="36"/>
      <c r="SHB36" s="36"/>
      <c r="SIU36" s="36"/>
      <c r="SKN36" s="36"/>
      <c r="SMG36" s="36"/>
      <c r="SNZ36" s="36"/>
      <c r="SPS36" s="36"/>
      <c r="SRL36" s="36"/>
      <c r="STE36" s="36"/>
      <c r="SUX36" s="36"/>
      <c r="SWQ36" s="36"/>
      <c r="SYJ36" s="36"/>
      <c r="TAC36" s="36"/>
      <c r="TBV36" s="36"/>
      <c r="TDO36" s="36"/>
      <c r="TFH36" s="36"/>
      <c r="THA36" s="36"/>
      <c r="TIT36" s="36"/>
      <c r="TKM36" s="36"/>
      <c r="TMF36" s="36"/>
      <c r="TNY36" s="36"/>
      <c r="TPR36" s="36"/>
      <c r="TRK36" s="36"/>
      <c r="TTD36" s="36"/>
      <c r="TUW36" s="36"/>
      <c r="TWP36" s="36"/>
      <c r="TYI36" s="36"/>
      <c r="UAB36" s="36"/>
      <c r="UBU36" s="36"/>
      <c r="UDN36" s="36"/>
      <c r="UFG36" s="36"/>
      <c r="UGZ36" s="36"/>
      <c r="UIS36" s="36"/>
      <c r="UKL36" s="36"/>
      <c r="UME36" s="36"/>
      <c r="UNX36" s="36"/>
      <c r="UPQ36" s="36"/>
      <c r="URJ36" s="36"/>
      <c r="UTC36" s="36"/>
      <c r="UUV36" s="36"/>
      <c r="UWO36" s="36"/>
      <c r="UYH36" s="36"/>
      <c r="VAA36" s="36"/>
      <c r="VBT36" s="36"/>
      <c r="VDM36" s="36"/>
      <c r="VFF36" s="36"/>
      <c r="VGY36" s="36"/>
      <c r="VIR36" s="36"/>
      <c r="VKK36" s="36"/>
      <c r="VMD36" s="36"/>
      <c r="VNW36" s="36"/>
      <c r="VPP36" s="36"/>
      <c r="VRI36" s="36"/>
      <c r="VTB36" s="36"/>
      <c r="VUU36" s="36"/>
      <c r="VWN36" s="36"/>
      <c r="VYG36" s="36"/>
      <c r="VZZ36" s="36"/>
      <c r="WBS36" s="36"/>
      <c r="WDL36" s="36"/>
      <c r="WFE36" s="36"/>
      <c r="WGX36" s="36"/>
      <c r="WIQ36" s="36"/>
      <c r="WKJ36" s="36"/>
      <c r="WMC36" s="36"/>
      <c r="WNV36" s="36"/>
      <c r="WPO36" s="36"/>
      <c r="WRH36" s="36"/>
      <c r="WTA36" s="36"/>
      <c r="WUT36" s="36"/>
      <c r="WWM36" s="36"/>
      <c r="WYF36" s="36"/>
      <c r="WZY36" s="36"/>
      <c r="XBR36" s="36"/>
      <c r="XDK36" s="36"/>
      <c r="XFD36" s="36"/>
    </row>
  </sheetData>
  <mergeCells count="26">
    <mergeCell ref="A11:C11"/>
    <mergeCell ref="G10:O11"/>
    <mergeCell ref="G8:O9"/>
    <mergeCell ref="A16:A20"/>
    <mergeCell ref="J16:J21"/>
    <mergeCell ref="A14:C14"/>
    <mergeCell ref="J14:L14"/>
    <mergeCell ref="B16:B17"/>
    <mergeCell ref="A1:P1"/>
    <mergeCell ref="A2:P4"/>
    <mergeCell ref="A5:P5"/>
    <mergeCell ref="A7:C7"/>
    <mergeCell ref="A9:C9"/>
    <mergeCell ref="C24:H25"/>
    <mergeCell ref="K24:P25"/>
    <mergeCell ref="K16:K17"/>
    <mergeCell ref="L16:L17"/>
    <mergeCell ref="M16:M17"/>
    <mergeCell ref="N16:N17"/>
    <mergeCell ref="O16:O17"/>
    <mergeCell ref="P16:P17"/>
    <mergeCell ref="C16:C17"/>
    <mergeCell ref="D16:D17"/>
    <mergeCell ref="F16:F17"/>
    <mergeCell ref="G16:G17"/>
    <mergeCell ref="H16:H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MIDI'!$C$2:$C$4</xm:f>
          </x14:formula1>
          <xm:sqref>D7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U45"/>
  <sheetViews>
    <sheetView workbookViewId="0">
      <selection activeCell="D7" sqref="D7"/>
    </sheetView>
  </sheetViews>
  <sheetFormatPr baseColWidth="10" defaultRowHeight="15" x14ac:dyDescent="0.25"/>
  <cols>
    <col min="5" max="5" width="2.5703125" customWidth="1"/>
    <col min="6" max="6" width="13.140625" customWidth="1"/>
    <col min="13" max="13" width="15.42578125" customWidth="1"/>
    <col min="15" max="15" width="12.42578125" customWidth="1"/>
  </cols>
  <sheetData>
    <row r="1" spans="1:18" s="4" customFormat="1" x14ac:dyDescent="0.25">
      <c r="A1" s="173" t="s">
        <v>104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/>
    </row>
    <row r="2" spans="1:18" s="4" customFormat="1" ht="15" customHeight="1" x14ac:dyDescent="0.25">
      <c r="A2" s="176" t="s">
        <v>96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8"/>
    </row>
    <row r="3" spans="1:18" s="4" customFormat="1" ht="15" customHeight="1" x14ac:dyDescent="0.25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8"/>
    </row>
    <row r="4" spans="1:18" s="4" customFormat="1" ht="15" customHeight="1" x14ac:dyDescent="0.25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8"/>
    </row>
    <row r="5" spans="1:18" s="4" customFormat="1" ht="15.75" thickBot="1" x14ac:dyDescent="0.3">
      <c r="A5" s="179" t="s">
        <v>6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1"/>
    </row>
    <row r="6" spans="1:18" s="4" customFormat="1" ht="9" customHeight="1" thickBot="1" x14ac:dyDescent="0.3"/>
    <row r="7" spans="1:18" s="4" customFormat="1" ht="15.75" thickBot="1" x14ac:dyDescent="0.3">
      <c r="A7" s="170" t="s">
        <v>7</v>
      </c>
      <c r="B7" s="170"/>
      <c r="C7" s="171"/>
      <c r="D7" s="5" t="s">
        <v>102</v>
      </c>
      <c r="E7" s="6"/>
    </row>
    <row r="8" spans="1:18" s="4" customFormat="1" ht="9.9499999999999993" customHeight="1" thickBot="1" x14ac:dyDescent="0.3">
      <c r="H8" s="169" t="s">
        <v>10</v>
      </c>
      <c r="I8" s="169"/>
      <c r="J8" s="169"/>
      <c r="K8" s="169"/>
      <c r="L8" s="169"/>
      <c r="M8" s="169"/>
      <c r="N8" s="169"/>
      <c r="O8" s="169"/>
      <c r="P8" s="169"/>
    </row>
    <row r="9" spans="1:18" s="4" customFormat="1" ht="15.75" thickBot="1" x14ac:dyDescent="0.3">
      <c r="A9" s="170" t="s">
        <v>8</v>
      </c>
      <c r="B9" s="170"/>
      <c r="C9" s="171"/>
      <c r="D9" s="5" t="s">
        <v>9</v>
      </c>
      <c r="H9" s="169"/>
      <c r="I9" s="169"/>
      <c r="J9" s="169"/>
      <c r="K9" s="169"/>
      <c r="L9" s="169"/>
      <c r="M9" s="169"/>
      <c r="N9" s="169"/>
      <c r="O9" s="169"/>
      <c r="P9" s="169"/>
    </row>
    <row r="10" spans="1:18" s="4" customFormat="1" ht="9.9499999999999993" customHeight="1" thickBot="1" x14ac:dyDescent="0.3">
      <c r="H10" s="172" t="s">
        <v>87</v>
      </c>
      <c r="I10" s="172"/>
      <c r="J10" s="172"/>
      <c r="K10" s="172"/>
      <c r="L10" s="172"/>
      <c r="M10" s="172"/>
      <c r="N10" s="172"/>
      <c r="O10" s="172"/>
      <c r="P10" s="172"/>
      <c r="Q10" s="7"/>
    </row>
    <row r="11" spans="1:18" s="4" customFormat="1" ht="15.75" thickBot="1" x14ac:dyDescent="0.3">
      <c r="A11" s="170" t="s">
        <v>11</v>
      </c>
      <c r="B11" s="170"/>
      <c r="C11" s="171"/>
      <c r="D11" s="5">
        <v>0</v>
      </c>
      <c r="E11" s="6"/>
      <c r="H11" s="172"/>
      <c r="I11" s="172"/>
      <c r="J11" s="172"/>
      <c r="K11" s="172"/>
      <c r="L11" s="172"/>
      <c r="M11" s="172"/>
      <c r="N11" s="172"/>
      <c r="O11" s="172"/>
      <c r="P11" s="172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71" t="s">
        <v>84</v>
      </c>
      <c r="B13" s="185"/>
      <c r="C13" s="186"/>
      <c r="D13" s="127" t="s">
        <v>79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6" t="s">
        <v>12</v>
      </c>
      <c r="B16" s="157"/>
      <c r="C16" s="158"/>
      <c r="D16" s="8">
        <f>IF(D7="2024-1",(IF(D9="A",'REFENRENTIEL 1 MIDI'!M2,IF(D9="B",'REFENRENTIEL 1 MIDI'!M3,IF(D9="C",'REFENRENTIEL 1 MIDI'!M4,IF(D9="CORSE",'REFENRENTIEL 1 MIDI'!M5))))),IF(D7="2024-2",(IF(D9="A",'REFENRENTIEL 1 MIDI'!M11,IF(D9="B",'REFENRENTIEL 1 MIDI'!M12,IF(D9="C",'REFENRENTIEL 1 MIDI'!M13,IF(D9="CORSE",'REFENRENTIEL 1 MIDI'!M14))))),IF(D7="2024-3",(IF(D9="A",'REFENRENTIEL 1 MIDI'!M20,IF(D9="B",'REFENRENTIEL 1 MIDI'!M21,IF(D9="C",'REFENRENTIEL 1 MIDI'!M22,IF(D9="CORSE",'REFENRENTIEL 1 MIDI'!M23))))))))</f>
        <v>55</v>
      </c>
      <c r="E16" s="9" t="s">
        <v>13</v>
      </c>
      <c r="K16" s="156" t="s">
        <v>12</v>
      </c>
      <c r="L16" s="157"/>
      <c r="M16" s="158"/>
      <c r="N16" s="8">
        <f>$D$16</f>
        <v>55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87" t="s">
        <v>94</v>
      </c>
      <c r="B18" s="160" t="s">
        <v>15</v>
      </c>
      <c r="C18" s="162" t="s">
        <v>16</v>
      </c>
      <c r="D18" s="164" t="s">
        <v>17</v>
      </c>
      <c r="F18" s="166" t="s">
        <v>18</v>
      </c>
      <c r="G18" s="166" t="s">
        <v>81</v>
      </c>
      <c r="H18" s="166" t="s">
        <v>82</v>
      </c>
      <c r="I18" s="166" t="s">
        <v>20</v>
      </c>
      <c r="K18" s="182" t="s">
        <v>95</v>
      </c>
      <c r="L18" s="152" t="s">
        <v>15</v>
      </c>
      <c r="M18" s="152" t="s">
        <v>16</v>
      </c>
      <c r="N18" s="153" t="s">
        <v>17</v>
      </c>
      <c r="O18" s="154" t="s">
        <v>18</v>
      </c>
      <c r="P18" s="154" t="s">
        <v>81</v>
      </c>
      <c r="Q18" s="154" t="s">
        <v>82</v>
      </c>
      <c r="R18" s="154" t="s">
        <v>20</v>
      </c>
    </row>
    <row r="19" spans="1:18" s="4" customFormat="1" ht="22.5" customHeight="1" thickBot="1" x14ac:dyDescent="0.3">
      <c r="A19" s="188"/>
      <c r="B19" s="161"/>
      <c r="C19" s="163"/>
      <c r="D19" s="165"/>
      <c r="F19" s="167"/>
      <c r="G19" s="167"/>
      <c r="H19" s="167"/>
      <c r="I19" s="167"/>
      <c r="K19" s="183"/>
      <c r="L19" s="152"/>
      <c r="M19" s="152"/>
      <c r="N19" s="153"/>
      <c r="O19" s="155"/>
      <c r="P19" s="154"/>
      <c r="Q19" s="154"/>
      <c r="R19" s="154"/>
    </row>
    <row r="20" spans="1:18" s="4" customFormat="1" ht="27.75" customHeight="1" x14ac:dyDescent="0.25">
      <c r="A20" s="188"/>
      <c r="B20" s="12">
        <v>1</v>
      </c>
      <c r="C20" s="13" t="s">
        <v>21</v>
      </c>
      <c r="D20" s="140">
        <v>0.1</v>
      </c>
      <c r="E20" s="14"/>
      <c r="F20" s="15"/>
      <c r="G20" s="130">
        <f>IF(D$7="2024-1",D20*'REFERENTIEL 2 MATIN&amp;GOUTER '!I3,IF(D$7="2024-2",D20*'REFERENTIEL 2 MATIN&amp;GOUTER '!I11,IF(D$7="2024-3",D20*'REFERENTIEL 2 MATIN&amp;GOUTER '!I19,"")))</f>
        <v>0.27300000000000002</v>
      </c>
      <c r="H20" s="130">
        <f>IF(D$7="2024-1",D20*'REFERENTIEL 2 MATIN&amp;GOUTER '!J3,IF(D$7="2024-2",D20*'REFERENTIEL 2 MATIN&amp;GOUTER '!J11,IF(D$7="2024-3",D20*'REFERENTIEL 2 MATIN&amp;GOUTER '!J19,"")))</f>
        <v>0.375</v>
      </c>
      <c r="I20" s="131" t="str">
        <f>IF(OR(F20="",$D$13=""),"",IF($D$13="Hors SIQO",F20*G20*$D$11,F20*H20*$D$11))</f>
        <v/>
      </c>
      <c r="J20" s="14"/>
      <c r="K20" s="183"/>
      <c r="L20" s="16">
        <v>5</v>
      </c>
      <c r="M20" s="17" t="s">
        <v>22</v>
      </c>
      <c r="N20" s="141">
        <v>0.125</v>
      </c>
      <c r="O20" s="15"/>
      <c r="P20" s="132">
        <f>IF(D$7="2024-1",N20*'REFERENTIEL 2 MATIN&amp;GOUTER '!I6,IF(D$7="2024-2",N20*'REFERENTIEL 2 MATIN&amp;GOUTER '!I14,IF(D$7="2024-3",N20*'REFERENTIEL 2 MATIN&amp;GOUTER '!I22,"")))</f>
        <v>0.1275</v>
      </c>
      <c r="Q20" s="132">
        <f>IF(D$7="2024-1",N20*'REFERENTIEL 2 MATIN&amp;GOUTER '!J6,IF(D$7="2024-2",N20*'REFERENTIEL 2 MATIN&amp;GOUTER '!J14,IF(D$7="2024-3",N20*'REFERENTIEL 2 MATIN&amp;GOUTER '!J22,"")))</f>
        <v>0.18</v>
      </c>
      <c r="R20" s="137" t="str">
        <f>IF(OR(O20="",$D$13=""),"",IF($D$13="Hors SIQO",O20*P20*$D$11,O20*Q20*$D$11))</f>
        <v/>
      </c>
    </row>
    <row r="21" spans="1:18" s="14" customFormat="1" ht="26.25" customHeight="1" x14ac:dyDescent="0.25">
      <c r="A21" s="188"/>
      <c r="B21" s="12">
        <v>2</v>
      </c>
      <c r="C21" s="13" t="s">
        <v>23</v>
      </c>
      <c r="D21" s="140">
        <v>0.1</v>
      </c>
      <c r="F21" s="18"/>
      <c r="G21" s="130">
        <f>IF(D$7="2024-1",D21*'REFERENTIEL 2 MATIN&amp;GOUTER '!I4,IF(D$7="2024-2",D21*'REFERENTIEL 2 MATIN&amp;GOUTER '!I12,IF(D$7="2024-3",D21*'REFERENTIEL 2 MATIN&amp;GOUTER '!I20,"")))</f>
        <v>0.26200000000000001</v>
      </c>
      <c r="H21" s="130">
        <f>IF(D$7="2024-1",D21*'REFERENTIEL 2 MATIN&amp;GOUTER '!J4,IF(D$7="2024-2",D21*'REFERENTIEL 2 MATIN&amp;GOUTER '!J12,IF(D$7="2024-3",D21*'REFERENTIEL 2 MATIN&amp;GOUTER '!J20,"")))</f>
        <v>0.33900000000000002</v>
      </c>
      <c r="I21" s="131" t="str">
        <f>IF(OR(F21="",$D$13=""),"",IF($D$13="Hors SIQO",F21*G21*$D$11,F21*H21*$D$11))</f>
        <v/>
      </c>
      <c r="K21" s="183"/>
      <c r="L21" s="19">
        <v>6</v>
      </c>
      <c r="M21" s="17" t="s">
        <v>24</v>
      </c>
      <c r="N21" s="141">
        <v>0.125</v>
      </c>
      <c r="O21" s="18"/>
      <c r="P21" s="132">
        <f>IF(D$7="2024-1",N21*'REFERENTIEL 2 MATIN&amp;GOUTER '!I7,IF(D$7="2024-2",N21*'REFERENTIEL 2 MATIN&amp;GOUTER '!I15,IF(D$7="2024-3",N21*'REFERENTIEL 2 MATIN&amp;GOUTER '!I23,"")))</f>
        <v>0.25750000000000001</v>
      </c>
      <c r="Q21" s="132">
        <f>IF(D$7="2024-1",N21*'REFERENTIEL 2 MATIN&amp;GOUTER '!J7,IF(D$7="2024-2",N21*'REFERENTIEL 2 MATIN&amp;GOUTER '!J15,IF(D$7="2024-3",N21*'REFERENTIEL 2 MATIN&amp;GOUTER '!J23,"")))</f>
        <v>0.43125000000000002</v>
      </c>
      <c r="R21" s="137" t="str">
        <f>IF(OR(O21="",$D$13=""),"",IF($D$13="Hors SIQO",O21*P21*$D$11,O21*Q21*$D$11))</f>
        <v/>
      </c>
    </row>
    <row r="22" spans="1:18" s="14" customFormat="1" ht="45.75" thickBot="1" x14ac:dyDescent="0.3">
      <c r="A22" s="189"/>
      <c r="B22" s="12">
        <v>3</v>
      </c>
      <c r="C22" s="20" t="s">
        <v>25</v>
      </c>
      <c r="D22" s="140">
        <v>0.1</v>
      </c>
      <c r="E22" s="21"/>
      <c r="F22" s="22"/>
      <c r="G22" s="130">
        <f>IF(D$7="2024-1",D22*'REFERENTIEL 2 MATIN&amp;GOUTER '!I5,IF(D$7="2024-2",D22*'REFERENTIEL 2 MATIN&amp;GOUTER '!I13,IF(D$7="2024-3",D22*'REFERENTIEL 2 MATIN&amp;GOUTER '!I21,"")))</f>
        <v>0.76800000000000002</v>
      </c>
      <c r="H22" s="130">
        <f>IF(D$7="2024-1",D22*'REFERENTIEL 2 MATIN&amp;GOUTER '!J5,IF(D$7="2024-2",D22*'REFERENTIEL 2 MATIN&amp;GOUTER '!J13,IF(D$7="2024-3",D22*'REFERENTIEL 2 MATIN&amp;GOUTER '!J21,"")))</f>
        <v>0.93800000000000017</v>
      </c>
      <c r="I22" s="131" t="str">
        <f>IF(OR(F22="",$D$13=""),"",IF($D$13="Hors SIQO",F22*G22*$D$11,F22*H22*$D$11))</f>
        <v/>
      </c>
      <c r="K22" s="183"/>
      <c r="L22" s="19">
        <v>7</v>
      </c>
      <c r="M22" s="17" t="s">
        <v>26</v>
      </c>
      <c r="N22" s="141">
        <v>0.06</v>
      </c>
      <c r="O22" s="18"/>
      <c r="P22" s="132">
        <f>IF(D$7="2024-1",N22*'REFERENTIEL 2 MATIN&amp;GOUTER '!I8,IF(D$7="2024-2",N22*'REFERENTIEL 2 MATIN&amp;GOUTER '!I16,IF(D$7="2024-3",N22*'REFERENTIEL 2 MATIN&amp;GOUTER '!I24,"")))</f>
        <v>0.18779999999999999</v>
      </c>
      <c r="Q22" s="132">
        <f>IF(D$7="2024-1",N22*'REFERENTIEL 2 MATIN&amp;GOUTER '!J8,IF(D$7="2024-2",N22*'REFERENTIEL 2 MATIN&amp;GOUTER '!J16,IF(D$7="2024-3",N22*'REFERENTIEL 2 MATIN&amp;GOUTER '!J24,"")))</f>
        <v>0.32279999999999998</v>
      </c>
      <c r="R22" s="137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34"/>
      <c r="H23" s="135"/>
      <c r="I23" s="136">
        <f>SUM(I20:I22)</f>
        <v>0</v>
      </c>
      <c r="J23" s="23"/>
      <c r="K23" s="184"/>
      <c r="L23" s="19">
        <v>8</v>
      </c>
      <c r="M23" s="17" t="s">
        <v>28</v>
      </c>
      <c r="N23" s="141">
        <v>0.03</v>
      </c>
      <c r="O23" s="22"/>
      <c r="P23" s="132">
        <f>IF(D$7="2024-1",N23*'REFERENTIEL 2 MATIN&amp;GOUTER '!I9,IF(D$7="2024-2",N23*'REFERENTIEL 2 MATIN&amp;GOUTER '!I17,IF(D$7="2024-3",N23*'REFERENTIEL 2 MATIN&amp;GOUTER '!I25,"")))</f>
        <v>0.30839999999999995</v>
      </c>
      <c r="Q23" s="132">
        <f>IF(D$7="2024-1",N23*'REFERENTIEL 2 MATIN&amp;GOUTER '!J9,IF(D$7="2024-2",N23*'REFERENTIEL 2 MATIN&amp;GOUTER '!J17,IF(D$7="2024-3",N23*'REFERENTIEL 2 MATIN&amp;GOUTER '!J25,"")))</f>
        <v>0.51600000000000001</v>
      </c>
      <c r="R23" s="137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135"/>
      <c r="Q24" s="135"/>
      <c r="R24" s="138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50" t="str">
        <f>IF(OR(F23&gt;D16, O24&gt;N16),"Attention, vos distributions dépassent le maximum aidé.","")</f>
        <v/>
      </c>
      <c r="D26" s="150"/>
      <c r="E26" s="150"/>
      <c r="F26" s="150"/>
      <c r="G26" s="150"/>
      <c r="H26" s="150"/>
      <c r="I26" s="150"/>
      <c r="K26" s="30"/>
      <c r="L26" s="151" t="str">
        <f>IF(OR(N20&gt;0.125,N21&gt;0.125,N22&gt;0.06,N23&gt;0.03),"Attention, les portions sont plafonnées aux portions recommandées","")</f>
        <v/>
      </c>
      <c r="M26" s="151"/>
      <c r="N26" s="151"/>
      <c r="O26" s="151"/>
      <c r="P26" s="151"/>
      <c r="Q26" s="151"/>
      <c r="R26" s="151"/>
    </row>
    <row r="27" spans="1:18" s="4" customFormat="1" x14ac:dyDescent="0.25">
      <c r="A27" s="27"/>
      <c r="C27" s="150"/>
      <c r="D27" s="150"/>
      <c r="E27" s="150"/>
      <c r="F27" s="150"/>
      <c r="G27" s="150"/>
      <c r="H27" s="150"/>
      <c r="I27" s="150"/>
      <c r="L27" s="151"/>
      <c r="M27" s="151"/>
      <c r="N27" s="151"/>
      <c r="O27" s="151"/>
      <c r="P27" s="151"/>
      <c r="Q27" s="151"/>
      <c r="R27" s="151"/>
    </row>
    <row r="28" spans="1:18" s="4" customFormat="1" x14ac:dyDescent="0.2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29">
    <mergeCell ref="C26:I27"/>
    <mergeCell ref="L26:R27"/>
    <mergeCell ref="G18:G19"/>
    <mergeCell ref="Q18:Q19"/>
    <mergeCell ref="A13:C13"/>
    <mergeCell ref="L18:L19"/>
    <mergeCell ref="M18:M19"/>
    <mergeCell ref="N18:N19"/>
    <mergeCell ref="O18:O19"/>
    <mergeCell ref="P18:P19"/>
    <mergeCell ref="R18:R19"/>
    <mergeCell ref="A16:C16"/>
    <mergeCell ref="K16:M16"/>
    <mergeCell ref="A18:A22"/>
    <mergeCell ref="B18:B19"/>
    <mergeCell ref="C18:C19"/>
    <mergeCell ref="D18:D19"/>
    <mergeCell ref="F18:F19"/>
    <mergeCell ref="H18:H19"/>
    <mergeCell ref="I18:I19"/>
    <mergeCell ref="K18:K23"/>
    <mergeCell ref="A11:C11"/>
    <mergeCell ref="H10:P11"/>
    <mergeCell ref="A1:R1"/>
    <mergeCell ref="A2:R4"/>
    <mergeCell ref="A5:R5"/>
    <mergeCell ref="A7:C7"/>
    <mergeCell ref="A9:C9"/>
    <mergeCell ref="H8:P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'REFENRENTIEL 1 MIDI'!$C$2:$C$4</xm:f>
          </x14:formula1>
          <xm:sqref>D7</xm:sqref>
        </x14:dataValidation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U45"/>
  <sheetViews>
    <sheetView workbookViewId="0">
      <selection sqref="A1:R1"/>
    </sheetView>
  </sheetViews>
  <sheetFormatPr baseColWidth="10" defaultRowHeight="15" x14ac:dyDescent="0.25"/>
  <cols>
    <col min="4" max="4" width="15.140625" customWidth="1"/>
    <col min="5" max="5" width="3.28515625" customWidth="1"/>
    <col min="6" max="6" width="12.85546875" customWidth="1"/>
    <col min="13" max="13" width="15.42578125" customWidth="1"/>
    <col min="15" max="15" width="13.85546875" customWidth="1"/>
  </cols>
  <sheetData>
    <row r="1" spans="1:18" s="4" customFormat="1" x14ac:dyDescent="0.25">
      <c r="A1" s="173" t="s">
        <v>104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5"/>
    </row>
    <row r="2" spans="1:18" s="4" customFormat="1" ht="15" customHeight="1" x14ac:dyDescent="0.25">
      <c r="A2" s="176" t="s">
        <v>96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8"/>
    </row>
    <row r="3" spans="1:18" s="4" customFormat="1" ht="15" customHeight="1" x14ac:dyDescent="0.25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8"/>
    </row>
    <row r="4" spans="1:18" s="4" customFormat="1" ht="15" customHeight="1" x14ac:dyDescent="0.25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8"/>
    </row>
    <row r="5" spans="1:18" s="4" customFormat="1" ht="15.75" thickBot="1" x14ac:dyDescent="0.3">
      <c r="A5" s="179" t="s">
        <v>88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1"/>
    </row>
    <row r="6" spans="1:18" s="4" customFormat="1" ht="9" customHeight="1" thickBot="1" x14ac:dyDescent="0.3"/>
    <row r="7" spans="1:18" s="4" customFormat="1" ht="15.75" thickBot="1" x14ac:dyDescent="0.3">
      <c r="A7" s="170" t="s">
        <v>7</v>
      </c>
      <c r="B7" s="170"/>
      <c r="C7" s="171"/>
      <c r="D7" s="5" t="s">
        <v>102</v>
      </c>
      <c r="E7" s="6"/>
    </row>
    <row r="8" spans="1:18" s="4" customFormat="1" ht="9.9499999999999993" customHeight="1" thickBot="1" x14ac:dyDescent="0.3">
      <c r="H8" s="169" t="s">
        <v>10</v>
      </c>
      <c r="I8" s="169"/>
      <c r="J8" s="169"/>
      <c r="K8" s="169"/>
      <c r="L8" s="169"/>
      <c r="M8" s="169"/>
      <c r="N8" s="169"/>
      <c r="O8" s="169"/>
      <c r="P8" s="169"/>
    </row>
    <row r="9" spans="1:18" s="4" customFormat="1" ht="15.75" thickBot="1" x14ac:dyDescent="0.3">
      <c r="A9" s="170" t="s">
        <v>8</v>
      </c>
      <c r="B9" s="170"/>
      <c r="C9" s="171"/>
      <c r="D9" s="5" t="s">
        <v>80</v>
      </c>
      <c r="H9" s="169"/>
      <c r="I9" s="169"/>
      <c r="J9" s="169"/>
      <c r="K9" s="169"/>
      <c r="L9" s="169"/>
      <c r="M9" s="169"/>
      <c r="N9" s="169"/>
      <c r="O9" s="169"/>
      <c r="P9" s="169"/>
    </row>
    <row r="10" spans="1:18" s="4" customFormat="1" ht="9.9499999999999993" customHeight="1" thickBot="1" x14ac:dyDescent="0.3">
      <c r="H10" s="172" t="s">
        <v>103</v>
      </c>
      <c r="I10" s="172"/>
      <c r="J10" s="172"/>
      <c r="K10" s="172"/>
      <c r="L10" s="172"/>
      <c r="M10" s="172"/>
      <c r="N10" s="172"/>
      <c r="O10" s="172"/>
      <c r="P10" s="172"/>
      <c r="Q10" s="7"/>
    </row>
    <row r="11" spans="1:18" s="4" customFormat="1" ht="15.75" thickBot="1" x14ac:dyDescent="0.3">
      <c r="A11" s="170" t="s">
        <v>11</v>
      </c>
      <c r="B11" s="170"/>
      <c r="C11" s="171"/>
      <c r="D11" s="5">
        <v>0</v>
      </c>
      <c r="E11" s="6"/>
      <c r="H11" s="172"/>
      <c r="I11" s="172"/>
      <c r="J11" s="172"/>
      <c r="K11" s="172"/>
      <c r="L11" s="172"/>
      <c r="M11" s="172"/>
      <c r="N11" s="172"/>
      <c r="O11" s="172"/>
      <c r="P11" s="172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71" t="s">
        <v>84</v>
      </c>
      <c r="B13" s="185"/>
      <c r="C13" s="186"/>
      <c r="D13" s="127" t="s">
        <v>76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6" t="s">
        <v>12</v>
      </c>
      <c r="B16" s="157"/>
      <c r="C16" s="158"/>
      <c r="D16" s="8">
        <f>IF(D7="2024-1",(IF(D9="GUADELOUPE",'REFENRENTIEL 1 MIDI'!M6,IF(D9="MARTINIQUE",'REFENRENTIEL 1 MIDI'!M7,IF(D9="GUYANE",'REFENRENTIEL 1 MIDI'!M8,IF(D9="REUNION",'REFENRENTIEL 1 MIDI'!M9,IF(D9="MAYOTTE",'REFENRENTIEL 1 MIDI'!M10)))))),IF(D7="2024-2",(IF(D9="GUADELOUPE",'REFENRENTIEL 1 MIDI'!M15,IF(D9="MARTINIQUE",'REFENRENTIEL 1 MIDI'!M16,IF(D9="GUYANE",'REFENRENTIEL 1 MIDI'!M17,IF(D9="REUNION",'REFENRENTIEL 1 MIDI'!M18,IF(D9="MAYOTTE",'REFENRENTIEL 1 MIDI'!M19)))))),IF(D7="2024-3",(IF(D9="GUADELOUPE",'REFENRENTIEL 1 MIDI'!M24,IF(D9="MARTINIQUE",'REFENRENTIEL 1 MIDI'!M25,IF(D9="GUYANE",'REFENRENTIEL 1 MIDI'!M26,IF(D9="REUNION",'REFENRENTIEL 1 MIDI'!M27,IF(D9="MAYOTTE",'REFENRENTIEL 1 MIDI'!M28)))))))))</f>
        <v>54</v>
      </c>
      <c r="E16" s="9" t="s">
        <v>13</v>
      </c>
      <c r="K16" s="156" t="s">
        <v>12</v>
      </c>
      <c r="L16" s="157"/>
      <c r="M16" s="158"/>
      <c r="N16" s="8">
        <f>$D$16</f>
        <v>54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90" t="s">
        <v>94</v>
      </c>
      <c r="B18" s="160" t="s">
        <v>15</v>
      </c>
      <c r="C18" s="162" t="s">
        <v>16</v>
      </c>
      <c r="D18" s="164" t="s">
        <v>17</v>
      </c>
      <c r="F18" s="166" t="s">
        <v>18</v>
      </c>
      <c r="G18" s="166" t="s">
        <v>81</v>
      </c>
      <c r="H18" s="166" t="s">
        <v>82</v>
      </c>
      <c r="I18" s="166" t="s">
        <v>20</v>
      </c>
      <c r="K18" s="168" t="s">
        <v>95</v>
      </c>
      <c r="L18" s="152" t="s">
        <v>15</v>
      </c>
      <c r="M18" s="152" t="s">
        <v>16</v>
      </c>
      <c r="N18" s="153" t="s">
        <v>17</v>
      </c>
      <c r="O18" s="154" t="s">
        <v>18</v>
      </c>
      <c r="P18" s="154" t="s">
        <v>81</v>
      </c>
      <c r="Q18" s="154" t="s">
        <v>82</v>
      </c>
      <c r="R18" s="154" t="s">
        <v>20</v>
      </c>
    </row>
    <row r="19" spans="1:18" s="4" customFormat="1" ht="22.5" customHeight="1" thickBot="1" x14ac:dyDescent="0.3">
      <c r="A19" s="190"/>
      <c r="B19" s="161"/>
      <c r="C19" s="163"/>
      <c r="D19" s="165"/>
      <c r="F19" s="167"/>
      <c r="G19" s="167"/>
      <c r="H19" s="167"/>
      <c r="I19" s="167"/>
      <c r="K19" s="168"/>
      <c r="L19" s="152"/>
      <c r="M19" s="152"/>
      <c r="N19" s="153"/>
      <c r="O19" s="155"/>
      <c r="P19" s="154"/>
      <c r="Q19" s="154"/>
      <c r="R19" s="154"/>
    </row>
    <row r="20" spans="1:18" s="4" customFormat="1" ht="27.75" customHeight="1" x14ac:dyDescent="0.25">
      <c r="A20" s="190"/>
      <c r="B20" s="12">
        <v>1</v>
      </c>
      <c r="C20" s="13" t="s">
        <v>21</v>
      </c>
      <c r="D20" s="140">
        <v>0.1</v>
      </c>
      <c r="E20" s="14"/>
      <c r="F20" s="15"/>
      <c r="G20" s="130">
        <f>IF(D$7="2024-1",D20*'REFERENTIEL 2 MATIN&amp;GOUTER '!K3,IF(D$7="2024-2",D20*'REFERENTIEL 2 MATIN&amp;GOUTER '!K11,IF(D$7="2024-3",D20*'REFERENTIEL 2 MATIN&amp;GOUTER '!K19,"")))</f>
        <v>0.29799999999999999</v>
      </c>
      <c r="H20" s="130" t="str">
        <f>IF(D$7="2024-1",D20*'REFERENTIEL 2 MATIN&amp;GOUTER '!L3,IF(D$7="2024-2",D20*'REFERENTIEL 2 MATIN&amp;GOUTER '!L11,IF(D$7="2023-3",D20*'REFERENTIEL 2 MATIN&amp;GOUTER '!L19,"")))</f>
        <v/>
      </c>
      <c r="I20" s="131" t="str">
        <f>IF(OR(F20="",$D$13=""),"",IF($D$13="Hors SIQO",F20*G20*$D$11,F20*H20*$D$11))</f>
        <v/>
      </c>
      <c r="J20" s="14"/>
      <c r="K20" s="168"/>
      <c r="L20" s="16">
        <v>5</v>
      </c>
      <c r="M20" s="17" t="s">
        <v>22</v>
      </c>
      <c r="N20" s="141">
        <v>0.125</v>
      </c>
      <c r="O20" s="15"/>
      <c r="P20" s="132">
        <f>IF(D$7="2024-1",N20*'REFERENTIEL 2 MATIN&amp;GOUTER '!K6,IF(D$7="2024-2",N20*'REFERENTIEL 2 MATIN&amp;GOUTER '!K14,IF(D$7="2024-3",N20*'REFERENTIEL 2 MATIN&amp;GOUTER '!K22,"")))</f>
        <v>0.13875000000000001</v>
      </c>
      <c r="Q20" s="132">
        <f>IF(D$7="2024-1",N20*'REFERENTIEL 2 MATIN&amp;GOUTER '!L6,IF(D$7="2024-2",N20*'REFERENTIEL 2 MATIN&amp;GOUTER '!L14,IF(D$7="2024-3",N20*'REFERENTIEL 2 MATIN&amp;GOUTER '!L22,"")))</f>
        <v>0.19750000000000001</v>
      </c>
      <c r="R20" s="137" t="str">
        <f>IF(OR(O20="",$D$13=""),"",IF($D$13="Hors SIQO",O20*P20*$D$11,O20*Q20*$D$11))</f>
        <v/>
      </c>
    </row>
    <row r="21" spans="1:18" s="14" customFormat="1" ht="26.25" customHeight="1" x14ac:dyDescent="0.25">
      <c r="A21" s="190"/>
      <c r="B21" s="12">
        <v>2</v>
      </c>
      <c r="C21" s="13" t="s">
        <v>23</v>
      </c>
      <c r="D21" s="140">
        <v>0.1</v>
      </c>
      <c r="F21" s="18"/>
      <c r="G21" s="130">
        <f>IF(D$7="2024-1",D21*'REFERENTIEL 2 MATIN&amp;GOUTER '!K4,IF(D$7="2024-2",D21*'REFERENTIEL 2 MATIN&amp;GOUTER '!K12,IF(D$7="2024-3",D21*'REFERENTIEL 2 MATIN&amp;GOUTER '!K20,"")))</f>
        <v>0.28599999999999998</v>
      </c>
      <c r="H21" s="130">
        <f>IF(D$7="2024-1",D21*'REFERENTIEL 2 MATIN&amp;GOUTER '!L4,IF(D$7="2024-2",D21*'REFERENTIEL 2 MATIN&amp;GOUTER '!L12,IF(D$7="2024-3",D21*'REFERENTIEL 2 MATIN&amp;GOUTER '!L20,"")))</f>
        <v>0.37000000000000005</v>
      </c>
      <c r="I21" s="131" t="str">
        <f>IF(OR(F21="",$D$13=""),"",IF($D$13="Hors SIQO",F21*G21*$D$11,F21*H21*$D$11))</f>
        <v/>
      </c>
      <c r="K21" s="168"/>
      <c r="L21" s="19">
        <v>6</v>
      </c>
      <c r="M21" s="17" t="s">
        <v>24</v>
      </c>
      <c r="N21" s="141">
        <v>0.125</v>
      </c>
      <c r="O21" s="18"/>
      <c r="P21" s="132">
        <f>IF(D$7="2024-1",N21*'REFERENTIEL 2 MATIN&amp;GOUTER '!K7,IF(D$7="2024-2",N21*'REFERENTIEL 2 MATIN&amp;GOUTER '!K15,IF(D$7="2024-3",N21*'REFERENTIEL 2 MATIN&amp;GOUTER '!K23,"")))</f>
        <v>0.28125</v>
      </c>
      <c r="Q21" s="132">
        <f>IF(D$7="2024-1",N21*'REFERENTIEL 2 MATIN&amp;GOUTER '!L7,IF(D$7="2024-2",N21*'REFERENTIEL 2 MATIN&amp;GOUTER '!L15,IF(D$7="2024-3",N21*'REFERENTIEL 2 MATIN&amp;GOUTER '!L23,"")))</f>
        <v>0.47125</v>
      </c>
      <c r="R21" s="137" t="str">
        <f>IF(OR(O21="",$D$13=""),"",IF($D$13="Hors SIQO",O21*P21*$D$11,O21*Q21*$D$11))</f>
        <v/>
      </c>
    </row>
    <row r="22" spans="1:18" s="14" customFormat="1" ht="45.75" thickBot="1" x14ac:dyDescent="0.3">
      <c r="A22" s="190"/>
      <c r="B22" s="12">
        <v>3</v>
      </c>
      <c r="C22" s="20" t="s">
        <v>25</v>
      </c>
      <c r="D22" s="140">
        <v>0.1</v>
      </c>
      <c r="E22" s="21"/>
      <c r="F22" s="22"/>
      <c r="G22" s="130">
        <f>IF(D$7="2024-1",D22*'REFERENTIEL 2 MATIN&amp;GOUTER '!K5,IF(D$7="2024-2",D22*'REFERENTIEL 2 MATIN&amp;GOUTER '!K13,IF(D$7="2024-3",D22*'REFERENTIEL 2 MATIN&amp;GOUTER '!K21,"")))</f>
        <v>0.83900000000000008</v>
      </c>
      <c r="H22" s="130">
        <f>IF(D$7="2024-1",D22*'REFERENTIEL 2 MATIN&amp;GOUTER '!L5,IF(D$7="2024-2",D22*'REFERENTIEL 2 MATIN&amp;GOUTER '!L13,IF(D$7="2024-3",D22*'REFERENTIEL 2 MATIN&amp;GOUTER '!L21,"")))</f>
        <v>1.024</v>
      </c>
      <c r="I22" s="131" t="str">
        <f>IF(OR(F22="",$D$13=""),"",IF($D$13="Hors SIQO",F22*G22*$D$11,F22*H22*$D$11))</f>
        <v/>
      </c>
      <c r="K22" s="168"/>
      <c r="L22" s="19">
        <v>7</v>
      </c>
      <c r="M22" s="17" t="s">
        <v>26</v>
      </c>
      <c r="N22" s="141">
        <v>0.06</v>
      </c>
      <c r="O22" s="18"/>
      <c r="P22" s="132">
        <f>IF(D$7="2024-1",N22*'REFERENTIEL 2 MATIN&amp;GOUTER '!K8,IF(D$7="2024-2",N22*'REFERENTIEL 2 MATIN&amp;GOUTER '!K16,IF(D$7="2024-3",N22*'REFERENTIEL 2 MATIN&amp;GOUTER '!K24,"")))</f>
        <v>0.20519999999999999</v>
      </c>
      <c r="Q22" s="132">
        <f>IF(D$7="2024-1",N22*'REFERENTIEL 2 MATIN&amp;GOUTER '!L8,IF(D$7="2024-2",N22*'REFERENTIEL 2 MATIN&amp;GOUTER '!L16,IF(D$7="2024-3",N22*'REFERENTIEL 2 MATIN&amp;GOUTER '!L24,"")))</f>
        <v>0.35220000000000001</v>
      </c>
      <c r="R22" s="137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25"/>
      <c r="H23" s="25"/>
      <c r="I23" s="95">
        <f>SUM(I20:I22)</f>
        <v>0</v>
      </c>
      <c r="J23" s="23"/>
      <c r="K23" s="168"/>
      <c r="L23" s="19">
        <v>8</v>
      </c>
      <c r="M23" s="17" t="s">
        <v>28</v>
      </c>
      <c r="N23" s="141">
        <v>0.03</v>
      </c>
      <c r="O23" s="22"/>
      <c r="P23" s="132">
        <f>IF(D$7="2024-1",N23*'REFERENTIEL 2 MATIN&amp;GOUTER '!K9,IF(D$7="2024-2",N23*'REFERENTIEL 2 MATIN&amp;GOUTER '!K17,IF(D$7="2024-3",N23*'REFERENTIEL 2 MATIN&amp;GOUTER '!K25,"")))</f>
        <v>0.33660000000000001</v>
      </c>
      <c r="Q23" s="132">
        <f>IF(D$7="2024-1",N23*'REFERENTIEL 2 MATIN&amp;GOUTER '!L9,IF(D$7="2024-2",N23*'REFERENTIEL 2 MATIN&amp;GOUTER '!L17,IF(D$7="2024-3",N23*'REFERENTIEL 2 MATIN&amp;GOUTER '!L25,"")))</f>
        <v>0.56340000000000001</v>
      </c>
      <c r="R23" s="137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25"/>
      <c r="Q24" s="25"/>
      <c r="R24" s="96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50" t="str">
        <f>IF(OR(F23&gt;D16, O24&gt;N16),"Attention, vos distributions dépassent le maximum aidé.","")</f>
        <v/>
      </c>
      <c r="D26" s="150"/>
      <c r="E26" s="150"/>
      <c r="F26" s="150"/>
      <c r="G26" s="150"/>
      <c r="H26" s="150"/>
      <c r="I26" s="150"/>
      <c r="K26" s="30"/>
      <c r="L26" s="151" t="str">
        <f>IF(OR(N20&gt;0.125,N21&gt;0.125,N22&gt;0.06,N23&gt;0.03),"Attention, les portions sont plafonnées aux portions recommandées","")</f>
        <v/>
      </c>
      <c r="M26" s="151"/>
      <c r="N26" s="151"/>
      <c r="O26" s="151"/>
      <c r="P26" s="151"/>
      <c r="Q26" s="151"/>
      <c r="R26" s="151"/>
    </row>
    <row r="27" spans="1:18" s="4" customFormat="1" x14ac:dyDescent="0.25">
      <c r="A27" s="27"/>
      <c r="C27" s="150"/>
      <c r="D27" s="150"/>
      <c r="E27" s="150"/>
      <c r="F27" s="150"/>
      <c r="G27" s="150"/>
      <c r="H27" s="150"/>
      <c r="I27" s="150"/>
      <c r="L27" s="151"/>
      <c r="M27" s="151"/>
      <c r="N27" s="151"/>
      <c r="O27" s="151"/>
      <c r="P27" s="151"/>
      <c r="Q27" s="151"/>
      <c r="R27" s="151"/>
    </row>
    <row r="28" spans="1:18" s="4" customFormat="1" x14ac:dyDescent="0.2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dataConsolidate/>
  <mergeCells count="29">
    <mergeCell ref="C26:I27"/>
    <mergeCell ref="L26:R27"/>
    <mergeCell ref="G18:G19"/>
    <mergeCell ref="H18:H19"/>
    <mergeCell ref="I18:I19"/>
    <mergeCell ref="K18:K23"/>
    <mergeCell ref="L18:L19"/>
    <mergeCell ref="M18:M19"/>
    <mergeCell ref="N18:N19"/>
    <mergeCell ref="O18:O19"/>
    <mergeCell ref="P18:P19"/>
    <mergeCell ref="Q18:Q19"/>
    <mergeCell ref="R18:R19"/>
    <mergeCell ref="H10:P11"/>
    <mergeCell ref="A11:C11"/>
    <mergeCell ref="A13:C13"/>
    <mergeCell ref="A16:C16"/>
    <mergeCell ref="K16:M16"/>
    <mergeCell ref="A18:A22"/>
    <mergeCell ref="B18:B19"/>
    <mergeCell ref="C18:C19"/>
    <mergeCell ref="D18:D19"/>
    <mergeCell ref="F18:F19"/>
    <mergeCell ref="A1:R1"/>
    <mergeCell ref="A2:R4"/>
    <mergeCell ref="A5:R5"/>
    <mergeCell ref="A7:C7"/>
    <mergeCell ref="H8:P9"/>
    <mergeCell ref="A9:C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  <x14:dataValidation type="list" allowBlank="1" showInputMessage="1" showErrorMessage="1">
          <x14:formula1>
            <xm:f>'REFENRENTIEL 1 MIDI'!$C$2:$C$4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33"/>
  <sheetViews>
    <sheetView workbookViewId="0">
      <selection activeCell="P13" sqref="P13"/>
    </sheetView>
  </sheetViews>
  <sheetFormatPr baseColWidth="10" defaultColWidth="11.42578125" defaultRowHeight="15" x14ac:dyDescent="0.25"/>
  <cols>
    <col min="1" max="3" width="11.42578125" style="39"/>
    <col min="4" max="4" width="7.42578125" style="39" customWidth="1"/>
    <col min="5" max="6" width="5.7109375" style="39" customWidth="1"/>
    <col min="7" max="7" width="46.7109375" style="39" customWidth="1"/>
    <col min="8" max="8" width="10.7109375" style="39" customWidth="1"/>
    <col min="9" max="9" width="12.42578125" style="39" customWidth="1"/>
    <col min="10" max="16384" width="11.42578125" style="39"/>
  </cols>
  <sheetData>
    <row r="1" spans="1:13" ht="15.75" thickBot="1" x14ac:dyDescent="0.3">
      <c r="A1" s="199" t="s">
        <v>30</v>
      </c>
      <c r="B1" s="199"/>
      <c r="C1" s="37" t="s">
        <v>31</v>
      </c>
      <c r="D1" s="38"/>
      <c r="E1" s="39" t="s">
        <v>90</v>
      </c>
      <c r="F1" s="200" t="s">
        <v>32</v>
      </c>
      <c r="G1" s="201"/>
      <c r="H1" s="191" t="s">
        <v>33</v>
      </c>
      <c r="I1" s="40" t="s">
        <v>34</v>
      </c>
      <c r="J1" s="41" t="s">
        <v>35</v>
      </c>
      <c r="L1" s="42" t="s">
        <v>31</v>
      </c>
      <c r="M1" s="43" t="s">
        <v>89</v>
      </c>
    </row>
    <row r="2" spans="1:13" ht="15.75" thickBot="1" x14ac:dyDescent="0.3">
      <c r="A2" s="44" t="s">
        <v>36</v>
      </c>
      <c r="B2" s="44" t="s">
        <v>15</v>
      </c>
      <c r="C2" s="45" t="s">
        <v>100</v>
      </c>
      <c r="F2" s="202"/>
      <c r="G2" s="203"/>
      <c r="H2" s="192"/>
      <c r="I2" s="46" t="s">
        <v>37</v>
      </c>
      <c r="J2" s="47" t="s">
        <v>37</v>
      </c>
      <c r="L2" s="48" t="s">
        <v>48</v>
      </c>
      <c r="M2" s="49">
        <v>83</v>
      </c>
    </row>
    <row r="3" spans="1:13" ht="15" customHeight="1" thickBot="1" x14ac:dyDescent="0.3">
      <c r="A3" s="50" t="s">
        <v>9</v>
      </c>
      <c r="B3" s="50">
        <v>1</v>
      </c>
      <c r="C3" s="50" t="s">
        <v>101</v>
      </c>
      <c r="E3" s="193" t="s">
        <v>38</v>
      </c>
      <c r="F3" s="51">
        <v>1</v>
      </c>
      <c r="G3" s="52" t="s">
        <v>21</v>
      </c>
      <c r="H3" s="53">
        <v>0.1</v>
      </c>
      <c r="I3" s="54">
        <v>1.43</v>
      </c>
      <c r="J3" s="55">
        <v>1.57</v>
      </c>
      <c r="L3" s="56" t="s">
        <v>49</v>
      </c>
      <c r="M3" s="49">
        <v>83</v>
      </c>
    </row>
    <row r="4" spans="1:13" ht="15" customHeight="1" thickBot="1" x14ac:dyDescent="0.3">
      <c r="A4" s="50" t="s">
        <v>39</v>
      </c>
      <c r="B4" s="50">
        <v>2</v>
      </c>
      <c r="C4" s="50" t="s">
        <v>102</v>
      </c>
      <c r="E4" s="194"/>
      <c r="F4" s="58">
        <v>2</v>
      </c>
      <c r="G4" s="59" t="s">
        <v>23</v>
      </c>
      <c r="H4" s="53">
        <v>0.1</v>
      </c>
      <c r="I4" s="61">
        <v>1.1599999999999999</v>
      </c>
      <c r="J4" s="62">
        <v>1.27</v>
      </c>
      <c r="L4" s="56" t="s">
        <v>50</v>
      </c>
      <c r="M4" s="49">
        <v>83</v>
      </c>
    </row>
    <row r="5" spans="1:13" ht="15" customHeight="1" thickBot="1" x14ac:dyDescent="0.3">
      <c r="A5" s="63" t="s">
        <v>40</v>
      </c>
      <c r="B5" s="50">
        <v>3</v>
      </c>
      <c r="C5" s="50"/>
      <c r="E5" s="195"/>
      <c r="F5" s="64">
        <v>3</v>
      </c>
      <c r="G5" s="65" t="s">
        <v>25</v>
      </c>
      <c r="H5" s="53">
        <v>0.1</v>
      </c>
      <c r="I5" s="67">
        <v>2.11</v>
      </c>
      <c r="J5" s="68">
        <v>2.31</v>
      </c>
      <c r="L5" s="56" t="s">
        <v>51</v>
      </c>
      <c r="M5" s="57">
        <v>82</v>
      </c>
    </row>
    <row r="6" spans="1:13" ht="15" customHeight="1" x14ac:dyDescent="0.25">
      <c r="A6" s="50" t="s">
        <v>41</v>
      </c>
      <c r="B6" s="50">
        <v>4</v>
      </c>
      <c r="C6" s="50"/>
      <c r="E6" s="196" t="s">
        <v>42</v>
      </c>
      <c r="F6" s="69">
        <v>5</v>
      </c>
      <c r="G6" s="70" t="s">
        <v>22</v>
      </c>
      <c r="H6" s="71">
        <v>0.125</v>
      </c>
      <c r="I6" s="72">
        <v>1.44</v>
      </c>
      <c r="J6" s="73">
        <v>1.57</v>
      </c>
      <c r="L6" s="56" t="s">
        <v>52</v>
      </c>
      <c r="M6" s="57">
        <v>84</v>
      </c>
    </row>
    <row r="7" spans="1:13" ht="15" customHeight="1" x14ac:dyDescent="0.25">
      <c r="A7" s="50" t="s">
        <v>43</v>
      </c>
      <c r="B7" s="50">
        <v>5</v>
      </c>
      <c r="C7" s="50"/>
      <c r="E7" s="197"/>
      <c r="F7" s="74">
        <v>6</v>
      </c>
      <c r="G7" s="75" t="s">
        <v>24</v>
      </c>
      <c r="H7" s="76">
        <v>0.125</v>
      </c>
      <c r="I7" s="77">
        <v>1.38</v>
      </c>
      <c r="J7" s="78">
        <v>1.51</v>
      </c>
      <c r="L7" s="56" t="s">
        <v>53</v>
      </c>
      <c r="M7" s="57">
        <v>83</v>
      </c>
    </row>
    <row r="8" spans="1:13" x14ac:dyDescent="0.25">
      <c r="A8" s="50" t="s">
        <v>44</v>
      </c>
      <c r="B8" s="50">
        <v>6</v>
      </c>
      <c r="C8" s="50"/>
      <c r="E8" s="197"/>
      <c r="F8" s="74">
        <v>7</v>
      </c>
      <c r="G8" s="75" t="s">
        <v>45</v>
      </c>
      <c r="H8" s="79">
        <v>0.06</v>
      </c>
      <c r="I8" s="77">
        <v>2.2400000000000002</v>
      </c>
      <c r="J8" s="78">
        <v>2.44</v>
      </c>
      <c r="L8" s="56" t="s">
        <v>54</v>
      </c>
      <c r="M8" s="57">
        <v>83</v>
      </c>
    </row>
    <row r="9" spans="1:13" x14ac:dyDescent="0.25">
      <c r="A9" s="50" t="s">
        <v>46</v>
      </c>
      <c r="B9" s="50">
        <v>7</v>
      </c>
      <c r="C9" s="50"/>
      <c r="E9" s="198"/>
      <c r="F9" s="74">
        <v>8</v>
      </c>
      <c r="G9" s="75" t="s">
        <v>28</v>
      </c>
      <c r="H9" s="76">
        <v>0.03</v>
      </c>
      <c r="I9" s="77">
        <v>6.89</v>
      </c>
      <c r="J9" s="78">
        <v>7.52</v>
      </c>
      <c r="L9" s="56" t="s">
        <v>55</v>
      </c>
      <c r="M9" s="57">
        <v>92</v>
      </c>
    </row>
    <row r="10" spans="1:13" ht="15.75" thickBot="1" x14ac:dyDescent="0.3">
      <c r="A10" s="50" t="s">
        <v>80</v>
      </c>
      <c r="B10" s="50">
        <v>8</v>
      </c>
      <c r="C10" s="50"/>
      <c r="E10" s="39" t="s">
        <v>91</v>
      </c>
      <c r="L10" s="80" t="s">
        <v>56</v>
      </c>
      <c r="M10" s="81">
        <v>82</v>
      </c>
    </row>
    <row r="11" spans="1:13" ht="15.75" thickBot="1" x14ac:dyDescent="0.3">
      <c r="A11" s="50" t="s">
        <v>47</v>
      </c>
      <c r="B11" s="50">
        <v>9</v>
      </c>
      <c r="C11" s="50"/>
      <c r="E11" s="193" t="s">
        <v>38</v>
      </c>
      <c r="F11" s="51">
        <v>1</v>
      </c>
      <c r="G11" s="52" t="s">
        <v>21</v>
      </c>
      <c r="H11" s="53">
        <v>0.1</v>
      </c>
      <c r="I11" s="54">
        <v>1.45</v>
      </c>
      <c r="J11" s="55">
        <v>1.58</v>
      </c>
      <c r="L11" s="82" t="s">
        <v>57</v>
      </c>
      <c r="M11" s="83">
        <v>74</v>
      </c>
    </row>
    <row r="12" spans="1:13" ht="15.75" thickBot="1" x14ac:dyDescent="0.3">
      <c r="E12" s="194"/>
      <c r="F12" s="58">
        <v>2</v>
      </c>
      <c r="G12" s="59" t="s">
        <v>23</v>
      </c>
      <c r="H12" s="53">
        <v>0.1</v>
      </c>
      <c r="I12" s="61">
        <v>1.18</v>
      </c>
      <c r="J12" s="62">
        <v>1.29</v>
      </c>
      <c r="L12" s="84" t="s">
        <v>58</v>
      </c>
      <c r="M12" s="85">
        <v>66</v>
      </c>
    </row>
    <row r="13" spans="1:13" ht="15.75" thickBot="1" x14ac:dyDescent="0.3">
      <c r="E13" s="195"/>
      <c r="F13" s="64">
        <v>3</v>
      </c>
      <c r="G13" s="65" t="s">
        <v>25</v>
      </c>
      <c r="H13" s="53">
        <v>0.1</v>
      </c>
      <c r="I13" s="67">
        <v>2.12</v>
      </c>
      <c r="J13" s="68">
        <v>2.31</v>
      </c>
      <c r="L13" s="84" t="s">
        <v>59</v>
      </c>
      <c r="M13" s="85">
        <v>72</v>
      </c>
    </row>
    <row r="14" spans="1:13" x14ac:dyDescent="0.25">
      <c r="E14" s="196" t="s">
        <v>42</v>
      </c>
      <c r="F14" s="69">
        <v>5</v>
      </c>
      <c r="G14" s="70" t="s">
        <v>22</v>
      </c>
      <c r="H14" s="71">
        <v>0.125</v>
      </c>
      <c r="I14" s="72">
        <v>1.44</v>
      </c>
      <c r="J14" s="72">
        <v>1.58</v>
      </c>
      <c r="L14" s="84" t="s">
        <v>60</v>
      </c>
      <c r="M14" s="85">
        <v>72</v>
      </c>
    </row>
    <row r="15" spans="1:13" x14ac:dyDescent="0.25">
      <c r="E15" s="197"/>
      <c r="F15" s="74">
        <v>6</v>
      </c>
      <c r="G15" s="75" t="s">
        <v>24</v>
      </c>
      <c r="H15" s="76">
        <v>0.125</v>
      </c>
      <c r="I15" s="77">
        <v>1.38</v>
      </c>
      <c r="J15" s="77">
        <v>1.51</v>
      </c>
      <c r="L15" s="84" t="s">
        <v>61</v>
      </c>
      <c r="M15" s="85">
        <v>73</v>
      </c>
    </row>
    <row r="16" spans="1:13" x14ac:dyDescent="0.25">
      <c r="E16" s="197"/>
      <c r="F16" s="74">
        <v>7</v>
      </c>
      <c r="G16" s="75" t="s">
        <v>45</v>
      </c>
      <c r="H16" s="79">
        <v>0.06</v>
      </c>
      <c r="I16" s="77">
        <v>2.2400000000000002</v>
      </c>
      <c r="J16" s="77">
        <v>2.4500000000000002</v>
      </c>
      <c r="L16" s="84" t="s">
        <v>62</v>
      </c>
      <c r="M16" s="85">
        <v>72</v>
      </c>
    </row>
    <row r="17" spans="5:13" x14ac:dyDescent="0.25">
      <c r="E17" s="198"/>
      <c r="F17" s="74">
        <v>8</v>
      </c>
      <c r="G17" s="75" t="s">
        <v>28</v>
      </c>
      <c r="H17" s="76">
        <v>0.03</v>
      </c>
      <c r="I17" s="77">
        <v>6.91</v>
      </c>
      <c r="J17" s="77">
        <v>7.54</v>
      </c>
      <c r="L17" s="84" t="s">
        <v>63</v>
      </c>
      <c r="M17" s="85">
        <v>74</v>
      </c>
    </row>
    <row r="18" spans="5:13" ht="15.75" thickBot="1" x14ac:dyDescent="0.3">
      <c r="E18" s="39" t="s">
        <v>93</v>
      </c>
      <c r="L18" s="84" t="s">
        <v>64</v>
      </c>
      <c r="M18" s="85">
        <v>61</v>
      </c>
    </row>
    <row r="19" spans="5:13" ht="15.75" thickBot="1" x14ac:dyDescent="0.3">
      <c r="E19" s="193" t="s">
        <v>38</v>
      </c>
      <c r="F19" s="51">
        <v>1</v>
      </c>
      <c r="G19" s="52" t="s">
        <v>21</v>
      </c>
      <c r="H19" s="53">
        <v>0.1</v>
      </c>
      <c r="I19" s="54">
        <v>1.44</v>
      </c>
      <c r="J19" s="142">
        <v>1.57</v>
      </c>
      <c r="L19" s="86" t="s">
        <v>65</v>
      </c>
      <c r="M19" s="87">
        <v>74</v>
      </c>
    </row>
    <row r="20" spans="5:13" ht="15.75" thickBot="1" x14ac:dyDescent="0.3">
      <c r="E20" s="194"/>
      <c r="F20" s="58">
        <v>2</v>
      </c>
      <c r="G20" s="59" t="s">
        <v>23</v>
      </c>
      <c r="H20" s="53">
        <v>0.1</v>
      </c>
      <c r="I20" s="61">
        <v>1.19</v>
      </c>
      <c r="J20" s="62">
        <v>1.3</v>
      </c>
      <c r="L20" s="88" t="s">
        <v>66</v>
      </c>
      <c r="M20" s="89">
        <v>55</v>
      </c>
    </row>
    <row r="21" spans="5:13" ht="15.75" thickBot="1" x14ac:dyDescent="0.3">
      <c r="E21" s="195"/>
      <c r="F21" s="64">
        <v>3</v>
      </c>
      <c r="G21" s="65" t="s">
        <v>25</v>
      </c>
      <c r="H21" s="53">
        <v>0.1</v>
      </c>
      <c r="I21" s="67">
        <v>2.12</v>
      </c>
      <c r="J21" s="143">
        <v>2.31</v>
      </c>
      <c r="L21" s="90" t="s">
        <v>67</v>
      </c>
      <c r="M21" s="91">
        <v>61</v>
      </c>
    </row>
    <row r="22" spans="5:13" x14ac:dyDescent="0.25">
      <c r="E22" s="196" t="s">
        <v>42</v>
      </c>
      <c r="F22" s="69">
        <v>5</v>
      </c>
      <c r="G22" s="70" t="s">
        <v>22</v>
      </c>
      <c r="H22" s="71">
        <v>0.125</v>
      </c>
      <c r="I22" s="72">
        <v>1.44</v>
      </c>
      <c r="J22" s="72">
        <v>1.58</v>
      </c>
      <c r="L22" s="90" t="s">
        <v>68</v>
      </c>
      <c r="M22" s="91">
        <v>56</v>
      </c>
    </row>
    <row r="23" spans="5:13" x14ac:dyDescent="0.25">
      <c r="E23" s="197"/>
      <c r="F23" s="74">
        <v>6</v>
      </c>
      <c r="G23" s="75" t="s">
        <v>24</v>
      </c>
      <c r="H23" s="76">
        <v>0.125</v>
      </c>
      <c r="I23" s="77">
        <v>1.39</v>
      </c>
      <c r="J23" s="77">
        <v>1.52</v>
      </c>
      <c r="L23" s="90" t="s">
        <v>69</v>
      </c>
      <c r="M23" s="91">
        <v>56</v>
      </c>
    </row>
    <row r="24" spans="5:13" x14ac:dyDescent="0.25">
      <c r="E24" s="197"/>
      <c r="F24" s="74">
        <v>7</v>
      </c>
      <c r="G24" s="75" t="s">
        <v>45</v>
      </c>
      <c r="H24" s="79">
        <v>0.06</v>
      </c>
      <c r="I24" s="77">
        <v>2.25</v>
      </c>
      <c r="J24" s="77">
        <v>2.46</v>
      </c>
      <c r="L24" s="90" t="s">
        <v>70</v>
      </c>
      <c r="M24" s="91">
        <v>48</v>
      </c>
    </row>
    <row r="25" spans="5:13" x14ac:dyDescent="0.25">
      <c r="E25" s="198"/>
      <c r="F25" s="74">
        <v>8</v>
      </c>
      <c r="G25" s="75" t="s">
        <v>28</v>
      </c>
      <c r="H25" s="76">
        <v>0.03</v>
      </c>
      <c r="I25" s="77">
        <v>6.93</v>
      </c>
      <c r="J25" s="77">
        <v>7.56</v>
      </c>
      <c r="L25" s="90" t="s">
        <v>71</v>
      </c>
      <c r="M25" s="91">
        <v>53</v>
      </c>
    </row>
    <row r="26" spans="5:13" x14ac:dyDescent="0.25">
      <c r="L26" s="90" t="s">
        <v>72</v>
      </c>
      <c r="M26" s="91">
        <v>49</v>
      </c>
    </row>
    <row r="27" spans="5:13" x14ac:dyDescent="0.25">
      <c r="I27" s="145"/>
      <c r="J27" s="145"/>
      <c r="L27" s="90" t="s">
        <v>73</v>
      </c>
      <c r="M27" s="91">
        <v>54</v>
      </c>
    </row>
    <row r="28" spans="5:13" ht="15.75" thickBot="1" x14ac:dyDescent="0.3">
      <c r="I28" s="145"/>
      <c r="J28" s="145"/>
      <c r="L28" s="92" t="s">
        <v>74</v>
      </c>
      <c r="M28" s="93">
        <v>54</v>
      </c>
    </row>
    <row r="29" spans="5:13" x14ac:dyDescent="0.25">
      <c r="I29" s="145"/>
      <c r="J29" s="145"/>
      <c r="L29" s="94"/>
    </row>
    <row r="30" spans="5:13" x14ac:dyDescent="0.25">
      <c r="I30" s="145"/>
      <c r="J30" s="145"/>
      <c r="L30" s="94"/>
      <c r="M30" s="94"/>
    </row>
    <row r="31" spans="5:13" x14ac:dyDescent="0.25">
      <c r="I31" s="145"/>
      <c r="J31" s="145"/>
      <c r="L31" s="94"/>
      <c r="M31" s="94"/>
    </row>
    <row r="32" spans="5:13" x14ac:dyDescent="0.25">
      <c r="I32" s="145"/>
      <c r="J32" s="145"/>
    </row>
    <row r="33" spans="9:10" x14ac:dyDescent="0.25">
      <c r="I33" s="145"/>
      <c r="J33" s="145"/>
    </row>
  </sheetData>
  <dataConsolidate/>
  <mergeCells count="9">
    <mergeCell ref="A1:B1"/>
    <mergeCell ref="F1:G2"/>
    <mergeCell ref="H1:H2"/>
    <mergeCell ref="E3:E5"/>
    <mergeCell ref="E6:E9"/>
    <mergeCell ref="E19:E21"/>
    <mergeCell ref="E22:E25"/>
    <mergeCell ref="E11:E13"/>
    <mergeCell ref="E14:E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O38"/>
  <sheetViews>
    <sheetView workbookViewId="0">
      <selection activeCell="L26" sqref="L26"/>
    </sheetView>
  </sheetViews>
  <sheetFormatPr baseColWidth="10" defaultColWidth="11.42578125" defaultRowHeight="15" x14ac:dyDescent="0.25"/>
  <cols>
    <col min="1" max="1" width="15.28515625" customWidth="1"/>
    <col min="5" max="6" width="5.7109375" style="39" customWidth="1"/>
    <col min="7" max="7" width="46.7109375" style="39" customWidth="1"/>
    <col min="8" max="8" width="10.7109375" style="39" customWidth="1"/>
    <col min="9" max="9" width="11.42578125" customWidth="1"/>
  </cols>
  <sheetData>
    <row r="1" spans="1:12" x14ac:dyDescent="0.25">
      <c r="A1" s="204" t="s">
        <v>30</v>
      </c>
      <c r="B1" s="204"/>
      <c r="C1" s="98" t="s">
        <v>31</v>
      </c>
      <c r="D1" s="99" t="s">
        <v>75</v>
      </c>
      <c r="E1" s="39" t="s">
        <v>90</v>
      </c>
      <c r="F1" s="200" t="s">
        <v>32</v>
      </c>
      <c r="G1" s="201"/>
      <c r="H1" s="191" t="s">
        <v>33</v>
      </c>
      <c r="I1" s="205" t="s">
        <v>34</v>
      </c>
      <c r="J1" s="206"/>
      <c r="K1" s="207" t="s">
        <v>35</v>
      </c>
      <c r="L1" s="208"/>
    </row>
    <row r="2" spans="1:12" ht="15.75" thickBot="1" x14ac:dyDescent="0.3">
      <c r="A2" s="100" t="s">
        <v>36</v>
      </c>
      <c r="B2" s="100" t="s">
        <v>15</v>
      </c>
      <c r="C2" s="101" t="s">
        <v>97</v>
      </c>
      <c r="D2" t="s">
        <v>76</v>
      </c>
      <c r="F2" s="202"/>
      <c r="G2" s="203"/>
      <c r="H2" s="192"/>
      <c r="I2" s="102" t="s">
        <v>77</v>
      </c>
      <c r="J2" s="103" t="s">
        <v>78</v>
      </c>
      <c r="K2" s="104" t="s">
        <v>77</v>
      </c>
      <c r="L2" s="105" t="s">
        <v>78</v>
      </c>
    </row>
    <row r="3" spans="1:12" ht="15" customHeight="1" thickBot="1" x14ac:dyDescent="0.3">
      <c r="A3" s="106" t="s">
        <v>9</v>
      </c>
      <c r="B3" s="106">
        <v>1</v>
      </c>
      <c r="C3" s="106" t="s">
        <v>98</v>
      </c>
      <c r="D3" t="s">
        <v>79</v>
      </c>
      <c r="E3" s="193" t="s">
        <v>38</v>
      </c>
      <c r="F3" s="51">
        <v>1</v>
      </c>
      <c r="G3" s="52" t="s">
        <v>21</v>
      </c>
      <c r="H3" s="53">
        <v>100</v>
      </c>
      <c r="I3" s="119">
        <v>2.75</v>
      </c>
      <c r="J3" s="108">
        <v>3.76</v>
      </c>
      <c r="K3" s="120">
        <v>3</v>
      </c>
      <c r="L3" s="109">
        <v>4.1100000000000003</v>
      </c>
    </row>
    <row r="4" spans="1:12" ht="15.75" thickBot="1" x14ac:dyDescent="0.3">
      <c r="A4" s="106" t="s">
        <v>39</v>
      </c>
      <c r="B4" s="106">
        <v>2</v>
      </c>
      <c r="C4" s="106" t="s">
        <v>99</v>
      </c>
      <c r="E4" s="194"/>
      <c r="F4" s="58">
        <v>2</v>
      </c>
      <c r="G4" s="59" t="s">
        <v>23</v>
      </c>
      <c r="H4" s="60">
        <v>100</v>
      </c>
      <c r="I4" s="111">
        <v>2.59</v>
      </c>
      <c r="J4" s="112">
        <v>3.33</v>
      </c>
      <c r="K4" s="109">
        <v>2.83</v>
      </c>
      <c r="L4" s="109">
        <v>3.64</v>
      </c>
    </row>
    <row r="5" spans="1:12" ht="15.75" thickBot="1" x14ac:dyDescent="0.3">
      <c r="A5" s="106" t="s">
        <v>40</v>
      </c>
      <c r="B5" s="106">
        <v>3</v>
      </c>
      <c r="C5" s="106"/>
      <c r="E5" s="195"/>
      <c r="F5" s="64">
        <v>3</v>
      </c>
      <c r="G5" s="65" t="s">
        <v>25</v>
      </c>
      <c r="H5" s="66">
        <v>100</v>
      </c>
      <c r="I5" s="115">
        <v>7.64</v>
      </c>
      <c r="J5" s="116">
        <v>9.33</v>
      </c>
      <c r="K5" s="109">
        <v>8.34</v>
      </c>
      <c r="L5" s="109">
        <v>10.19</v>
      </c>
    </row>
    <row r="6" spans="1:12" ht="15" customHeight="1" thickBot="1" x14ac:dyDescent="0.3">
      <c r="A6" s="106" t="s">
        <v>41</v>
      </c>
      <c r="B6" s="106">
        <v>4</v>
      </c>
      <c r="C6" s="106"/>
      <c r="E6" s="196" t="s">
        <v>42</v>
      </c>
      <c r="F6" s="69">
        <v>5</v>
      </c>
      <c r="G6" s="70" t="s">
        <v>22</v>
      </c>
      <c r="H6" s="71">
        <v>125</v>
      </c>
      <c r="I6" s="119">
        <v>1.01</v>
      </c>
      <c r="J6" s="128">
        <v>1.44</v>
      </c>
      <c r="K6" s="109">
        <v>1.1100000000000001</v>
      </c>
      <c r="L6" s="109">
        <v>1.57</v>
      </c>
    </row>
    <row r="7" spans="1:12" ht="15.75" thickBot="1" x14ac:dyDescent="0.3">
      <c r="A7" s="106" t="s">
        <v>43</v>
      </c>
      <c r="B7" s="106">
        <v>5</v>
      </c>
      <c r="C7" s="106"/>
      <c r="E7" s="197"/>
      <c r="F7" s="74">
        <v>6</v>
      </c>
      <c r="G7" s="75" t="s">
        <v>24</v>
      </c>
      <c r="H7" s="76">
        <v>125</v>
      </c>
      <c r="I7" s="121">
        <v>2.0499999999999998</v>
      </c>
      <c r="J7" s="112">
        <v>3.43</v>
      </c>
      <c r="K7" s="109">
        <v>2.2400000000000002</v>
      </c>
      <c r="L7" s="109">
        <v>3.75</v>
      </c>
    </row>
    <row r="8" spans="1:12" ht="15.75" thickBot="1" x14ac:dyDescent="0.3">
      <c r="A8" s="106" t="s">
        <v>44</v>
      </c>
      <c r="B8" s="106">
        <v>6</v>
      </c>
      <c r="C8" s="106"/>
      <c r="E8" s="197"/>
      <c r="F8" s="74">
        <v>7</v>
      </c>
      <c r="G8" s="75" t="s">
        <v>45</v>
      </c>
      <c r="H8" s="79">
        <v>60</v>
      </c>
      <c r="I8" s="121">
        <v>3.11</v>
      </c>
      <c r="J8" s="112">
        <v>5.35</v>
      </c>
      <c r="K8" s="120">
        <v>3.4</v>
      </c>
      <c r="L8" s="109">
        <v>5.84</v>
      </c>
    </row>
    <row r="9" spans="1:12" x14ac:dyDescent="0.25">
      <c r="A9" s="106" t="s">
        <v>46</v>
      </c>
      <c r="B9" s="106">
        <v>7</v>
      </c>
      <c r="C9" s="106"/>
      <c r="E9" s="198"/>
      <c r="F9" s="74">
        <v>8</v>
      </c>
      <c r="G9" s="75" t="s">
        <v>83</v>
      </c>
      <c r="H9" s="76">
        <v>30</v>
      </c>
      <c r="I9" s="121">
        <v>10.220000000000001</v>
      </c>
      <c r="J9" s="112">
        <v>17.11</v>
      </c>
      <c r="K9" s="109">
        <v>11.16</v>
      </c>
      <c r="L9" s="109">
        <v>18.68</v>
      </c>
    </row>
    <row r="10" spans="1:12" ht="15.75" thickBot="1" x14ac:dyDescent="0.3">
      <c r="A10" s="106" t="s">
        <v>80</v>
      </c>
      <c r="B10" s="106">
        <v>8</v>
      </c>
      <c r="C10" s="106"/>
      <c r="E10" s="39" t="s">
        <v>91</v>
      </c>
    </row>
    <row r="11" spans="1:12" x14ac:dyDescent="0.25">
      <c r="A11" s="50" t="s">
        <v>47</v>
      </c>
      <c r="B11" s="50">
        <v>9</v>
      </c>
      <c r="E11" s="193" t="s">
        <v>38</v>
      </c>
      <c r="F11" s="51">
        <v>1</v>
      </c>
      <c r="G11" s="52" t="s">
        <v>21</v>
      </c>
      <c r="H11" s="53">
        <v>100</v>
      </c>
      <c r="I11" s="107">
        <v>2.78</v>
      </c>
      <c r="J11" s="108">
        <v>3.81</v>
      </c>
      <c r="K11" s="109">
        <v>3.03</v>
      </c>
      <c r="L11" s="110">
        <v>4.16</v>
      </c>
    </row>
    <row r="12" spans="1:12" x14ac:dyDescent="0.25">
      <c r="E12" s="194"/>
      <c r="F12" s="58">
        <v>2</v>
      </c>
      <c r="G12" s="59" t="s">
        <v>23</v>
      </c>
      <c r="H12" s="60">
        <v>100</v>
      </c>
      <c r="I12" s="111">
        <v>2.62</v>
      </c>
      <c r="J12" s="112">
        <v>3.38</v>
      </c>
      <c r="K12" s="113">
        <v>2.86</v>
      </c>
      <c r="L12" s="114">
        <v>3.69</v>
      </c>
    </row>
    <row r="13" spans="1:12" ht="15.75" thickBot="1" x14ac:dyDescent="0.3">
      <c r="E13" s="195"/>
      <c r="F13" s="64">
        <v>3</v>
      </c>
      <c r="G13" s="65" t="s">
        <v>25</v>
      </c>
      <c r="H13" s="66">
        <v>100</v>
      </c>
      <c r="I13" s="115">
        <v>7.67</v>
      </c>
      <c r="J13" s="116">
        <v>9.3699999999999992</v>
      </c>
      <c r="K13" s="117">
        <v>8.3699999999999992</v>
      </c>
      <c r="L13" s="118">
        <v>10.23</v>
      </c>
    </row>
    <row r="14" spans="1:12" x14ac:dyDescent="0.25">
      <c r="E14" s="196" t="s">
        <v>42</v>
      </c>
      <c r="F14" s="69">
        <v>5</v>
      </c>
      <c r="G14" s="70" t="s">
        <v>22</v>
      </c>
      <c r="H14" s="71">
        <v>125</v>
      </c>
      <c r="I14" s="119">
        <v>1.016798297065304</v>
      </c>
      <c r="J14" s="128">
        <v>1.4443818538248085</v>
      </c>
      <c r="K14" s="120">
        <v>1.1100000000000001</v>
      </c>
      <c r="L14" s="110">
        <v>1.58</v>
      </c>
    </row>
    <row r="15" spans="1:12" x14ac:dyDescent="0.25">
      <c r="E15" s="197"/>
      <c r="F15" s="74">
        <v>6</v>
      </c>
      <c r="G15" s="75" t="s">
        <v>24</v>
      </c>
      <c r="H15" s="76">
        <v>125</v>
      </c>
      <c r="I15" s="121">
        <v>2.0499999999999998</v>
      </c>
      <c r="J15" s="112">
        <v>3.4364966062205924</v>
      </c>
      <c r="K15" s="113">
        <v>2.242287178625948</v>
      </c>
      <c r="L15" s="123">
        <v>3.75</v>
      </c>
    </row>
    <row r="16" spans="1:12" x14ac:dyDescent="0.25">
      <c r="E16" s="197"/>
      <c r="F16" s="74">
        <v>7</v>
      </c>
      <c r="G16" s="75" t="s">
        <v>45</v>
      </c>
      <c r="H16" s="79">
        <v>60</v>
      </c>
      <c r="I16" s="121">
        <v>3.12</v>
      </c>
      <c r="J16" s="112">
        <v>5.3633119913800869</v>
      </c>
      <c r="K16" s="122">
        <v>3.41</v>
      </c>
      <c r="L16" s="123">
        <v>5.86</v>
      </c>
    </row>
    <row r="17" spans="5:15" x14ac:dyDescent="0.25">
      <c r="E17" s="198"/>
      <c r="F17" s="74">
        <v>8</v>
      </c>
      <c r="G17" s="75" t="s">
        <v>83</v>
      </c>
      <c r="H17" s="76">
        <v>30</v>
      </c>
      <c r="I17" s="121">
        <v>10.25</v>
      </c>
      <c r="J17" s="112">
        <v>17.161280609010166</v>
      </c>
      <c r="K17" s="122">
        <v>11.19</v>
      </c>
      <c r="L17" s="123">
        <v>18.739999999999998</v>
      </c>
    </row>
    <row r="18" spans="5:15" ht="15.75" thickBot="1" x14ac:dyDescent="0.3">
      <c r="E18" s="39" t="s">
        <v>93</v>
      </c>
    </row>
    <row r="19" spans="5:15" x14ac:dyDescent="0.25">
      <c r="E19" s="193" t="s">
        <v>38</v>
      </c>
      <c r="F19" s="51">
        <v>1</v>
      </c>
      <c r="G19" s="52" t="s">
        <v>21</v>
      </c>
      <c r="H19" s="53">
        <v>100</v>
      </c>
      <c r="I19" s="119">
        <v>2.73</v>
      </c>
      <c r="J19" s="128">
        <v>3.75</v>
      </c>
      <c r="K19" s="120">
        <v>2.98</v>
      </c>
      <c r="L19" s="144">
        <v>4.09</v>
      </c>
    </row>
    <row r="20" spans="5:15" x14ac:dyDescent="0.25">
      <c r="E20" s="194"/>
      <c r="F20" s="58">
        <v>2</v>
      </c>
      <c r="G20" s="59" t="s">
        <v>23</v>
      </c>
      <c r="H20" s="60">
        <v>100</v>
      </c>
      <c r="I20" s="111">
        <v>2.62</v>
      </c>
      <c r="J20" s="112">
        <v>3.39</v>
      </c>
      <c r="K20" s="113">
        <v>2.86</v>
      </c>
      <c r="L20" s="114">
        <v>3.7</v>
      </c>
    </row>
    <row r="21" spans="5:15" ht="15.75" thickBot="1" x14ac:dyDescent="0.3">
      <c r="E21" s="195"/>
      <c r="F21" s="64">
        <v>3</v>
      </c>
      <c r="G21" s="65" t="s">
        <v>25</v>
      </c>
      <c r="H21" s="66">
        <v>100</v>
      </c>
      <c r="I21" s="115">
        <v>7.68</v>
      </c>
      <c r="J21" s="116">
        <v>9.3800000000000008</v>
      </c>
      <c r="K21" s="117">
        <v>8.39</v>
      </c>
      <c r="L21" s="118">
        <v>10.24</v>
      </c>
    </row>
    <row r="22" spans="5:15" x14ac:dyDescent="0.25">
      <c r="E22" s="196" t="s">
        <v>42</v>
      </c>
      <c r="F22" s="69">
        <v>5</v>
      </c>
      <c r="G22" s="70" t="s">
        <v>22</v>
      </c>
      <c r="H22" s="71">
        <v>125</v>
      </c>
      <c r="I22" s="119">
        <v>1.02</v>
      </c>
      <c r="J22" s="128">
        <v>1.44</v>
      </c>
      <c r="K22" s="120">
        <v>1.1100000000000001</v>
      </c>
      <c r="L22" s="144">
        <v>1.58</v>
      </c>
    </row>
    <row r="23" spans="5:15" x14ac:dyDescent="0.25">
      <c r="E23" s="197"/>
      <c r="F23" s="74">
        <v>6</v>
      </c>
      <c r="G23" s="75" t="s">
        <v>24</v>
      </c>
      <c r="H23" s="76">
        <v>125</v>
      </c>
      <c r="I23" s="111">
        <v>2.06</v>
      </c>
      <c r="J23" s="112">
        <v>3.45</v>
      </c>
      <c r="K23" s="113">
        <v>2.25</v>
      </c>
      <c r="L23" s="114">
        <v>3.77</v>
      </c>
    </row>
    <row r="24" spans="5:15" x14ac:dyDescent="0.25">
      <c r="E24" s="197"/>
      <c r="F24" s="74">
        <v>7</v>
      </c>
      <c r="G24" s="75" t="s">
        <v>45</v>
      </c>
      <c r="H24" s="79">
        <v>60</v>
      </c>
      <c r="I24" s="111">
        <v>3.13</v>
      </c>
      <c r="J24" s="112">
        <v>5.38</v>
      </c>
      <c r="K24" s="113">
        <v>3.42</v>
      </c>
      <c r="L24" s="114">
        <v>5.87</v>
      </c>
    </row>
    <row r="25" spans="5:15" x14ac:dyDescent="0.25">
      <c r="E25" s="198"/>
      <c r="F25" s="74">
        <v>8</v>
      </c>
      <c r="G25" s="75" t="s">
        <v>83</v>
      </c>
      <c r="H25" s="76">
        <v>30</v>
      </c>
      <c r="I25" s="111">
        <v>10.28</v>
      </c>
      <c r="J25" s="112">
        <v>17.2</v>
      </c>
      <c r="K25" s="113">
        <v>11.22</v>
      </c>
      <c r="L25" s="114">
        <v>18.78</v>
      </c>
    </row>
    <row r="27" spans="5:15" x14ac:dyDescent="0.25">
      <c r="I27" s="146"/>
      <c r="J27" s="146"/>
      <c r="K27" s="146"/>
      <c r="L27" s="146"/>
      <c r="M27" s="124"/>
    </row>
    <row r="28" spans="5:15" x14ac:dyDescent="0.25">
      <c r="I28" s="146"/>
      <c r="J28" s="146"/>
      <c r="K28" s="146"/>
      <c r="L28" s="146"/>
      <c r="M28" s="124"/>
    </row>
    <row r="29" spans="5:15" x14ac:dyDescent="0.25">
      <c r="I29" s="146"/>
      <c r="J29" s="146"/>
      <c r="K29" s="146"/>
      <c r="L29" s="146"/>
      <c r="M29" s="124"/>
      <c r="N29" s="124"/>
      <c r="O29" s="124"/>
    </row>
    <row r="30" spans="5:15" x14ac:dyDescent="0.25">
      <c r="I30" s="146"/>
      <c r="J30" s="146"/>
      <c r="K30" s="146"/>
      <c r="L30" s="146"/>
    </row>
    <row r="31" spans="5:15" x14ac:dyDescent="0.25">
      <c r="I31" s="146"/>
      <c r="J31" s="146"/>
      <c r="K31" s="146"/>
      <c r="L31" s="146"/>
    </row>
    <row r="32" spans="5:15" x14ac:dyDescent="0.25">
      <c r="I32" s="146"/>
      <c r="J32" s="146"/>
      <c r="K32" s="146"/>
      <c r="L32" s="146"/>
    </row>
    <row r="33" spans="9:12" x14ac:dyDescent="0.25">
      <c r="I33" s="146"/>
      <c r="J33" s="146"/>
      <c r="K33" s="146"/>
      <c r="L33" s="146"/>
    </row>
    <row r="34" spans="9:12" x14ac:dyDescent="0.25">
      <c r="I34" s="146"/>
      <c r="J34" s="146"/>
      <c r="K34" s="146"/>
      <c r="L34" s="146"/>
    </row>
    <row r="35" spans="9:12" x14ac:dyDescent="0.25">
      <c r="I35" s="146"/>
      <c r="J35" s="146"/>
      <c r="K35" s="146"/>
      <c r="L35" s="146"/>
    </row>
    <row r="36" spans="9:12" x14ac:dyDescent="0.25">
      <c r="I36" s="146"/>
      <c r="J36" s="146"/>
      <c r="K36" s="146"/>
      <c r="L36" s="146"/>
    </row>
    <row r="37" spans="9:12" x14ac:dyDescent="0.25">
      <c r="I37" s="146"/>
      <c r="J37" s="146"/>
      <c r="K37" s="146"/>
      <c r="L37" s="146"/>
    </row>
    <row r="38" spans="9:12" x14ac:dyDescent="0.25">
      <c r="I38" s="146"/>
      <c r="J38" s="146"/>
      <c r="K38" s="146"/>
      <c r="L38" s="146"/>
    </row>
  </sheetData>
  <mergeCells count="11">
    <mergeCell ref="E19:E21"/>
    <mergeCell ref="E22:E25"/>
    <mergeCell ref="E14:E17"/>
    <mergeCell ref="K1:L1"/>
    <mergeCell ref="E3:E5"/>
    <mergeCell ref="E6:E9"/>
    <mergeCell ref="A1:B1"/>
    <mergeCell ref="F1:G2"/>
    <mergeCell ref="H1:H2"/>
    <mergeCell ref="I1:J1"/>
    <mergeCell ref="E11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ACCUEIL</vt:lpstr>
      <vt:lpstr>MIDI Métropole</vt:lpstr>
      <vt:lpstr>MIDI Outre-Mer</vt:lpstr>
      <vt:lpstr>GOUTER&amp;MATIN Métropole</vt:lpstr>
      <vt:lpstr>GOUTER&amp;MATIN Outre-Mer</vt:lpstr>
      <vt:lpstr>REFENRENTIEL 1 MIDI</vt:lpstr>
      <vt:lpstr>REFERENTIEL 2 MATIN&amp;GOUTER 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LE GAL Guillaume</cp:lastModifiedBy>
  <dcterms:created xsi:type="dcterms:W3CDTF">2022-09-30T15:15:11Z</dcterms:created>
  <dcterms:modified xsi:type="dcterms:W3CDTF">2025-05-27T16:06:57Z</dcterms:modified>
</cp:coreProperties>
</file>