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MEP\TRANSVERSE\BIOECONOMIE\GIS_BIOMASSE\programme_travail\AXE2\Inventaire_observatoires\"/>
    </mc:Choice>
  </mc:AlternateContent>
  <bookViews>
    <workbookView xWindow="360" yWindow="15" windowWidth="20130" windowHeight="7140" firstSheet="1" activeTab="1"/>
  </bookViews>
  <sheets>
    <sheet name="Feuil1" sheetId="1" state="hidden" r:id="rId1"/>
    <sheet name="Observatoires" sheetId="3" r:id="rId2"/>
    <sheet name="Outils" sheetId="4" r:id="rId3"/>
    <sheet name="Analyses" sheetId="5" state="hidden" r:id="rId4"/>
    <sheet name="Feuil2" sheetId="2" state="hidden" r:id="rId5"/>
  </sheets>
  <externalReferences>
    <externalReference r:id="rId6"/>
  </externalReferences>
  <definedNames>
    <definedName name="_xlnm._FilterDatabase" localSheetId="3" hidden="1">Analyses!$C$26:$C$32</definedName>
  </definedNames>
  <calcPr calcId="162913"/>
</workbook>
</file>

<file path=xl/calcChain.xml><?xml version="1.0" encoding="utf-8"?>
<calcChain xmlns="http://schemas.openxmlformats.org/spreadsheetml/2006/main">
  <c r="C32" i="5" l="1"/>
  <c r="C31" i="5"/>
  <c r="C30" i="5"/>
  <c r="C29" i="5"/>
  <c r="C28" i="5"/>
  <c r="C27" i="5"/>
  <c r="C26" i="5"/>
  <c r="C52" i="5"/>
  <c r="C53" i="5"/>
  <c r="C54" i="5"/>
  <c r="C55" i="5"/>
  <c r="C56" i="5"/>
  <c r="C44" i="5"/>
  <c r="C38" i="5"/>
  <c r="C45" i="5"/>
  <c r="C43" i="5"/>
  <c r="C42" i="5"/>
  <c r="C41" i="5"/>
  <c r="C40" i="5"/>
  <c r="C39" i="5"/>
</calcChain>
</file>

<file path=xl/sharedStrings.xml><?xml version="1.0" encoding="utf-8"?>
<sst xmlns="http://schemas.openxmlformats.org/spreadsheetml/2006/main" count="1851" uniqueCount="774">
  <si>
    <t>ONRB</t>
  </si>
  <si>
    <t>Metha'Synergie (PACA)</t>
  </si>
  <si>
    <t>Observatoire de la méthanisation Grand Est</t>
  </si>
  <si>
    <t xml:space="preserve"> Observatoire Régional de l'Énergie et des Gaz à Effet de Serre (OREGES) (Nouvelle Aquitaine)</t>
  </si>
  <si>
    <t>Transition Écologique Observatoire (TÉO) Pays de la Loire</t>
  </si>
  <si>
    <t>Observatoire régional de la biomasse et des projets de bioéconomie (ORBE) Hauts de France</t>
  </si>
  <si>
    <t>Observatoire Régional Climat Air Énergie (ORCAE) Auvergne Rhône Alpes</t>
  </si>
  <si>
    <t>ELBA</t>
  </si>
  <si>
    <t>CARTOFOB</t>
  </si>
  <si>
    <t>SINOE</t>
  </si>
  <si>
    <t>OBDEC, Observatoire des déchets, de la ressource et de l'économie circulaire en Normandie</t>
  </si>
  <si>
    <t>programme bois-énergie Normandie</t>
  </si>
  <si>
    <t>ORECAN, Observatoire régional énergie climat air de Normandie</t>
  </si>
  <si>
    <r>
      <t xml:space="preserve">Observatoire forêt-bois (Normandie) </t>
    </r>
    <r>
      <rPr>
        <i/>
        <sz val="11"/>
        <rFont val="Calibri"/>
        <family val="2"/>
        <scheme val="minor"/>
      </rPr>
      <t>- en cours de création</t>
    </r>
  </si>
  <si>
    <t>Observatoire Bois énergie Bourgogne-Franche-Comté</t>
  </si>
  <si>
    <t>Observatoire des forêts françaises</t>
  </si>
  <si>
    <t>Observatoire Régional des déchets et de l'Économie circulaire (ORDECO) Occitanie</t>
  </si>
  <si>
    <t>Observabois Hauts-de-France</t>
  </si>
  <si>
    <t>Observatoire francilien de la construction bois</t>
  </si>
  <si>
    <t>Observatoire Bois Energie (Occitanie)</t>
  </si>
  <si>
    <t>Observatoire BIBE Grand Est</t>
  </si>
  <si>
    <t>Nom de l'organisme en charge</t>
  </si>
  <si>
    <t>FranceAgriMer</t>
  </si>
  <si>
    <t>DREAL, Région Sud, ADEME, Chambre d'Ariculture, GRTGaz, agence de l'eau, IRAEE</t>
  </si>
  <si>
    <t xml:space="preserve">État, Région Bretagne et collectivités membres </t>
  </si>
  <si>
    <t xml:space="preserve">ADEME et Conseil régional du Grand Est </t>
  </si>
  <si>
    <t>Agence Régionale d'Évaluation Environnement et Climat (AREC) Nouvelle Aquitaine</t>
  </si>
  <si>
    <t>Région Pays de la Loire, DREAL, ADEME</t>
  </si>
  <si>
    <t>ADEME, Région Hauts de France, Agro-Transfert, Chambre d'agriculture, Coopération Agricole, Unilassalle, B4C</t>
  </si>
  <si>
    <t>GIS : Atmo Auvergne Rhône Alpes, Auvergne Rhône Alpes Energie Environnement, Cerema, Méto France</t>
  </si>
  <si>
    <t>Arvalis, Terres Univia, Terres Inovia</t>
  </si>
  <si>
    <t>IGN</t>
  </si>
  <si>
    <t>ADEME</t>
  </si>
  <si>
    <t>Biomasse Normandie</t>
  </si>
  <si>
    <t>Biomasse Normandie, Fédération des CUMA de l'Ouest</t>
  </si>
  <si>
    <t>Biomasse Normandie, Atmo Normandie</t>
  </si>
  <si>
    <t>Fibois Bourgogne Franche Comté</t>
  </si>
  <si>
    <t>IGN, ONF, OFB, CNPF, France forêt bois, MTE, MASA</t>
  </si>
  <si>
    <t>FiBois Hauts-de-France</t>
  </si>
  <si>
    <t>FiBois Ile-de-France</t>
  </si>
  <si>
    <t>Collectivités forestières Occitnaie</t>
  </si>
  <si>
    <t>FiBois Grand Est</t>
  </si>
  <si>
    <t>Mail contact</t>
  </si>
  <si>
    <t>unite.bioeconomie@franceagrimer.fr</t>
  </si>
  <si>
    <r>
      <rPr>
        <u/>
        <sz val="11"/>
        <rFont val="Calibri"/>
        <family val="2"/>
        <scheme val="minor"/>
      </rPr>
      <t>Adresse générique</t>
    </r>
    <r>
      <rPr>
        <sz val="11"/>
        <rFont val="Calibri"/>
        <family val="2"/>
        <scheme val="minor"/>
      </rPr>
      <t xml:space="preserve"> : contact@bretagne-environnement.fr</t>
    </r>
    <r>
      <rPr>
        <u/>
        <sz val="11"/>
        <rFont val="Calibri"/>
        <family val="2"/>
        <scheme val="minor"/>
      </rPr>
      <t xml:space="preserve"> Contact direct </t>
    </r>
    <r>
      <rPr>
        <sz val="11"/>
        <rFont val="Calibri"/>
        <family val="2"/>
        <scheme val="minor"/>
      </rPr>
      <t>: alejandro.zermeno-rodriguez@bretagne-environnement.fr</t>
    </r>
  </si>
  <si>
    <t xml:space="preserve">christophe.reif@ademe.fr </t>
  </si>
  <si>
    <t>h.preudhomme@agro-transfert-rt.org</t>
  </si>
  <si>
    <t>S.MARSAC@arvalis.fr</t>
  </si>
  <si>
    <t>guillaume.marchand@ign.fr, 
Antoine.Colin@ign.fr , 
henri.cuny@ign.fr</t>
  </si>
  <si>
    <t xml:space="preserve">admin.sinoe@ademe.fr </t>
  </si>
  <si>
    <t>Alexandre FARCY, a.farcy@biomasse-normandie.org
Yves MARTI, y.marti@biomasse-normandie.org
Yann PLARD, y.plard@biomasse-normandie.org
Firmin LEPETIT, f.lepetit@biomasse-normandie.org
Flavie DURAND, f.durand@biomasse-normandie.org</t>
  </si>
  <si>
    <t>Maëva SÉNÉCHAL, m.senechal@biomasse-normandie.org
Liza PERON, l.peron@biomasse-normandie.org</t>
  </si>
  <si>
    <t>pas d'adresse mail générique
contact direct : mliberati@fibois-bfc.fr (bois énergie et écosystèmes forestiers)</t>
  </si>
  <si>
    <t>https://foret.ign.fr/contact</t>
  </si>
  <si>
    <r>
      <rPr>
        <u/>
        <sz val="11"/>
        <color theme="1"/>
        <rFont val="Calibri"/>
        <family val="2"/>
        <scheme val="minor"/>
      </rPr>
      <t>adresse mail générique :</t>
    </r>
    <r>
      <rPr>
        <sz val="11"/>
        <color theme="1"/>
        <rFont val="Calibri"/>
        <family val="2"/>
        <scheme val="minor"/>
      </rPr>
      <t xml:space="preserve"> info@ordeco.org</t>
    </r>
    <r>
      <rPr>
        <u/>
        <sz val="11"/>
        <color theme="1"/>
        <rFont val="Calibri"/>
        <family val="2"/>
        <scheme val="minor"/>
      </rPr>
      <t xml:space="preserve">
contact direct :</t>
    </r>
    <r>
      <rPr>
        <sz val="11"/>
        <color theme="1"/>
        <rFont val="Calibri"/>
        <family val="2"/>
        <scheme val="minor"/>
      </rPr>
      <t xml:space="preserve"> chloe.maisano@ordeco.org</t>
    </r>
  </si>
  <si>
    <r>
      <rPr>
        <u/>
        <sz val="11"/>
        <color theme="1"/>
        <rFont val="Calibri"/>
        <family val="2"/>
        <scheme val="minor"/>
      </rPr>
      <t>formulaire de contact</t>
    </r>
    <r>
      <rPr>
        <sz val="11"/>
        <color theme="1"/>
        <rFont val="Calibri"/>
        <family val="2"/>
        <scheme val="minor"/>
      </rPr>
      <t xml:space="preserve"> : https://www.observabois-hautsdefrance.fr/contact/</t>
    </r>
  </si>
  <si>
    <r>
      <rPr>
        <u/>
        <sz val="11"/>
        <color theme="1"/>
        <rFont val="Calibri"/>
        <family val="2"/>
        <scheme val="minor"/>
      </rPr>
      <t>Adresse mail générique</t>
    </r>
    <r>
      <rPr>
        <sz val="11"/>
        <color theme="1"/>
        <rFont val="Calibri"/>
        <family val="2"/>
        <scheme val="minor"/>
      </rPr>
      <t xml:space="preserve"> : contact@fibois-idf.fr</t>
    </r>
  </si>
  <si>
    <r>
      <rPr>
        <u/>
        <sz val="11"/>
        <color theme="1"/>
        <rFont val="Calibri"/>
        <family val="2"/>
        <scheme val="minor"/>
      </rPr>
      <t xml:space="preserve">adresse mail générique : occitanie@communesforestieres.org
</t>
    </r>
    <r>
      <rPr>
        <sz val="11"/>
        <color theme="1"/>
        <rFont val="Calibri"/>
        <family val="2"/>
        <scheme val="minor"/>
      </rPr>
      <t>contact direct</t>
    </r>
    <r>
      <rPr>
        <u/>
        <sz val="11"/>
        <color theme="1"/>
        <rFont val="Calibri"/>
        <family val="2"/>
        <scheme val="minor"/>
      </rPr>
      <t xml:space="preserve"> : gwendoline.weiller@communesforestieres.org 
</t>
    </r>
  </si>
  <si>
    <t>agathe.schlosser@fibois-grandest.com
claire.junker@fibois-grandest.com</t>
  </si>
  <si>
    <t>Où trouver les résultats (web...) / quels modes de diffusion</t>
  </si>
  <si>
    <t>site internet, visionet</t>
  </si>
  <si>
    <t>site internet : https://www.bioeconomie-hautsdefrance.fr/orbe/#flux-biomasse 
Outils de visualisation graphiques : cartographie des gisement des la biomasse agricole, diagramme de Sankey, Cartographie des unités de transformation</t>
  </si>
  <si>
    <t>site internet : https://elba.arvalis-ext.com/index.php/cmain/disconnect. Les résultats sont disponibles sous forme de carte et exportables au format png (actuellement) mais le sont également sous format excel</t>
  </si>
  <si>
    <t>site internet : https://cartofob.ign.fr/. Les données sont exportables aux formats csv, jpg, geojson</t>
  </si>
  <si>
    <t>site internet : https://www.sinoe.org/</t>
  </si>
  <si>
    <t>bientôt en ligne
 https://www.biomasse-normandie.fr/nos-missions/observation-et-animation-territoriale-2/#</t>
  </si>
  <si>
    <t>https://www.orecan.fr/</t>
  </si>
  <si>
    <t>site internet : https://fibois-bfc.fr/filiere-bois-energie</t>
  </si>
  <si>
    <r>
      <rPr>
        <u/>
        <sz val="11"/>
        <color theme="1"/>
        <rFont val="Calibri"/>
        <family val="2"/>
        <scheme val="minor"/>
      </rPr>
      <t>site internet</t>
    </r>
    <r>
      <rPr>
        <sz val="11"/>
        <color theme="1"/>
        <rFont val="Calibri"/>
        <family val="2"/>
        <scheme val="minor"/>
      </rPr>
      <t xml:space="preserve"> : https://www.ordeco.org/mediatheque. Données cartographiées sur les déchets</t>
    </r>
  </si>
  <si>
    <t>Site internet : https://www.observabois-hautsdefrance.fr/publications/</t>
  </si>
  <si>
    <r>
      <rPr>
        <u/>
        <sz val="11"/>
        <color theme="1"/>
        <rFont val="Calibri"/>
        <family val="2"/>
        <scheme val="minor"/>
      </rPr>
      <t>Site internet</t>
    </r>
    <r>
      <rPr>
        <sz val="11"/>
        <color theme="1"/>
        <rFont val="Calibri"/>
        <family val="2"/>
        <scheme val="minor"/>
      </rPr>
      <t xml:space="preserve"> : https://www.fibois-idf.fr/observatoire-construction-bois
</t>
    </r>
    <r>
      <rPr>
        <u/>
        <sz val="11"/>
        <color theme="1"/>
        <rFont val="Calibri"/>
        <family val="2"/>
        <scheme val="minor"/>
      </rPr>
      <t>Site cartographique</t>
    </r>
    <r>
      <rPr>
        <sz val="11"/>
        <color theme="1"/>
        <rFont val="Calibri"/>
        <family val="2"/>
        <scheme val="minor"/>
      </rPr>
      <t xml:space="preserve"> : https://www.fibois-idf.fr/cartographie-des-projets-bois-et-biosources</t>
    </r>
  </si>
  <si>
    <r>
      <rPr>
        <u/>
        <sz val="11"/>
        <color theme="1"/>
        <rFont val="Calibri"/>
        <family val="2"/>
        <scheme val="minor"/>
      </rPr>
      <t>Site internet</t>
    </r>
    <r>
      <rPr>
        <sz val="11"/>
        <color theme="1"/>
        <rFont val="Calibri"/>
        <family val="2"/>
        <scheme val="minor"/>
      </rPr>
      <t xml:space="preserve"> : https://www.boisenergie-occitanie.org/plateformes.php
</t>
    </r>
    <r>
      <rPr>
        <u/>
        <sz val="11"/>
        <color theme="1"/>
        <rFont val="Calibri"/>
        <family val="2"/>
        <scheme val="minor"/>
      </rPr>
      <t>Site cartographique</t>
    </r>
    <r>
      <rPr>
        <sz val="11"/>
        <color theme="1"/>
        <rFont val="Calibri"/>
        <family val="2"/>
        <scheme val="minor"/>
      </rPr>
      <t xml:space="preserve"> : https://www.boisenergie-occitanie.org/cartographie/map.php</t>
    </r>
  </si>
  <si>
    <r>
      <rPr>
        <u/>
        <sz val="11"/>
        <color theme="1"/>
        <rFont val="Calibri"/>
        <family val="2"/>
        <scheme val="minor"/>
      </rPr>
      <t xml:space="preserve">Site internet : </t>
    </r>
    <r>
      <rPr>
        <sz val="11"/>
        <color theme="1"/>
        <rFont val="Calibri"/>
        <family val="2"/>
        <scheme val="minor"/>
      </rPr>
      <t>https://fibois-grandest.com/secteurs/observatoire-du-bois-industrie-et-bois-energie/</t>
    </r>
  </si>
  <si>
    <t>Résultats publics ou non</t>
  </si>
  <si>
    <t>oui</t>
  </si>
  <si>
    <t>Oui</t>
  </si>
  <si>
    <t>Oui (cependant les données individuelles ne sont pas diffusables)</t>
  </si>
  <si>
    <t>oui sauf pour l'échelle cantonale</t>
  </si>
  <si>
    <t>oui (attention les données sur les chaufferies pourraient avoir un accès restreint)</t>
  </si>
  <si>
    <t>Oui et accès avec licence sur demande</t>
  </si>
  <si>
    <t>à venir</t>
  </si>
  <si>
    <t>non, seuls quelques chiffres clefs sont publiés</t>
  </si>
  <si>
    <t>oui (rapport et synthèse)</t>
  </si>
  <si>
    <t>Oui (rapport et synthèse)</t>
  </si>
  <si>
    <t>Financeurs</t>
  </si>
  <si>
    <t>ADEME et Région PACA</t>
  </si>
  <si>
    <t>Région Bretagne et adhérents ainsi qu'un co-financement par l'UE pour la mission Adaptation climat</t>
  </si>
  <si>
    <t xml:space="preserve">ADEME </t>
  </si>
  <si>
    <t>ADEME, Région Nouvelle Aquitaine, collectivité, subventions, participations financières des partenaires, dons</t>
  </si>
  <si>
    <t>ADEME et Région Pays de la Loire</t>
  </si>
  <si>
    <t>Région Hauts de France et ADEME</t>
  </si>
  <si>
    <t>DREAL, Région Auvergne Rhône Alpes, Agences de l'Eau, ADEME</t>
  </si>
  <si>
    <t xml:space="preserve">Arvalis, Terres Univia, Terres Inovia, GIE GAO ? </t>
  </si>
  <si>
    <t>ADEME, MTE, MASA</t>
  </si>
  <si>
    <t>Ademe, Région Normandie</t>
  </si>
  <si>
    <t>Ademe, Région Normandie, UE (Fonds européen de développement régional)</t>
  </si>
  <si>
    <t>Ademe, Région Bourgogne Franche Comté, ministère de l'Agriculture</t>
  </si>
  <si>
    <t>ADEME, Région Occitanie, DREAL</t>
  </si>
  <si>
    <t>ADEME,DREAL, Région Hauts de France</t>
  </si>
  <si>
    <t>ADEME, Région Grand Est, DRAAF, Ministère de l'agriculture et de l'alimentation, Interreg Grande Région, Direccte grand Est</t>
  </si>
  <si>
    <t>Date de création</t>
  </si>
  <si>
    <t xml:space="preserve">2018 ? </t>
  </si>
  <si>
    <t xml:space="preserve">2021/2022 ? </t>
  </si>
  <si>
    <t>Objectifs</t>
  </si>
  <si>
    <t>initialement, alimenter les cellules biomasse en données
obectifs actuels à préciser</t>
  </si>
  <si>
    <t xml:space="preserve">garantir une meilleure visibilité aux porteurs de projets sur l'état de la filière méthanisation ainsi que capitaliser les connaissances </t>
  </si>
  <si>
    <t>faciliter l'accès à l'information environnementale, accompagner la mise en œuvre de politiques publiques en matière d'environnement, fourir un appui technique aux territoires afin d'aider à la prise de décision</t>
  </si>
  <si>
    <t>aider à la décision publique, évaluation de l'atteinte des objectifs du SRADDET, vérifier sir les objectifs de développement des énergies renouvelabels sont atteins et si la consommation de produits agricoles estcohérence avec les objectifs</t>
  </si>
  <si>
    <t>accompagnement des politiques de transition énergétique, mission d'animation technique, mission d'observation de la biomasse</t>
  </si>
  <si>
    <t xml:space="preserve">Suivi des actions menées sur les thématiques de maîtrise de l'énergie, de réduction des GES, accélération des EnR, adaptation au changement climatique. L'observatoire a également pour des missions d'information, de sensibilisation et de production de données </t>
  </si>
  <si>
    <t>mise à disposition d'informations relatives aux gisements de biomasse agricoles disponibles ainsi qu'à leurs usages, aide à la décision</t>
  </si>
  <si>
    <t xml:space="preserve">être en appui à l'élabiration des politiques publiques et schémas régionaux présentant une dimension relative à l'air, au climat à l'énergie
Contribuer à l'élaboration des diagnostics locaux intégrés climat air énergie
Etre une centre de ressources et d'information
Etre un lieu d'échanges entre acteurs </t>
  </si>
  <si>
    <t>évaluation géographique des ressources en biomasse agricole en France métropolitaine en vue du développement de projets de méthanisation</t>
  </si>
  <si>
    <t>mise à disposition d'informations sur la biomasse forestière pour les cellules biomasse</t>
  </si>
  <si>
    <t>optimiser la politique de gestion des déchets ménagers des collectivités terriotirales</t>
  </si>
  <si>
    <t>Mutualiser les connaissances sur la gestion et la valorisation des déchets pour permettre aux acteurs du monde des déchets d’orienter les stratégies de développement – qu’elles soient publiques ou privées – en faveur de l’économie circulaire</t>
  </si>
  <si>
    <t>développer les chaudières collectives au bois tant en ville qu’à la campagne,
accélérer la dynamique de développement de la filière bois-énergie sur le territoire régional.</t>
  </si>
  <si>
    <t>Diffuser des informations sur la consommation d’énergie, la production d’énergie renouvelable et les émissions de gaz à effet de serre et de polluants en Normandie --&gt; sensibiliser, accompagner, capitaliser</t>
  </si>
  <si>
    <t>état des lieux de la filière et suivi de l'évolution du bois énergie en matière de production, commercialisation et consommation</t>
  </si>
  <si>
    <t>rassembler en un même lieu les informations sur la forêt</t>
  </si>
  <si>
    <t xml:space="preserve">étudier et connaître les déchets de la région Occitanie, étudier et faciliter la mise en œuvre de solutions actuelles et futures pour leur prévention et leur gestion,  favoriser la diffusion de l'information
</t>
  </si>
  <si>
    <t>Suivre l'activité de la filière grâce à un état des lieux tout en disposant d'un aperçu prospectif de la situation à venir</t>
  </si>
  <si>
    <t>créer un outil de suivi stratégique d'observation au service de la filière forêt-bois
Dresser un état des lieux annualisés des projets de construction bois et biosourcés en IDF
Affiner la connaissance du marché francilien et identifier les tendance d'évolution
Valoriser les acteurs et projet du territoire</t>
  </si>
  <si>
    <t>suivre l'évolution de la filière bois-énergie sur le territoire occitan</t>
  </si>
  <si>
    <t>suivre l'évolution de la filière bois industrie et bois énergie en termes de production, commercialisation et consommation
Mieux caractériser les marchés</t>
  </si>
  <si>
    <t>Public cible</t>
  </si>
  <si>
    <t>stratégies nationales</t>
  </si>
  <si>
    <t xml:space="preserve">porteurs de projets et collectivités </t>
  </si>
  <si>
    <t>les agents de l'État, les responsables des services énergies des EPCI, les associations, la recherche</t>
  </si>
  <si>
    <t>services de l'État, chambres d'agriculture et les collectivités locales, associations</t>
  </si>
  <si>
    <t>élus des collectivités locales, professionnels socio-économiques, associations</t>
  </si>
  <si>
    <t xml:space="preserve">collectivités territoriales ainsi que les acteurs de la transition énergétique et écologique </t>
  </si>
  <si>
    <t>porteurs de projets agricoles, services de l'État, conseillers agricoles</t>
  </si>
  <si>
    <t>collectivités locales, associations, acteurs de la sphère économique, acteurs de l'enseignement et de la recherche, élus, grand public, journalistes</t>
  </si>
  <si>
    <t>conseillers en environnement, agronomie et énergie. Acteurs du développement territorial de la méthanisation</t>
  </si>
  <si>
    <t>les cellules biomasse</t>
  </si>
  <si>
    <t>collectivités territoriales</t>
  </si>
  <si>
    <t>les collectivités locales compétentes en matière de collecte et de traitement des déchets, les opérateurs privés exploitant les centres de traitement, les services de l’État (DREAL, ARS), les chambres consulaires (CCIR, CRMA), les éco-organismes en charge des filières REP, les fédérations de professionnels (FEDEREC, FNADE, SNEFID), etc.</t>
  </si>
  <si>
    <t>élus et getionnaires d'établissements publics</t>
  </si>
  <si>
    <t>les collectivités territoriales</t>
  </si>
  <si>
    <t>Les professionnels de la filière, les parternaires de la filières, les institutionnels, le grand public</t>
  </si>
  <si>
    <t>Les professionnels de la filière</t>
  </si>
  <si>
    <t>Usage effectif et actuel des données</t>
  </si>
  <si>
    <t>SNBC</t>
  </si>
  <si>
    <t>participation à l'élaboration du SRB, utilisation des données régionales par l'ADEME , observatoires régionaux de déchets</t>
  </si>
  <si>
    <t>utilisation des données par des bureaux d'études. Participation à l'élaboration du SRB, STRADDET</t>
  </si>
  <si>
    <t>évaluation de l'impact de la méthanisation sur le sol, validation des autorisations d'instalaltion des équipements de méthanisation par les DDT, démontrer l'impact positif de la méthansition</t>
  </si>
  <si>
    <t>participation à l'élaboration du SRB, PCAET, contribution à des travaux de prospectives</t>
  </si>
  <si>
    <t>participation à l'élaboration du SRB,  visibilité sur l'utilisation de la biomasse pour la méthanisation, alimentation des plans climat</t>
  </si>
  <si>
    <t>choix d'implantation des unités de méthanisation</t>
  </si>
  <si>
    <t>évaluation des potentiels d'énergies renouvelables</t>
  </si>
  <si>
    <t>projet d'implantation de méthaniseurs</t>
  </si>
  <si>
    <t>Chiffres clés du parc d'unité de méthanistion en France</t>
  </si>
  <si>
    <t>évaluation des projets bois-énergie sur le territoire régional</t>
  </si>
  <si>
    <t>Biomasses suivies</t>
  </si>
  <si>
    <t>toutes</t>
  </si>
  <si>
    <t>Ressources agricoles, biodéchets, STEP, IAA</t>
  </si>
  <si>
    <t>Boues, déchets des IAA, effluents d'élevage, déchets verts, CIVE, déchets ménagers et assimilés, résidus de culture, bois-énergie</t>
  </si>
  <si>
    <t>ressources agricoles, biodéchets, STEP</t>
  </si>
  <si>
    <t>Ressources agricoles, IAA, biodéchets, bois-énergie</t>
  </si>
  <si>
    <t>ressources agricoles végétales, effluents d'élévage, déchets des IAA, STEP, biodéchets des ménages, déchets verts</t>
  </si>
  <si>
    <t xml:space="preserve">cultures dédiées non alimentaires, coproduits au champ des principales cultures alimentaires régionales restant disponibles pour de nouveaux usages, protéines végétales nouvelles </t>
  </si>
  <si>
    <t>effluents d'élevage, résidus de cultures, CIVE, biodéchets ménagers, déchets verts, assainissement collectif, restauration commerciale, restauration collectives santé social, restauration collective scolaire, distribution</t>
  </si>
  <si>
    <t xml:space="preserve">effluents d'élevage, cultures dédiées, céréales à paille, maïs grain, tournesol, colza, pois, riz </t>
  </si>
  <si>
    <t>biomasse forestière</t>
  </si>
  <si>
    <t>Les déchets ménagers et assimilés (DMA)
Les déchets dangereux (DD)
Les déchets d’activités économiques (DAE)</t>
  </si>
  <si>
    <t>biomasse forestière : plaquettes forestière, bocagère et urbaines ; produits connexes de l'industrie du bois ; déchets de bois SSD, déchets de bois, bois en mélange, autre</t>
  </si>
  <si>
    <t>non spécifié</t>
  </si>
  <si>
    <t>plaquettes forestières, bois en bûches, produits connexes, granulés, bois d’industrie</t>
  </si>
  <si>
    <t>biomasse forestière et bocagère</t>
  </si>
  <si>
    <t>plaquettes forestières, produits connexes de scierie, bois de fin de vie, déchets bois</t>
  </si>
  <si>
    <t>plaques forestière, plaquettes de siceriesn granulé, bois en fin de vie, sciure, écorces, cultures énergétiques</t>
  </si>
  <si>
    <t>Usages suivis</t>
  </si>
  <si>
    <t>tous</t>
  </si>
  <si>
    <t>méthanisation</t>
  </si>
  <si>
    <t>Méthanisation</t>
  </si>
  <si>
    <t>bioénergies, biochimie, biomatériaux, alimentation humaine et/ou animale, amendement</t>
  </si>
  <si>
    <t xml:space="preserve">besoin en litière </t>
  </si>
  <si>
    <t>bois d'œuvre (BO) et Bois d'industrie-bois énergie (BIBE)</t>
  </si>
  <si>
    <t xml:space="preserve">méthanisation </t>
  </si>
  <si>
    <t>énergétiques, agronomique, réemploi/recyclage</t>
  </si>
  <si>
    <t>bois énergie, bois industrie, bois d'œuvre</t>
  </si>
  <si>
    <t xml:space="preserve">biogaz chaleur, électricité, injecté
valorisation des déchets en électricité
bois énergie, </t>
  </si>
  <si>
    <t>chaufferies biomasse (collectivités, industries et particuliers), bois de trituration (papier, panneaux), compost/litière</t>
  </si>
  <si>
    <t xml:space="preserve"> non</t>
  </si>
  <si>
    <t>compostage,valorisation énergétique</t>
  </si>
  <si>
    <t>chauffage domestique, BTP, panneaux</t>
  </si>
  <si>
    <t>BTP (contruction bois)</t>
  </si>
  <si>
    <t>chaufferies</t>
  </si>
  <si>
    <t>Fréquence de mise à jour</t>
  </si>
  <si>
    <t>annuelle</t>
  </si>
  <si>
    <t>irrégulière</t>
  </si>
  <si>
    <t>irérgulière</t>
  </si>
  <si>
    <t>annuelle avec des données n-2</t>
  </si>
  <si>
    <t xml:space="preserve">à chaque nouvelle campagne d'inventaire national forestier ? </t>
  </si>
  <si>
    <t>tous les 2 ans environ</t>
  </si>
  <si>
    <t>en fonction des publications</t>
  </si>
  <si>
    <t>annuelle depuis 2020</t>
  </si>
  <si>
    <t>Échelle de temps des séries de données (ex. production annuelle, mensuelle, hebdomadaire...)</t>
  </si>
  <si>
    <t>"La mise à jour est réalisée grâce à des données récupérées auprès des collectivités (données annuelles)"</t>
  </si>
  <si>
    <t xml:space="preserve">? </t>
  </si>
  <si>
    <t>annuelle (enquête annuelle de l'ORGEGES, données annuelles de la DREAL et des gestionnaires de réseaux), 
semestrielle (ADEME)</t>
  </si>
  <si>
    <t>?</t>
  </si>
  <si>
    <t>décénale (pour le rescensement agricole)
poncutelle pour les ratios de production et de mobilisation ainsi que pour les stations de traitement des eaux usées 
annuelle pour les données de population</t>
  </si>
  <si>
    <t>décénale pour le recensement agricole (RA), 
annuelle pour l'assolement (surface PAC. Cependant, l'année la plus récente disponible est 2015), 
annuelle pour les effectifs animaux en complément du RA (cependant, l'annee la plus récente disponible est 2015</t>
  </si>
  <si>
    <t>moyenne quinquenale pour l'inventaire national forestier, 
annuelle pour l'enquête annuelle de branche, 
poncutelle pour la consommation de bois de feu des ménages, flux de bois interrégionaux</t>
  </si>
  <si>
    <t>annuel</t>
  </si>
  <si>
    <t>annuel et saison de chauffe</t>
  </si>
  <si>
    <t>Échelle géographique (données nationales, régionales, départementales, etc.)</t>
  </si>
  <si>
    <t>nationale et régionale pour certains gisements</t>
  </si>
  <si>
    <t>Régionale, EPCI, communale</t>
  </si>
  <si>
    <t>EPCI</t>
  </si>
  <si>
    <t>régionale, départementale</t>
  </si>
  <si>
    <t>départementale, communale</t>
  </si>
  <si>
    <t>EPCI, département, région</t>
  </si>
  <si>
    <t>Petites régions agricoles</t>
  </si>
  <si>
    <t>EPCI, communes</t>
  </si>
  <si>
    <t>régionale, départementale, cantonale (sur demande)</t>
  </si>
  <si>
    <t>régionale et départementale</t>
  </si>
  <si>
    <t>régionale et nationale</t>
  </si>
  <si>
    <t>régionale (Normandie)</t>
  </si>
  <si>
    <t>région, EPCI, commune</t>
  </si>
  <si>
    <t>régionale</t>
  </si>
  <si>
    <t>variable</t>
  </si>
  <si>
    <t>départementale et régionale</t>
  </si>
  <si>
    <t>départementale et par site</t>
  </si>
  <si>
    <t>Méthode(s) d’estimation utilisée(s) (documentation disponible ?)</t>
  </si>
  <si>
    <t xml:space="preserve">note méthodo en ligne, méthode par réfaction </t>
  </si>
  <si>
    <t xml:space="preserve">document méthodologique disponible en ligne </t>
  </si>
  <si>
    <t>Documentation disponible pour l'indicateur bocage et forêt</t>
  </si>
  <si>
    <t>les enquêtes suivent le formulaire national de l'ADEME</t>
  </si>
  <si>
    <t>documentation méthodologique disponible en ligne</t>
  </si>
  <si>
    <t>document méthodolgoique disponible en ligne (réalisé par SOLAGRO)</t>
  </si>
  <si>
    <t>méthode par réfaction. Pas de documentation disponible en ligne (à ma connaissance)</t>
  </si>
  <si>
    <t>document méthodologique disponible en ligne. Méthodologie calqquée sur l'étude réalise par SOLAGRO et INDDIGO pour l'ADEME en 2013</t>
  </si>
  <si>
    <t>méthode par réfaction. Une documentation existe mais n'est plus accessible en ligne il me semble</t>
  </si>
  <si>
    <t>méthode par réfaction. Notice d'utilisation disponible sur le site de CARTOFOB et régulièrement mise à jour</t>
  </si>
  <si>
    <t>enquêtes ou études menées par l'ADEME</t>
  </si>
  <si>
    <t xml:space="preserve">guide méthodo dédié :
déclinaison régionale de données nationales (Insee, IGN, SDES...)
données locales, enquêtes
</t>
  </si>
  <si>
    <t>échantillonnage tournant sur 5 ans
enquêtes
utiisation de données publiques</t>
  </si>
  <si>
    <t>variable selon l'étude</t>
  </si>
  <si>
    <t>vairable selon l'étude</t>
  </si>
  <si>
    <t>Annexes expliquant la méthodo : 
Enquêtes, utilisation de données publiques...</t>
  </si>
  <si>
    <t>questionnaires envoyés aux entreprise du Grand Est
Utilisations de données publiques
enquêtes auprès des entreprises du Grand Est, de Belgique et du Luxembourg</t>
  </si>
  <si>
    <t>Métadonnées, Sources de données</t>
  </si>
  <si>
    <t>liste en cours d'élaboration</t>
  </si>
  <si>
    <t>étude régionale HELIANTHE 2015, étude Solagro 2013, RGA 2010, observatoire régional des biodéchets, agence régionale de la biodiversité, CRITT, dires d'experts</t>
  </si>
  <si>
    <t>DRAAF/SRISE d'après RA2010, RPG 2015, FAM, CCI/EVAL, OEB, enquête téléphonique, AILE, IGN</t>
  </si>
  <si>
    <t>enquêtes réalisées, estimations réalisées par le bureau S3D, SINOE</t>
  </si>
  <si>
    <t>AREC Nouelle Aquitaine, DREAL, SDES, open data ODRE, ENEDIS, GRDF, Observ'ER, INSEE</t>
  </si>
  <si>
    <t>RA2010, SAA, RA, ADEME, SINOE, RESEDA</t>
  </si>
  <si>
    <t>RPG, expertise en région, bibliographie, entretiens</t>
  </si>
  <si>
    <t>RA 2010, SRB Auvergne Rhône Alpes, exprts (chambres d'agriculture, DRAAF), INSEE, PRPGD Auvergne Rhône Alpes, portail d'information sur l'aissainissement collectif, URSAFF (base de données ACOSS), Statistique Annuelle des Etablissements de Santé (SAE),  Fichier National des Etablissement Sanitaires et Sociaux (base FINESS)</t>
  </si>
  <si>
    <t>RA, SAA, PAC, CARTOFA, IDELE</t>
  </si>
  <si>
    <t>IGN, MASAF, CEREN, INSEE, MTE,ADEME, cellule biomasse, AF Filière, SDES</t>
  </si>
  <si>
    <t>fiches métadonnées : https://www.orecan.fr/info-donnees/</t>
  </si>
  <si>
    <t>enquête ITOM</t>
  </si>
  <si>
    <t>ADEME, Agreste, CODEM, DREAL, FCBA, FiBois Hauts-de-France, IGN, Veille Économique Mutualisée de la filière forêt bois</t>
  </si>
  <si>
    <t>Base de données SIT@DEL2 (SDES), consultation aurpès d'un panel d'acteurs clés de la construction bois, BDD "Panorama des réalisations bois" (Prix National de la construction Bois), questionnaire en ligne sur le site de FiBois IDF, Identification de projets par les partenaires</t>
  </si>
  <si>
    <t>retour des enquêtes et des questionnaires
Enquêtes ATOM VISION
PROPELLET</t>
  </si>
  <si>
    <t>Plus-value par rapport à d’autres outils</t>
  </si>
  <si>
    <t>large périmètre</t>
  </si>
  <si>
    <t xml:space="preserve">outil cartographique interactif et modifiable par l'utilisateur (mon commentaire)
demande des données aux cellules biomasse, mais en fournit à l'Ademe (SINOE) et à l'Observatoire régional des déchets
</t>
  </si>
  <si>
    <t>par rapport à l'ONRB, pas besoin des données nationales pour procéder à la régionalisation</t>
  </si>
  <si>
    <t>ne connaît pas l'ONRB
est producteur de données qui seront utilisées par les cellules boimasse et l'Ademe</t>
  </si>
  <si>
    <t>Digramme de Sankey, échelle des petites régions agricoles</t>
  </si>
  <si>
    <t>données cartographiées</t>
  </si>
  <si>
    <t xml:space="preserve">flux interrégionaux, prospective, différents fonds de carte sont disponibles, données exportables sous différents formats </t>
  </si>
  <si>
    <t>entrées et sorties de biomasse sur le territoire de la région</t>
  </si>
  <si>
    <t>rassembler en un même site l'ensemble des connaissances sur la biomasse forestière</t>
  </si>
  <si>
    <t>rassembler en un même site l'ensemble des connaissances sur la filière bois-forêt</t>
  </si>
  <si>
    <r>
      <t xml:space="preserve">adresse mail générique : </t>
    </r>
    <r>
      <rPr>
        <sz val="11"/>
        <color theme="10"/>
        <rFont val="Calibri"/>
        <family val="2"/>
        <scheme val="minor"/>
      </rPr>
      <t>contact@orcae-auvergne-rhone-alpes.fr</t>
    </r>
    <r>
      <rPr>
        <u/>
        <sz val="11"/>
        <color theme="10"/>
        <rFont val="Calibri"/>
        <family val="2"/>
        <scheme val="minor"/>
      </rPr>
      <t xml:space="preserve">
Contact direct :</t>
    </r>
    <r>
      <rPr>
        <sz val="11"/>
        <color theme="10"/>
        <rFont val="Calibri"/>
        <family val="2"/>
        <scheme val="minor"/>
      </rPr>
      <t xml:space="preserve"> yolande.ravaud@auvergnerhonealpes-ee.fr. Elle est en charge de l'observatoire ORACE</t>
    </r>
  </si>
  <si>
    <t xml:space="preserve">oui </t>
  </si>
  <si>
    <t>rassembler, consolider, traiter et diffuser les informations, les donnes ainsi que les scénarios relatifs à la consommation et à la production d'énergie et aux émissions de GES associées. Tout en appuyant les politiques publiques</t>
  </si>
  <si>
    <t>contribuer au suivi du Schéma Régional du Climat, de l'Air et de l'Énergie, de la Stratégie Régionale Énergie climat et à l'élaboration des bilans territoriaux de l'énergie et des émissions de GES</t>
  </si>
  <si>
    <t xml:space="preserve">Observatoire régional des déchets d'île-de-France (ORDIF) </t>
  </si>
  <si>
    <t xml:space="preserve">L'Institut Paris Région </t>
  </si>
  <si>
    <r>
      <rPr>
        <u/>
        <sz val="11"/>
        <color theme="1"/>
        <rFont val="Calibri"/>
        <family val="2"/>
        <scheme val="minor"/>
      </rPr>
      <t>Site Internet</t>
    </r>
    <r>
      <rPr>
        <sz val="11"/>
        <color theme="1"/>
        <rFont val="Calibri"/>
        <family val="2"/>
        <scheme val="minor"/>
      </rPr>
      <t xml:space="preserve"> : https://www.ordif.fr/ordif
Outil Cartoviz pour la réprésentation cartographique</t>
    </r>
  </si>
  <si>
    <t>dévlopper la connaissance et la diffusion d'information et élaborer des indicateurs en matière de déchets en IDF</t>
  </si>
  <si>
    <r>
      <rPr>
        <u/>
        <sz val="11"/>
        <color theme="1"/>
        <rFont val="Calibri"/>
        <family val="2"/>
        <scheme val="minor"/>
      </rPr>
      <t>contact direct</t>
    </r>
    <r>
      <rPr>
        <sz val="11"/>
        <color theme="1"/>
        <rFont val="Calibri"/>
        <family val="2"/>
        <scheme val="minor"/>
      </rPr>
      <t xml:space="preserve"> : dylan.pottier@institutparisregion.fr</t>
    </r>
  </si>
  <si>
    <t>contact direct : 
sanoussy.kaba@institutparisregion.fr (Chargée d'études Déchets ménagers et assimilés)</t>
  </si>
  <si>
    <t>collecivité, opérateurs privés, associations de consommateurs,</t>
  </si>
  <si>
    <t>biodéchets, DMA, déchets d'emballages ménagers et de papiers graphiques</t>
  </si>
  <si>
    <t>élaboration du PRPGD</t>
  </si>
  <si>
    <t>compostage industriel (plateforme de compostage), décheteries, incinération</t>
  </si>
  <si>
    <t>pas de documentation disponible en ligne</t>
  </si>
  <si>
    <t>ORDIF, INSEE</t>
  </si>
  <si>
    <t>communale, départementale et régionale</t>
  </si>
  <si>
    <t>Observatoire climat air énergie Grand Est. AtMO Grand Est</t>
  </si>
  <si>
    <t>Formulaire à remplir en ligne</t>
  </si>
  <si>
    <t>Site Internet : Tableau de bord des territoires | L'Observatoire Climat Air Energie Grand Est</t>
  </si>
  <si>
    <t>développer une expertise relative au profit régiona climat-air-énergie, produire des analyses quntitatives et qualitatives des dynamiues en cours et en assurer la diffusion
faciliter l'émergence d'une dynamique d'observation plus large, intégrant le bâti, les déchets..notamment par le biais d'échange de données
fournir des indicateurs nécessaires à l'évaluation de la mise en oeuvre des objectifs de la loi transition énergétique et du schéma régional d'aménagement, de développement durable et d'égalité des territoires</t>
  </si>
  <si>
    <t>ADEME, Région Grand Est, DREAL Grand Est</t>
  </si>
  <si>
    <t>Tableau de bord des territoires et Open Data</t>
  </si>
  <si>
    <t>EPCI, départementale, régionale</t>
  </si>
  <si>
    <t>alimentent notamment les travaux de la CREAGE (l’instance de Concertation sur les Ressources, l’Energie et l’Atmosphère en Grand Est) et les Plans Climat Air Energie Territoriaux (PCAET).</t>
  </si>
  <si>
    <r>
      <rPr>
        <u/>
        <sz val="11"/>
        <color theme="1"/>
        <rFont val="Calibri"/>
        <family val="2"/>
        <scheme val="minor"/>
      </rPr>
      <t>pour la filière bois-énergie</t>
    </r>
    <r>
      <rPr>
        <sz val="11"/>
        <color theme="1"/>
        <rFont val="Calibri"/>
        <family val="2"/>
        <scheme val="minor"/>
      </rPr>
      <t xml:space="preserve"> : tous les 2 ans
</t>
    </r>
    <r>
      <rPr>
        <u/>
        <sz val="11"/>
        <color theme="1"/>
        <rFont val="Calibri"/>
        <family val="2"/>
        <scheme val="minor"/>
      </rPr>
      <t>pour la filière biogaz</t>
    </r>
    <r>
      <rPr>
        <sz val="11"/>
        <color theme="1"/>
        <rFont val="Calibri"/>
        <family val="2"/>
        <scheme val="minor"/>
      </rPr>
      <t xml:space="preserve"> : annuelle</t>
    </r>
  </si>
  <si>
    <r>
      <rPr>
        <u/>
        <sz val="11"/>
        <color theme="1"/>
        <rFont val="Calibri"/>
        <family val="2"/>
        <scheme val="minor"/>
      </rPr>
      <t>document méthodologique disponible en ligne</t>
    </r>
    <r>
      <rPr>
        <sz val="11"/>
        <color theme="1"/>
        <rFont val="Calibri"/>
        <family val="2"/>
        <scheme val="minor"/>
      </rPr>
      <t xml:space="preserve"> : https://observatoire.atmo-grandest.eu/wp-content/uploads/publications/Rapport_methodo_PROD_V2024.pdf</t>
    </r>
  </si>
  <si>
    <t xml:space="preserve">format tableau de bord </t>
  </si>
  <si>
    <t>annuelle (cependant dernière année disponible : 2022)</t>
  </si>
  <si>
    <t>collectivité territoriale</t>
  </si>
  <si>
    <r>
      <rPr>
        <u/>
        <sz val="11"/>
        <color theme="1"/>
        <rFont val="Calibri"/>
        <family val="2"/>
        <scheme val="minor"/>
      </rPr>
      <t>Pour le filière bois-énergie</t>
    </r>
    <r>
      <rPr>
        <sz val="11"/>
        <color theme="1"/>
        <rFont val="Calibri"/>
        <family val="2"/>
        <scheme val="minor"/>
      </rPr>
      <t xml:space="preserve"> : l’enquête 
bois-énergie réalisée dans le cadre du projet transfrontalier Atmo VISION ; l’Observatoire bois d’industrie – bois énergie du Grand Est de FIBOIS
</t>
    </r>
    <r>
      <rPr>
        <u/>
        <sz val="11"/>
        <color theme="1"/>
        <rFont val="Calibri"/>
        <family val="2"/>
        <scheme val="minor"/>
      </rPr>
      <t xml:space="preserve">Pour la filière biogaz : </t>
    </r>
    <r>
      <rPr>
        <sz val="11"/>
        <color theme="1"/>
        <rFont val="Calibri"/>
        <family val="2"/>
        <scheme val="minor"/>
      </rPr>
      <t xml:space="preserve">ENEDIS, RTE, ODRE, GRDF
ou directement des exploitants
</t>
    </r>
    <r>
      <rPr>
        <u/>
        <sz val="11"/>
        <color theme="1"/>
        <rFont val="Calibri"/>
        <family val="2"/>
        <scheme val="minor"/>
      </rPr>
      <t>Pour la filière agrocaruburants</t>
    </r>
    <r>
      <rPr>
        <sz val="11"/>
        <color theme="1"/>
        <rFont val="Calibri"/>
        <family val="2"/>
        <scheme val="minor"/>
      </rPr>
      <t xml:space="preserve"> : facteurs de conversion utilisés proviennent du rapport 
OMINEA du CITEPA ;  données de capacité de production ont été fournies par les exploitants ou retrouvées sur internet ; les producton réelles ont été calculée grâce au panorama des énergies renouvelables de la DREAL
</t>
    </r>
    <r>
      <rPr>
        <u/>
        <sz val="11"/>
        <color theme="1"/>
        <rFont val="Calibri"/>
        <family val="2"/>
        <scheme val="minor"/>
      </rPr>
      <t>Filière biocombustibles</t>
    </r>
    <r>
      <rPr>
        <sz val="11"/>
        <color theme="1"/>
        <rFont val="Calibri"/>
        <family val="2"/>
        <scheme val="minor"/>
      </rPr>
      <t xml:space="preserve"> : L’inventaire des cultures énergétiques  résulte de la compilation des chiffres contenus dans 
le recensement agricole de 2010 et ceux du rapport « Etat des lieux des gisements et de la gestion de la 
matière organique en Alsace, perspectives de développement des installations de production de 
biogaz, 2013 » qui dresse un état des lieux de la filière culture énergétique dans les départements du 
Haut-Rhin et du Bas-Rhin en 2013.</t>
    </r>
  </si>
  <si>
    <t>Open data</t>
  </si>
  <si>
    <t>partenaires de l'observatoire
acteurs de la sphère publique et hrs sphère concurrentielle (collectivités, associations…)
acteurs de la sphère économiques concurrentielle via les organismes professionnels et consulaires (ex : chambre d'agriculture)
acteurs locaux et régionauxde l'observations
journalistes
citoyens</t>
  </si>
  <si>
    <t>collecter les données et founir les chiffres nécesssaires à la prise de décision, notamment à des échelons infra-régionaux
Suivi des politiques publique</t>
  </si>
  <si>
    <r>
      <rPr>
        <u/>
        <sz val="11"/>
        <color theme="1"/>
        <rFont val="Calibri"/>
        <family val="2"/>
        <scheme val="minor"/>
      </rPr>
      <t>site internet</t>
    </r>
    <r>
      <rPr>
        <sz val="11"/>
        <color theme="1"/>
        <rFont val="Calibri"/>
        <family val="2"/>
        <scheme val="minor"/>
      </rPr>
      <t xml:space="preserve"> : https://www.observatoireclimat-hautsdefrance.org/Mon-territoire/Open-Data. Les fichiers sont téléchargeables au format csv. Les indicateurs sont quand à eux disponibles sous forme de graphiques téléchargeables aux formats jpeg,png et pdf</t>
    </r>
  </si>
  <si>
    <t>contribuer au suivi des indicateurs du STRADDET</t>
  </si>
  <si>
    <t>ADEME, Région Haus-de-France, DREAL, conseils départementauux du Nord et du Pas-de-Calais</t>
  </si>
  <si>
    <r>
      <rPr>
        <u/>
        <sz val="11"/>
        <color theme="1"/>
        <rFont val="Calibri"/>
        <family val="2"/>
        <scheme val="minor"/>
      </rPr>
      <t>Pour la filière agrocarburants</t>
    </r>
    <r>
      <rPr>
        <sz val="11"/>
        <color theme="1"/>
        <rFont val="Calibri"/>
        <family val="2"/>
        <scheme val="minor"/>
      </rPr>
      <t xml:space="preserve"> : les taux d'incorporation bioéthanol et biodiesel proviennent du SDES : bilan énergétique de la France . Pour les donnes de</t>
    </r>
    <r>
      <rPr>
        <u/>
        <sz val="11"/>
        <color theme="1"/>
        <rFont val="Calibri"/>
        <family val="2"/>
        <scheme val="minor"/>
      </rPr>
      <t xml:space="preserve"> conosommation d'énergie de l'essence et du gazole</t>
    </r>
    <r>
      <rPr>
        <sz val="11"/>
        <color theme="1"/>
        <rFont val="Calibri"/>
        <family val="2"/>
        <scheme val="minor"/>
      </rPr>
      <t xml:space="preserve">, elles sont issues des iventaires territoriaux des émissions atmosphériques d'Atmo HDF.
</t>
    </r>
    <r>
      <rPr>
        <u/>
        <sz val="11"/>
        <color theme="1"/>
        <rFont val="Calibri"/>
        <family val="2"/>
        <scheme val="minor"/>
      </rPr>
      <t>Pour la filière bois-énergie</t>
    </r>
    <r>
      <rPr>
        <sz val="11"/>
        <color theme="1"/>
        <rFont val="Calibri"/>
        <family val="2"/>
        <scheme val="minor"/>
      </rPr>
      <t xml:space="preserve"> : FiBois Hauts-de-France, CEREN, INSEE, ODRE
</t>
    </r>
    <r>
      <rPr>
        <u/>
        <sz val="11"/>
        <color theme="1"/>
        <rFont val="Calibri"/>
        <family val="2"/>
        <scheme val="minor"/>
      </rPr>
      <t>Pour la filière biogaz</t>
    </r>
    <r>
      <rPr>
        <sz val="11"/>
        <color theme="1"/>
        <rFont val="Calibri"/>
        <family val="2"/>
        <scheme val="minor"/>
      </rPr>
      <t xml:space="preserve"> : Enedis, entreprises locales de distribution, enuqête ITOM, DREAL, SDES,GrdF, NaTran</t>
    </r>
  </si>
  <si>
    <t>variable selon les indicateurs (ex : annuelle, tous les 2 ans, N+1)</t>
  </si>
  <si>
    <t>EPCI, départementale, régionale,PNR,SCOT, communale</t>
  </si>
  <si>
    <t>agrégation d'un certain nombre de sources, modélisation si données manquantes</t>
  </si>
  <si>
    <t>Observatoire régional et territorial énergie-climat-air (ORECA) BFC</t>
  </si>
  <si>
    <r>
      <rPr>
        <u/>
        <sz val="11"/>
        <color theme="1"/>
        <rFont val="Calibri"/>
        <family val="2"/>
        <scheme val="minor"/>
      </rPr>
      <t>contacts direct</t>
    </r>
    <r>
      <rPr>
        <sz val="11"/>
        <color theme="1"/>
        <rFont val="Calibri"/>
        <family val="2"/>
        <scheme val="minor"/>
      </rPr>
      <t xml:space="preserve"> : 
p.repellin@alterrebcf.org
benjamin.pauc@atmo-bfc.org</t>
    </r>
  </si>
  <si>
    <t>Améliorer la connaissance sur les enjeux énergétiques, atmosphériques et climatiques, offrir un lieu d'échanegs et de partage de connaissances, contribuer à l'évaluation des politiques publiques régionales et locales</t>
  </si>
  <si>
    <t>politiques publiques</t>
  </si>
  <si>
    <t>déchets ménagers, biomasse forestière</t>
  </si>
  <si>
    <t>énergie</t>
  </si>
  <si>
    <t>annuelle (dernière année disponible 2023)</t>
  </si>
  <si>
    <t>ODRE, ATMO BCF,FIBOIS BFC, Exploitants</t>
  </si>
  <si>
    <t>Sur OPTEER pas de document méthodologique disponible. Cependant, cette dernière est disponible pour les Chiffres clésde la Région 'ex part des EnR dans la consomamtion d'énergie). Calculée de la manière suivante : assiette de production d'EnR / consommation finale brute d'énerbgie</t>
  </si>
  <si>
    <t>Energif</t>
  </si>
  <si>
    <t>Réseau d'Observation statistique de l'Énergue et des émissions de gaz à effet de serre en IDF (ROSE)</t>
  </si>
  <si>
    <r>
      <rPr>
        <u/>
        <sz val="11"/>
        <color theme="1"/>
        <rFont val="Calibri"/>
        <family val="2"/>
        <scheme val="minor"/>
      </rPr>
      <t>site internet</t>
    </r>
    <r>
      <rPr>
        <sz val="11"/>
        <color theme="1"/>
        <rFont val="Calibri"/>
        <family val="2"/>
        <scheme val="minor"/>
      </rPr>
      <t xml:space="preserve"> : https://www.opteer.org/, 
publication de C</t>
    </r>
    <r>
      <rPr>
        <i/>
        <sz val="11"/>
        <color theme="1"/>
        <rFont val="Calibri"/>
        <family val="2"/>
        <scheme val="minor"/>
      </rPr>
      <t>hiffres clés de l'énergie, du climat et de l'air,</t>
    </r>
    <r>
      <rPr>
        <sz val="11"/>
        <color theme="1"/>
        <rFont val="Calibri"/>
        <family val="2"/>
        <scheme val="minor"/>
      </rPr>
      <t xml:space="preserve">
Rencontre annuelle </t>
    </r>
  </si>
  <si>
    <r>
      <rPr>
        <u/>
        <sz val="11"/>
        <color theme="1"/>
        <rFont val="Calibri"/>
        <family val="2"/>
        <scheme val="minor"/>
      </rPr>
      <t>Site internet</t>
    </r>
    <r>
      <rPr>
        <sz val="11"/>
        <color theme="1"/>
        <rFont val="Calibri"/>
        <family val="2"/>
        <scheme val="minor"/>
      </rPr>
      <t xml:space="preserve"> : Cartoviz (https://cartoviz2.institutparisregion.fr/?id_appli=productions&amp;map=@2.3653445357760607,48.86431403256476,11z) Les données sont également disponibles sous forme cartographique (ex production locale d'énergie) ou tableau de bord</t>
    </r>
  </si>
  <si>
    <t>communale,intercommunale,départementale, régionale</t>
  </si>
  <si>
    <t>documentation disponible. Consolidation de données. Les données brutes sont croisées avec les données franciliennes sur d'autres filières pour vérification, compléments et enrichissements</t>
  </si>
  <si>
    <t>DREAL, ADEME, Région IDF, Métropole du Grand Paris, France Bois Forêt</t>
  </si>
  <si>
    <t>ADEME, région IDF, Métropole du Grand Paris, DREAL ?</t>
  </si>
  <si>
    <t>améliorer et développer la connaissance de la situation régionale et infrarégionale en termes de consomamtions énergétiques et d'émissions de GES, accompagner les politiques énergétiqes régionales en développant des outils d'analyses et d'aide à la décision</t>
  </si>
  <si>
    <t>énergétique</t>
  </si>
  <si>
    <t>départementale, EPCI, régionale, SCOT, PNR</t>
  </si>
  <si>
    <t>ADEME, DREAL ?</t>
  </si>
  <si>
    <t>collectivtés territoriales</t>
  </si>
  <si>
    <t>Terristory Bretagne</t>
  </si>
  <si>
    <t>Terristory Corse</t>
  </si>
  <si>
    <t>Agence d'aménagement durable d'urbanisme et d'énergie de la Corse (AUE)</t>
  </si>
  <si>
    <t xml:space="preserve"> Obsevatoire de l'Environnement en Bretagne (OEB)</t>
  </si>
  <si>
    <r>
      <rPr>
        <u/>
        <sz val="11"/>
        <color theme="1"/>
        <rFont val="Calibri"/>
        <family val="2"/>
        <scheme val="minor"/>
      </rPr>
      <t>contacts direct</t>
    </r>
    <r>
      <rPr>
        <sz val="11"/>
        <color theme="1"/>
        <rFont val="Calibri"/>
        <family val="2"/>
        <scheme val="minor"/>
      </rPr>
      <t xml:space="preserve"> : aliette.lacroix@bretagne-environnement.fr
nicolas.mahe@bretagne-environnement.fr</t>
    </r>
  </si>
  <si>
    <r>
      <rPr>
        <u/>
        <sz val="11"/>
        <color theme="1"/>
        <rFont val="Calibri"/>
        <family val="2"/>
        <scheme val="minor"/>
      </rPr>
      <t>site internet</t>
    </r>
    <r>
      <rPr>
        <sz val="11"/>
        <color theme="1"/>
        <rFont val="Calibri"/>
        <family val="2"/>
        <scheme val="minor"/>
      </rPr>
      <t xml:space="preserve"> : https://aue-corsica.terristory.fr/</t>
    </r>
  </si>
  <si>
    <r>
      <rPr>
        <u/>
        <sz val="11"/>
        <color theme="1"/>
        <rFont val="Calibri"/>
        <family val="2"/>
        <scheme val="minor"/>
      </rPr>
      <t>Site internet</t>
    </r>
    <r>
      <rPr>
        <sz val="11"/>
        <color theme="1"/>
        <rFont val="Calibri"/>
        <family val="2"/>
        <scheme val="minor"/>
      </rPr>
      <t xml:space="preserve"> : https://bretagne.terristory.fr/</t>
    </r>
  </si>
  <si>
    <t>Région Bretgane, ADEME, DREAL ?</t>
  </si>
  <si>
    <t>améliorer et développer la connaissance de la situation régionale et infrarégionale en termes de consomamtion énergétiques et d'émissions de GES</t>
  </si>
  <si>
    <t>pays, communale, EPCI, départementale, régionale</t>
  </si>
  <si>
    <t>https://bretagne.terristory.fr/pdf/bretagne/faq.pdf</t>
  </si>
  <si>
    <t>documentation disponible : https://aue-corsica.terristory.fr/pdf/corse/faq.pdf</t>
  </si>
  <si>
    <t>Régulière</t>
  </si>
  <si>
    <t>Réguilière.Années disponibles : 2000-2021 (pour puissance installée, production d'électricité, consommation énergie primaire, consommation énergie finale) et année 2022 pour le reste des indicateurs énergétique</t>
  </si>
  <si>
    <t>Régulière. Années disponibles : 2000-2023</t>
  </si>
  <si>
    <t>Transition Écologique Territoire (TÉO)</t>
  </si>
  <si>
    <t>politiques publiques (STRADDET)</t>
  </si>
  <si>
    <t>communale,EPCI, département région, SCOT, Strcture collecte déchet, structure traitement déchet</t>
  </si>
  <si>
    <r>
      <rPr>
        <u/>
        <sz val="11"/>
        <color theme="1"/>
        <rFont val="Calibri"/>
        <family val="2"/>
        <scheme val="minor"/>
      </rPr>
      <t>Site Internet</t>
    </r>
    <r>
      <rPr>
        <sz val="11"/>
        <color theme="1"/>
        <rFont val="Calibri"/>
        <family val="2"/>
        <scheme val="minor"/>
      </rPr>
      <t xml:space="preserve"> : https://teo-paysdelaloire.terristory.fr/</t>
    </r>
  </si>
  <si>
    <t>Terristory Pays de la Loire</t>
  </si>
  <si>
    <t>Région Pays de La Loire, ADEME, DREAL ?</t>
  </si>
  <si>
    <t>Services de l'État, plateforme OPEN DATA des observatoires, INSEE</t>
  </si>
  <si>
    <t>Services de l'État, INSEE</t>
  </si>
  <si>
    <t>AILE, ODRE,BASEMIS Air Pays de la Loire, SOLAGRO, ADEME SINOE, INSEE</t>
  </si>
  <si>
    <t>Pour chaque variable, une fiche méthodologique est disponible</t>
  </si>
  <si>
    <t>DMA, déchets dangereux des ménages collectées en déchèterie ; 
effluents d'élevage, CIVE, résidus de culture, issues de silos, déchets des IAA, biodécets des GMS, biodéchets de la restauration collective, déchets verts, fauches de bord de route =&gt; potentiel de méthanisation</t>
  </si>
  <si>
    <t>collecitivtés territoriales</t>
  </si>
  <si>
    <t>formulaire à remplir en ligne</t>
  </si>
  <si>
    <t>Terristory Nouvelle Aquitaine</t>
  </si>
  <si>
    <t>AREC Nouvelle Aquitaine</t>
  </si>
  <si>
    <t xml:space="preserve">Région Nouvelle Aquitaine, ADEME, DREAL ? </t>
  </si>
  <si>
    <t>améliorer et développer la connaissance de la situation régionale et infrarégionale en termes de consommation énergétiques et d'émissions de GES</t>
  </si>
  <si>
    <t>Variable selon les filières : annuelle, au fil de l'eau, tous les 5 ans, tous les semestres</t>
  </si>
  <si>
    <t>communale, départementale, EPCI, CRTE,</t>
  </si>
  <si>
    <r>
      <rPr>
        <u/>
        <sz val="11"/>
        <color theme="1"/>
        <rFont val="Calibri"/>
        <family val="2"/>
        <scheme val="minor"/>
      </rPr>
      <t>Pour la filière biogaz et biomethane</t>
    </r>
    <r>
      <rPr>
        <sz val="11"/>
        <color theme="1"/>
        <rFont val="Calibri"/>
        <family val="2"/>
        <scheme val="minor"/>
      </rPr>
      <t xml:space="preserve"> : enquête méthanisation, BDD suivi des projets MéthaN-Action, DREAL, SDES, ODRE, Open data Enedis, Open data GRDF, Donénes GRT et TEREGA, queête auprès des exploitants d'ISDND
</t>
    </r>
    <r>
      <rPr>
        <u/>
        <sz val="11"/>
        <color theme="1"/>
        <rFont val="Calibri"/>
        <family val="2"/>
        <scheme val="minor"/>
      </rPr>
      <t>Pour la filière bois particulier</t>
    </r>
    <r>
      <rPr>
        <sz val="11"/>
        <color theme="1"/>
        <rFont val="Calibri"/>
        <family val="2"/>
        <scheme val="minor"/>
      </rPr>
      <t xml:space="preserve"> : Observ'ER, enquête BVA 2003, INSEE (recensement de la population détail logement), CEREN 2007, SDES, Sit@del (n'est plus alimenté), Base socle enquête Poitou Charentes 2003
</t>
    </r>
    <r>
      <rPr>
        <u/>
        <sz val="11"/>
        <color theme="1"/>
        <rFont val="Calibri"/>
        <family val="2"/>
        <scheme val="minor"/>
      </rPr>
      <t>Pour la filière biomasse électrique (hors biogaz et déchets urbains) :</t>
    </r>
    <r>
      <rPr>
        <sz val="11"/>
        <color theme="1"/>
        <rFont val="Calibri"/>
        <family val="2"/>
        <scheme val="minor"/>
      </rPr>
      <t xml:space="preserve"> dossiers de financements ADEME et Région Nouvelle-Aquitaine, Open Data Réseaux-Énergies</t>
    </r>
  </si>
  <si>
    <t>Échelle géographique très fine, visualisation cartographique</t>
  </si>
  <si>
    <t>TerriStory Occitanie</t>
  </si>
  <si>
    <t>AREC Occitanie</t>
  </si>
  <si>
    <r>
      <t xml:space="preserve">terristory@arec-occitanie.fr
</t>
    </r>
    <r>
      <rPr>
        <u/>
        <sz val="11"/>
        <color theme="10"/>
        <rFont val="Calibri"/>
        <family val="2"/>
        <scheme val="minor"/>
      </rPr>
      <t>Isabelle Esteulle : 07 84 38 32 67
Florence Chemille : 06 82 49 09 30</t>
    </r>
  </si>
  <si>
    <t>DREAL, Région Occitanie et ADEME ?</t>
  </si>
  <si>
    <t>2021 ?</t>
  </si>
  <si>
    <t>collectivités territoriales, institutionnels</t>
  </si>
  <si>
    <t>améliorer et développer la connaissance de la situation régionale et infrarégionale en termes de consomamtion énergétiques et démissions de GES</t>
  </si>
  <si>
    <t>communale, départementale, EPCI, régionale, PNR</t>
  </si>
  <si>
    <r>
      <rPr>
        <u/>
        <sz val="11"/>
        <color theme="1"/>
        <rFont val="Calibri"/>
        <family val="2"/>
        <scheme val="minor"/>
      </rPr>
      <t>Pour la filière méthanisation</t>
    </r>
    <r>
      <rPr>
        <sz val="11"/>
        <color theme="1"/>
        <rFont val="Calibri"/>
        <family val="2"/>
        <scheme val="minor"/>
      </rPr>
      <t xml:space="preserve"> : ODRE, Enedis, Centre Régional Gaz verts
</t>
    </r>
    <r>
      <rPr>
        <u/>
        <sz val="11"/>
        <color theme="1"/>
        <rFont val="Calibri"/>
        <family val="2"/>
        <scheme val="minor"/>
      </rPr>
      <t>Pour la filière cogéénration bois</t>
    </r>
    <r>
      <rPr>
        <sz val="11"/>
        <color theme="1"/>
        <rFont val="Calibri"/>
        <family val="2"/>
        <scheme val="minor"/>
      </rPr>
      <t xml:space="preserve"> : ODRE, Enedis, OIBE-URCOFOR
</t>
    </r>
    <r>
      <rPr>
        <u/>
        <sz val="11"/>
        <color theme="1"/>
        <rFont val="Calibri"/>
        <family val="2"/>
        <scheme val="minor"/>
      </rPr>
      <t>Pour les chaufferies bois</t>
    </r>
    <r>
      <rPr>
        <sz val="11"/>
        <color theme="1"/>
        <rFont val="Calibri"/>
        <family val="2"/>
        <scheme val="minor"/>
      </rPr>
      <t xml:space="preserve"> : OIBE-URCOFOR</t>
    </r>
  </si>
  <si>
    <r>
      <rPr>
        <u/>
        <sz val="11"/>
        <color theme="1"/>
        <rFont val="Calibri"/>
        <family val="2"/>
        <scheme val="minor"/>
      </rPr>
      <t>Pour la filière méthanisation</t>
    </r>
    <r>
      <rPr>
        <sz val="11"/>
        <color theme="1"/>
        <rFont val="Calibri"/>
        <family val="2"/>
        <scheme val="minor"/>
      </rPr>
      <t xml:space="preserve"> : pour la partie production d'électricité les données s'appuient sur les chiffres diffusés par ODRE, ENEDIS, et le centre régional Gaz Verts. Pour la partie production de chaleur, les chiffres du Centre Régional Gaz Verts si données disponibles. À défaut, une estimation de la chaleur produite valorisée a été réalisée selon les hypothèses suivantes : les unités de métha mises en service avant 2016 (inclus) valorisent une quanttité de chaleur égale à 20% de l'énergie primaire transformée par la centrale en cogénération. Les unités de méthanisation mise en service à partir de 2017 sont considérées comme ne valorisation par la chaleur produite. L'historique des productions de chaleur valorisée (avant 2018) est recosntitué au prorata de la puissance électrique installée en région. 
Pour les chaudières la production de chaleur valorisée est estimée en considérant un fonctionnement annuel de l'unité de 7 500h et un rendement de 0,9.
Pour la partie injection : les chiffres du Centre Régional Gaz Verts ont été utilisés
</t>
    </r>
    <r>
      <rPr>
        <u/>
        <sz val="11"/>
        <color theme="1"/>
        <rFont val="Calibri"/>
        <family val="2"/>
        <scheme val="minor"/>
      </rPr>
      <t xml:space="preserve">Pour la filière cogénération bois </t>
    </r>
    <r>
      <rPr>
        <sz val="11"/>
        <color theme="1"/>
        <rFont val="Calibri"/>
        <family val="2"/>
        <scheme val="minor"/>
      </rPr>
      <t xml:space="preserve">: les données de production de chaleur correspondent ) la consommation énergétique finale des installations en bois/biomasse, de type cogénération ou tri-génération. Ces intallations ne sont pas comptabilisées dans le bilan des chuafferies bois automatique présenté ci-après, afin d'éviter un double compte. Les données de production de chaleur sont remontées apr l'ensemble des animateurs du réseau régional d'animation Bois-énergie en Occitanie =&gt; pas forcément exhaustif 
</t>
    </r>
    <r>
      <rPr>
        <u/>
        <sz val="11"/>
        <color theme="1"/>
        <rFont val="Calibri"/>
        <family val="2"/>
        <scheme val="minor"/>
      </rPr>
      <t>Pour la filière chaufferie biomasse</t>
    </r>
    <r>
      <rPr>
        <sz val="11"/>
        <color theme="1"/>
        <rFont val="Calibri"/>
        <family val="2"/>
        <scheme val="minor"/>
      </rPr>
      <t xml:space="preserve"> : Sueles les chaufferies de 50 kW ou plus ont été considérées. Par convention, l'ORCEO considère que la production de chaleur issue du Bois énergie des chaufferies automatiques est égale à la conso finale de bois des clients alimentés par ces chaufferies</t>
    </r>
  </si>
  <si>
    <t>TeeriStory Auvergne-Rhône-Alpes</t>
  </si>
  <si>
    <t>Agence Régionale Auvergne-Rhône-Alpes Énergie-Environnement</t>
  </si>
  <si>
    <t>Région AURA, ADEME, Union Européenne</t>
  </si>
  <si>
    <t>Déjections liées à l'élevage, CIVE, résidus de cultures, restauration collective santé social, restauration commerciale, restauration collective scolaire, déchets verts, déchets ménagers (collecte sélective)</t>
  </si>
  <si>
    <t>Nom de l’outil/observatoire</t>
  </si>
  <si>
    <t>EPCI, départementale, SCOT, PNR</t>
  </si>
  <si>
    <r>
      <t xml:space="preserve">Pour chaque filière, une fiche méthodologique est disponible (production) 
</t>
    </r>
    <r>
      <rPr>
        <u/>
        <sz val="11"/>
        <color theme="1"/>
        <rFont val="Calibri"/>
        <family val="2"/>
        <scheme val="minor"/>
      </rPr>
      <t>Pour la filière biogaz et biomethane</t>
    </r>
    <r>
      <rPr>
        <sz val="11"/>
        <color theme="1"/>
        <rFont val="Calibri"/>
        <family val="2"/>
        <scheme val="minor"/>
      </rPr>
      <t xml:space="preserve"> : les informations inhérentes aux enquêtes sur les filières biogaz et biométhane sont disponibles depuis le millésime 2015 mais issues d'enquêtes différentes
</t>
    </r>
    <r>
      <rPr>
        <u/>
        <sz val="11"/>
        <color theme="1"/>
        <rFont val="Calibri"/>
        <family val="2"/>
        <scheme val="minor"/>
      </rPr>
      <t>Pour la filière bois particulier</t>
    </r>
    <r>
      <rPr>
        <sz val="11"/>
        <color theme="1"/>
        <rFont val="Calibri"/>
        <family val="2"/>
        <scheme val="minor"/>
      </rPr>
      <t xml:space="preserve"> : suivi du parc en service (suivi triestirel du parc en N-1) =&gt; modélisation de l'évolution du parc d'appareil de chauffage au bois depuis le millésime 1990, Modéalisation du parc et de son évolution par type d'appareils et du type de chauffage depuis le millésime 1990. Suivi de la production (suivi annuel de la production en N-1) =&gt; modélisation de la production à l'échelle régionale, modélisation de la production aux échelles territoriales.
</t>
    </r>
    <r>
      <rPr>
        <u/>
        <sz val="11"/>
        <color theme="1"/>
        <rFont val="Calibri"/>
        <family val="2"/>
        <scheme val="minor"/>
      </rPr>
      <t>Pour la filière biomasse émectrique (hors biogaz et déchets urbains)</t>
    </r>
    <r>
      <rPr>
        <sz val="11"/>
        <color theme="1"/>
        <rFont val="Calibri"/>
        <family val="2"/>
        <scheme val="minor"/>
      </rPr>
      <t xml:space="preserve"> : suivi du parc en service (suivi annuel du parc en N-1) =&gt; Reistre du parc par type d'installation (données administratiove et techniques). Suivi de la production (suivi annuel de la production en N-1) =&gt; Modéalisation de la production à l'installation à partir des données réelles à l'installation. </t>
    </r>
  </si>
  <si>
    <t>annuelle (dernière année dispo N-2)</t>
  </si>
  <si>
    <r>
      <rPr>
        <u/>
        <sz val="11"/>
        <color theme="1"/>
        <rFont val="Calibri"/>
        <family val="2"/>
        <scheme val="minor"/>
      </rPr>
      <t>Pour le potentiel méthanisable</t>
    </r>
    <r>
      <rPr>
        <sz val="11"/>
        <color theme="1"/>
        <rFont val="Calibri"/>
        <family val="2"/>
        <scheme val="minor"/>
      </rPr>
      <t xml:space="preserve"> : RGA 2010, chambre d'agriculture, DRAAF, AURA-EE, SRB, PRPGD, données logement INSEE, portail information sur l'assainissement communal, BDD ACOSS de l'URSAFF. 
</t>
    </r>
    <r>
      <rPr>
        <u/>
        <sz val="11"/>
        <color theme="1"/>
        <rFont val="Calibri"/>
        <family val="2"/>
        <scheme val="minor"/>
      </rPr>
      <t>Pour la production de biogaz</t>
    </r>
    <r>
      <rPr>
        <sz val="11"/>
        <color theme="1"/>
        <rFont val="Calibri"/>
        <family val="2"/>
        <scheme val="minor"/>
      </rPr>
      <t xml:space="preserve"> : SINOE, registre national des installations de production d'électricité et de stockage, GRDF</t>
    </r>
  </si>
  <si>
    <t>Déjections animales, Pailles de céréalesn issues de silosn CIVE, biodéchets de GMS, biodéchets de restaurations collectives,déchets verts, herbe de prairie, déchets de stations d'épuration, IAA, HAU de restauration</t>
  </si>
  <si>
    <t>Annuelle (pour la production). Pontuelle pour le potentiel de méthanisation</t>
  </si>
  <si>
    <r>
      <rPr>
        <u/>
        <sz val="11"/>
        <color theme="1"/>
        <rFont val="Calibri"/>
        <family val="2"/>
        <scheme val="minor"/>
      </rPr>
      <t>Site internet</t>
    </r>
    <r>
      <rPr>
        <sz val="11"/>
        <color theme="1"/>
        <rFont val="Calibri"/>
        <family val="2"/>
        <scheme val="minor"/>
      </rPr>
      <t xml:space="preserve"> : https://arec-nouvelleaquitaine.terristory.fr/
Les données sont exportables aux formats excel, csv et geopackage</t>
    </r>
  </si>
  <si>
    <r>
      <rPr>
        <u/>
        <sz val="11"/>
        <color theme="1"/>
        <rFont val="Calibri"/>
        <family val="2"/>
        <scheme val="minor"/>
      </rPr>
      <t>Site internet</t>
    </r>
    <r>
      <rPr>
        <sz val="11"/>
        <color theme="1"/>
        <rFont val="Calibri"/>
        <family val="2"/>
        <scheme val="minor"/>
      </rPr>
      <t xml:space="preserve"> : https://arec-occitanie.terristory.fr/
Les données sont exportables aux formats Excel, CSV et Geopackage</t>
    </r>
  </si>
  <si>
    <r>
      <rPr>
        <u/>
        <sz val="11"/>
        <color theme="1"/>
        <rFont val="Calibri"/>
        <family val="2"/>
        <scheme val="minor"/>
      </rPr>
      <t>Pour le potentiel méthanisable</t>
    </r>
    <r>
      <rPr>
        <sz val="11"/>
        <color theme="1"/>
        <rFont val="Calibri"/>
        <family val="2"/>
        <scheme val="minor"/>
      </rPr>
      <t xml:space="preserve"> : étude ADEME, SOLAGRO, INDOGO 2013. Depuis la V4, le potentiel tient compte des instalaltions de méthanisation existantes : la aprtie du potentiel déjà exploitée est retranchée du potentiel pour obtenir le potentiel restant. Pour estimer les données manquantes =&gt; random forest et machine learning 
</t>
    </r>
    <r>
      <rPr>
        <u/>
        <sz val="11"/>
        <color theme="1"/>
        <rFont val="Calibri"/>
        <family val="2"/>
        <scheme val="minor"/>
      </rPr>
      <t>Potentiel bois (surface de forêt exploitables)</t>
    </r>
    <r>
      <rPr>
        <sz val="11"/>
        <color theme="1"/>
        <rFont val="Calibri"/>
        <family val="2"/>
        <scheme val="minor"/>
      </rPr>
      <t xml:space="preserve"> : url liée à la méthodologie ne fonctionne plus
</t>
    </r>
    <r>
      <rPr>
        <u/>
        <sz val="11"/>
        <color theme="1"/>
        <rFont val="Calibri"/>
        <family val="2"/>
        <scheme val="minor"/>
      </rPr>
      <t>Poroduction ENR</t>
    </r>
    <r>
      <rPr>
        <sz val="11"/>
        <color theme="1"/>
        <rFont val="Calibri"/>
        <family val="2"/>
        <scheme val="minor"/>
      </rPr>
      <t xml:space="preserve"> : 
</t>
    </r>
    <r>
      <rPr>
        <u/>
        <sz val="11"/>
        <color theme="1"/>
        <rFont val="Calibri"/>
        <family val="2"/>
        <scheme val="minor"/>
      </rPr>
      <t>Pour la filière biogaz</t>
    </r>
    <r>
      <rPr>
        <sz val="11"/>
        <color theme="1"/>
        <rFont val="Calibri"/>
        <family val="2"/>
        <scheme val="minor"/>
      </rPr>
      <t xml:space="preserve"> : consolidation des données de production des installations régioanles
</t>
    </r>
    <r>
      <rPr>
        <u/>
        <sz val="11"/>
        <color theme="1"/>
        <rFont val="Calibri"/>
        <family val="2"/>
        <scheme val="minor"/>
      </rPr>
      <t>Pour le bois énergie</t>
    </r>
    <r>
      <rPr>
        <sz val="11"/>
        <color theme="1"/>
        <rFont val="Calibri"/>
        <family val="2"/>
        <scheme val="minor"/>
      </rPr>
      <t xml:space="preserve"> : production de bois énergie estimée à partir de la valeur énergétique du bois consommé par chacun des secteurs à climat réel. </t>
    </r>
  </si>
  <si>
    <r>
      <t xml:space="preserve">formulaire à remplir en ligne. 
</t>
    </r>
    <r>
      <rPr>
        <u/>
        <sz val="11"/>
        <rFont val="Calibri"/>
        <family val="2"/>
        <scheme val="minor"/>
      </rPr>
      <t>Contact direct</t>
    </r>
    <r>
      <rPr>
        <sz val="11"/>
        <rFont val="Calibri"/>
        <family val="2"/>
        <scheme val="minor"/>
      </rPr>
      <t xml:space="preserve"> : a.reibel@geres.eu</t>
    </r>
  </si>
  <si>
    <r>
      <rPr>
        <u/>
        <sz val="11"/>
        <rFont val="Calibri"/>
        <family val="2"/>
        <scheme val="minor"/>
      </rPr>
      <t>site internet</t>
    </r>
    <r>
      <rPr>
        <sz val="11"/>
        <rFont val="Calibri"/>
        <family val="2"/>
        <scheme val="minor"/>
      </rPr>
      <t xml:space="preserve"> : https://cigale.atmosud.org/methazoom.php.
Possibilité de télécharger les données au format Excel ou Shapefile</t>
    </r>
  </si>
  <si>
    <r>
      <rPr>
        <u/>
        <sz val="11"/>
        <rFont val="Calibri"/>
        <family val="2"/>
        <scheme val="minor"/>
      </rPr>
      <t>site internet</t>
    </r>
    <r>
      <rPr>
        <sz val="11"/>
        <rFont val="Calibri"/>
        <family val="2"/>
        <scheme val="minor"/>
      </rPr>
      <t xml:space="preserve"> : https://data.bretagne-environnement.fr/ Catalogue d'indicateurs, cartothèque, catalogue de tableaux de bord, outil cartographique , plateforme TerriSTORY, observatoire local de l'environnement</t>
    </r>
  </si>
  <si>
    <r>
      <rPr>
        <u/>
        <sz val="11"/>
        <rFont val="Calibri"/>
        <family val="2"/>
        <scheme val="minor"/>
      </rPr>
      <t>site internet</t>
    </r>
    <r>
      <rPr>
        <sz val="11"/>
        <rFont val="Calibri"/>
        <family val="2"/>
        <scheme val="minor"/>
      </rPr>
      <t xml:space="preserve"> : https://www.climaxion.fr/docutheque</t>
    </r>
  </si>
  <si>
    <r>
      <rPr>
        <u/>
        <sz val="11"/>
        <rFont val="Calibri"/>
        <family val="2"/>
        <scheme val="minor"/>
      </rPr>
      <t>site internet</t>
    </r>
    <r>
      <rPr>
        <sz val="11"/>
        <rFont val="Calibri"/>
        <family val="2"/>
        <scheme val="minor"/>
      </rPr>
      <t xml:space="preserve"> : https://www.arec-nouvelleaquitaine.com/observatoires-de-larec/lobservatoire-energie-et-gaz-a-effet-de-serre/. Interventions MéthaN-Action, Publication méthanisation annuelle sur le site de l'AREC, Terristory, lettre d'informations</t>
    </r>
  </si>
  <si>
    <r>
      <rPr>
        <u/>
        <sz val="11"/>
        <rFont val="Calibri"/>
        <family val="2"/>
        <scheme val="minor"/>
      </rPr>
      <t>site internet</t>
    </r>
    <r>
      <rPr>
        <sz val="11"/>
        <rFont val="Calibri"/>
        <family val="2"/>
        <scheme val="minor"/>
      </rPr>
      <t xml:space="preserve"> : https://teo-paysdelaloire.fr/. 
3 outils de datavisualisation : tableau de bord, Open Data et Terristory</t>
    </r>
  </si>
  <si>
    <t>Auvergne Rhône Alpes</t>
  </si>
  <si>
    <t>Bourgogne-Franche-Comté</t>
  </si>
  <si>
    <t>ODEC</t>
  </si>
  <si>
    <t>Tablaeux de bord</t>
  </si>
  <si>
    <t>Bretagne</t>
  </si>
  <si>
    <t>Corse</t>
  </si>
  <si>
    <t>Grand Est</t>
  </si>
  <si>
    <t>Hauts de France</t>
  </si>
  <si>
    <t>ODEMA</t>
  </si>
  <si>
    <t>Tableau de bord (ODEMA)</t>
  </si>
  <si>
    <t>Ile-de-France</t>
  </si>
  <si>
    <t>Normandie</t>
  </si>
  <si>
    <t>Nouvelle Aquitaine</t>
  </si>
  <si>
    <t>Occitanie</t>
  </si>
  <si>
    <t>Observatoire Régional de l'Énergie du Climat et de l'Air (ORECA) PACA</t>
  </si>
  <si>
    <t>Observatoire régional des déchets (ORDEEC)</t>
  </si>
  <si>
    <t>Provence Alpes Côte d'Azur</t>
  </si>
  <si>
    <t>Pays de la Loire</t>
  </si>
  <si>
    <t>Open Data</t>
  </si>
  <si>
    <t>National</t>
  </si>
  <si>
    <t>Région Auvergne Rhône Akpes, ADEME</t>
  </si>
  <si>
    <t>yolande.ravaud@auvergnerhonealpes-ee.fr</t>
  </si>
  <si>
    <t xml:space="preserve">collectivités térritoriales exerçant une compétence collecte et/ou traitement des déchest  ; opérateurs privés ; acteurs de la prévention et de la gestion des déchets ; décideurs publics ; grand public </t>
  </si>
  <si>
    <t xml:space="preserve">collecter les données aurpès des collectivités exerçant la compétence déchets etc 
Consolider les données colelctées et produire ds indicateurs aux niveaux régional et territorial
Centraliser et mettre à disposition des ressources régionales et informations sur les déchets et l'économie circulaire 
Favoriser les échanges et le aprtage d'expérieces entre acteurs locaux
Contribuer à l'enrichissement de l'observatoire et à la coghérence entre observatoires par des échanges réguliers avec des partenaires régionaux et nationaux </t>
  </si>
  <si>
    <t>suivi des politiques publiques (STRADDET)
Suivi de perfromance du service de collecte</t>
  </si>
  <si>
    <t>biodéchets des ménages, produits alimentaires des professionnels, déchets verts (déchèterie, hors déchèterie, plateforme d'apports)</t>
  </si>
  <si>
    <t>méthaniastion, compostage</t>
  </si>
  <si>
    <r>
      <rPr>
        <u/>
        <sz val="11"/>
        <color theme="1"/>
        <rFont val="Calibri"/>
        <family val="2"/>
        <scheme val="minor"/>
      </rPr>
      <t>Pour la forêt</t>
    </r>
    <r>
      <rPr>
        <sz val="11"/>
        <color theme="1"/>
        <rFont val="Calibri"/>
        <family val="2"/>
        <scheme val="minor"/>
      </rPr>
      <t xml:space="preserve">, IFN puis IGN ; Contrat régional forêt bois 2018-2028 ; PEFC BFC
</t>
    </r>
    <r>
      <rPr>
        <u/>
        <sz val="11"/>
        <color theme="1"/>
        <rFont val="Calibri"/>
        <family val="2"/>
        <scheme val="minor"/>
      </rPr>
      <t>pour la récolte</t>
    </r>
    <r>
      <rPr>
        <sz val="11"/>
        <color theme="1"/>
        <rFont val="Calibri"/>
        <family val="2"/>
        <scheme val="minor"/>
      </rPr>
      <t xml:space="preserve">, enquête annuelle de branche (SSP) 
production et commercialisation, enquête auprès des entreprises ; données Insee sur le bois buche ; Ademe (consommation domestique) ; 
</t>
    </r>
    <r>
      <rPr>
        <u/>
        <sz val="11"/>
        <color theme="1"/>
        <rFont val="Calibri"/>
        <family val="2"/>
        <scheme val="minor"/>
      </rPr>
      <t>pour les prospectives</t>
    </r>
    <r>
      <rPr>
        <sz val="11"/>
        <color theme="1"/>
        <rFont val="Calibri"/>
        <family val="2"/>
        <scheme val="minor"/>
      </rPr>
      <t>, Ademe (chauffage domestique au bois) ; Fibois (trituration)
DRAAF (enquête annuelle de branche)
PROPELLET</t>
    </r>
  </si>
  <si>
    <t>strcture intercommunales exerçant la compétence de collecte et ou traitement des déchets, 
des enterprises privées ayant la maîtrise d'ouvrage d'installations de collecte ou de traitement des déchets, DREAL, des recyclerie</t>
  </si>
  <si>
    <t>enquête annuelle. Les données sont rapportées à la commune au prorata de la population puis réagrégée par territoire même si ce dernier n'exerce pas la coméptence de collecte des déchets
Documentation disponibble en ligne : https://cms.ordec-auvergne-rhone-alpes.fr/fileadmin/mediatheque_ordec/publications/Guide_utilisateurs_tableaux_donnees_ORDEC.pdf</t>
  </si>
  <si>
    <t>annuelle depuis 2019 (dernière année dispo : 2023)</t>
  </si>
  <si>
    <r>
      <rPr>
        <u/>
        <sz val="11"/>
        <rFont val="Calibri"/>
        <family val="2"/>
        <scheme val="minor"/>
      </rPr>
      <t>site internet</t>
    </r>
    <r>
      <rPr>
        <sz val="11"/>
        <rFont val="Calibri"/>
        <family val="2"/>
        <scheme val="minor"/>
      </rPr>
      <t xml:space="preserve"> : https://www.orcae-auvergne-rhone-alpes.fr/
et également sur le site CRAIG : https://www.orcae-auvergne-rhone-alpes.fr/</t>
    </r>
  </si>
  <si>
    <r>
      <rPr>
        <u/>
        <sz val="11"/>
        <color theme="1"/>
        <rFont val="Calibri"/>
        <family val="2"/>
        <scheme val="minor"/>
      </rPr>
      <t>Site Internet</t>
    </r>
    <r>
      <rPr>
        <sz val="11"/>
        <color theme="1"/>
        <rFont val="Calibri"/>
        <family val="2"/>
        <scheme val="minor"/>
      </rPr>
      <t xml:space="preserve"> : https://auvergnerhonealpes.terristory.fr/
Les données sont exportables aux formats Excel, CSV et GeoPackage</t>
    </r>
  </si>
  <si>
    <r>
      <rPr>
        <u/>
        <sz val="11"/>
        <color theme="1"/>
        <rFont val="Calibri"/>
        <family val="2"/>
        <scheme val="minor"/>
      </rPr>
      <t>site internet</t>
    </r>
    <r>
      <rPr>
        <sz val="11"/>
        <color theme="1"/>
        <rFont val="Calibri"/>
        <family val="2"/>
        <scheme val="minor"/>
      </rPr>
      <t xml:space="preserve"> : https://www.ordec-auvergne-rhone-alpes.fr/</t>
    </r>
  </si>
  <si>
    <t xml:space="preserve">Observatoire régional déchets économie circulaire </t>
  </si>
  <si>
    <t>Région Bourgogne Franche Comté, ADEME</t>
  </si>
  <si>
    <t>Alterre Bourgone Franche Comté</t>
  </si>
  <si>
    <t>Améliorer et diffuser la connaissance sur les déchets et l'économie circulaire
Aider à l'élaboration et à l'évaluation des politiques régionales et territoriales
Animer un lieu d'échanges et de coopération sur les enjeux liés aux déchets et à l'économie circulaire</t>
  </si>
  <si>
    <t>évaluation des politiques régionales</t>
  </si>
  <si>
    <t>déchets verts, dechets de bois, biodéchets</t>
  </si>
  <si>
    <t>méthaniastion, incinération, valorisation organique</t>
  </si>
  <si>
    <r>
      <rPr>
        <sz val="11"/>
        <color theme="10"/>
        <rFont val="Calibri"/>
        <family val="2"/>
      </rPr>
      <t>Site internet :</t>
    </r>
    <r>
      <rPr>
        <u/>
        <sz val="11"/>
        <color theme="10"/>
        <rFont val="Calibri"/>
        <family val="2"/>
      </rPr>
      <t xml:space="preserve"> https://odec-bfc.fr/</t>
    </r>
  </si>
  <si>
    <t>collectivités, particuliers, administrations, universités…</t>
  </si>
  <si>
    <t>méthanisation, chaufferies bois</t>
  </si>
  <si>
    <t>méthodologie disponible en ligne : https://bretagne-environnement.fr/notice-documentaire/les-chiffres-cles-de-la-biomasse-en-bretagne-edition-2017-les-donnees-analyses-de-l-observatoire-de-l-environnement-en-bretagne</t>
  </si>
  <si>
    <t>forestières, bois énergie, bocagère, biodéchets, effluents d'élevage, pailles, déchets verts, déchets IAA (FAB, boisson, boulangerie-pâtisserie, trituration), CIVE et culture dérobés, boues, cannes de maïs (hors ensilage)</t>
  </si>
  <si>
    <r>
      <rPr>
        <u/>
        <sz val="11"/>
        <color theme="1"/>
        <rFont val="Calibri"/>
        <family val="2"/>
        <scheme val="minor"/>
      </rPr>
      <t>Gisement biomasse fermentescible</t>
    </r>
    <r>
      <rPr>
        <sz val="11"/>
        <color theme="1"/>
        <rFont val="Calibri"/>
        <family val="2"/>
        <scheme val="minor"/>
      </rPr>
      <t xml:space="preserve"> : DRAAF/SRISE, RA2010, RPG 2015, FAM, CCI/EVAL DNDAE
</t>
    </r>
    <r>
      <rPr>
        <u/>
        <sz val="11"/>
        <color theme="1"/>
        <rFont val="Calibri"/>
        <family val="2"/>
        <scheme val="minor"/>
      </rPr>
      <t>Pour la ressource forestière</t>
    </r>
    <r>
      <rPr>
        <sz val="11"/>
        <color theme="1"/>
        <rFont val="Calibri"/>
        <family val="2"/>
        <scheme val="minor"/>
      </rPr>
      <t xml:space="preserve"> : rapport de l'étude "Étude de la ressource forestière et des disponibilités en bois en Bretagne à l'horizon 2035" IGN 2017
</t>
    </r>
    <r>
      <rPr>
        <u/>
        <sz val="11"/>
        <color theme="1"/>
        <rFont val="Calibri"/>
        <family val="2"/>
        <scheme val="minor"/>
      </rPr>
      <t>Pour la ressource bocagère</t>
    </r>
    <r>
      <rPr>
        <sz val="11"/>
        <color theme="1"/>
        <rFont val="Calibri"/>
        <family val="2"/>
        <scheme val="minor"/>
      </rPr>
      <t xml:space="preserve"> : rappoer étude "Évaluation de la biomasse bocagère en Bretagne" IGN 2018
</t>
    </r>
    <r>
      <rPr>
        <u/>
        <sz val="11"/>
        <color theme="1"/>
        <rFont val="Calibri"/>
        <family val="2"/>
        <scheme val="minor"/>
      </rPr>
      <t>Pour le bois énergie</t>
    </r>
    <r>
      <rPr>
        <sz val="11"/>
        <color theme="1"/>
        <rFont val="Calibri"/>
        <family val="2"/>
        <scheme val="minor"/>
      </rPr>
      <t xml:space="preserve"> : étude sur la biomasse bocagère de 2018, CITEPA 2019, ADEME/ALDO, CCI/EVALDNDAE
</t>
    </r>
    <r>
      <rPr>
        <u/>
        <sz val="11"/>
        <color theme="1"/>
        <rFont val="Calibri"/>
        <family val="2"/>
        <scheme val="minor"/>
      </rPr>
      <t>Pour la méthanisation</t>
    </r>
    <r>
      <rPr>
        <sz val="11"/>
        <color theme="1"/>
        <rFont val="Calibri"/>
        <family val="2"/>
        <scheme val="minor"/>
      </rPr>
      <t xml:space="preserve"> : AILE
</t>
    </r>
    <r>
      <rPr>
        <u/>
        <sz val="11"/>
        <color theme="1"/>
        <rFont val="Calibri"/>
        <family val="2"/>
        <scheme val="minor"/>
      </rPr>
      <t>Pour les chaufferies</t>
    </r>
    <r>
      <rPr>
        <sz val="11"/>
        <color theme="1"/>
        <rFont val="Calibri"/>
        <family val="2"/>
        <scheme val="minor"/>
      </rPr>
      <t xml:space="preserve"> : AILE
</t>
    </r>
    <r>
      <rPr>
        <u/>
        <sz val="11"/>
        <color theme="1"/>
        <rFont val="Calibri"/>
        <family val="2"/>
        <scheme val="minor"/>
      </rPr>
      <t>Consommation bois énergie</t>
    </r>
    <r>
      <rPr>
        <sz val="11"/>
        <color theme="1"/>
        <rFont val="Calibri"/>
        <family val="2"/>
        <scheme val="minor"/>
      </rPr>
      <t xml:space="preserve"> : AILE, ADEME, ABIBOIS</t>
    </r>
  </si>
  <si>
    <r>
      <rPr>
        <u/>
        <sz val="11"/>
        <color theme="1"/>
        <rFont val="Calibri"/>
        <family val="2"/>
        <scheme val="minor"/>
      </rPr>
      <t>Site internet</t>
    </r>
    <r>
      <rPr>
        <sz val="11"/>
        <color theme="1"/>
        <rFont val="Calibri"/>
        <family val="2"/>
        <scheme val="minor"/>
      </rPr>
      <t xml:space="preserve"> : https://data.bretagne-environnement.fr/</t>
    </r>
  </si>
  <si>
    <t>Contact direct : alejandro.zermeno-rodriguez@bretagne-environnement.fr</t>
  </si>
  <si>
    <t>irrégulière SAUF
Pour la méthanisation : 2 fois par an
Pour les chaufferies : tous les ans</t>
  </si>
  <si>
    <t>EPCI, départementale</t>
  </si>
  <si>
    <t>effluents d'élevage, CIVE, déchets IAA (animal, végétal), noues, biodéchets, déchets abattoirs, résidus de culture, forestière</t>
  </si>
  <si>
    <r>
      <rPr>
        <u/>
        <sz val="11"/>
        <color theme="1"/>
        <rFont val="Calibri"/>
        <family val="2"/>
        <scheme val="minor"/>
      </rPr>
      <t>Pour la méthanisation</t>
    </r>
    <r>
      <rPr>
        <sz val="11"/>
        <color theme="1"/>
        <rFont val="Calibri"/>
        <family val="2"/>
        <scheme val="minor"/>
      </rPr>
      <t xml:space="preserve"> : AILE
</t>
    </r>
    <r>
      <rPr>
        <u/>
        <sz val="11"/>
        <color theme="1"/>
        <rFont val="Calibri"/>
        <family val="2"/>
        <scheme val="minor"/>
      </rPr>
      <t xml:space="preserve">Pour les chaufferies </t>
    </r>
    <r>
      <rPr>
        <sz val="11"/>
        <color theme="1"/>
        <rFont val="Calibri"/>
        <family val="2"/>
        <scheme val="minor"/>
      </rPr>
      <t>: AILE
Pour la forêt : IGN, IFN, IFN 2005-200ç et IGN 2017-2021, EAB Agreste, FIBois Bretagne, AILE, DRAAF, CEEB 2022, Observ'R</t>
    </r>
  </si>
  <si>
    <t>méthanisation (cogénération, injection), chaufferies bois</t>
  </si>
  <si>
    <t>CERDD</t>
  </si>
  <si>
    <t>Centre ressource du développement durable (CERDD)</t>
  </si>
  <si>
    <r>
      <t xml:space="preserve">foumaire à remplir en ligne
</t>
    </r>
    <r>
      <rPr>
        <u/>
        <sz val="11"/>
        <color theme="1"/>
        <rFont val="Calibri"/>
        <family val="2"/>
        <scheme val="minor"/>
      </rPr>
      <t>contact direct</t>
    </r>
    <r>
      <rPr>
        <sz val="11"/>
        <color theme="1"/>
        <rFont val="Calibri"/>
        <family val="2"/>
        <scheme val="minor"/>
      </rPr>
      <t xml:space="preserve"> : aivanovsky@cerdd.org (Anastasia IVANOVSKY , coordinatrice des observatoires climat et déchets-matières</t>
    </r>
  </si>
  <si>
    <r>
      <t xml:space="preserve">formulaire à remplir en ligne 
</t>
    </r>
    <r>
      <rPr>
        <u/>
        <sz val="11"/>
        <color theme="1"/>
        <rFont val="Calibri"/>
        <family val="2"/>
        <scheme val="minor"/>
      </rPr>
      <t>contact direct</t>
    </r>
    <r>
      <rPr>
        <sz val="11"/>
        <color theme="1"/>
        <rFont val="Calibri"/>
        <family val="2"/>
        <scheme val="minor"/>
      </rPr>
      <t xml:space="preserve"> : aivanovsky@cerdd.org (Anastasia IVANOVSKY)</t>
    </r>
  </si>
  <si>
    <r>
      <rPr>
        <u/>
        <sz val="11"/>
        <color theme="1"/>
        <rFont val="Calibri"/>
        <family val="2"/>
        <scheme val="minor"/>
      </rPr>
      <t>Site internet</t>
    </r>
    <r>
      <rPr>
        <sz val="11"/>
        <color theme="1"/>
        <rFont val="Calibri"/>
        <family val="2"/>
        <scheme val="minor"/>
      </rPr>
      <t xml:space="preserve"> : https://odema-hautsdefrance.org/donnees-regionales</t>
    </r>
  </si>
  <si>
    <r>
      <rPr>
        <u/>
        <sz val="11"/>
        <color theme="1"/>
        <rFont val="Calibri"/>
        <family val="2"/>
        <scheme val="minor"/>
      </rPr>
      <t>Site internet</t>
    </r>
    <r>
      <rPr>
        <sz val="11"/>
        <color theme="1"/>
        <rFont val="Calibri"/>
        <family val="2"/>
        <scheme val="minor"/>
      </rPr>
      <t xml:space="preserve"> : https://bretagne-environnement.fr/tableau-de-bord. Les tableaux de bord sont expotables au format pdf</t>
    </r>
  </si>
  <si>
    <t>ADEME, Région Hauts-de-France, État</t>
  </si>
  <si>
    <t>améliorer la connaissance des gisements de déchets</t>
  </si>
  <si>
    <t>Open data (observatoire climat)</t>
  </si>
  <si>
    <t>déchets verts et biodéchets</t>
  </si>
  <si>
    <t>valorisation oirganique</t>
  </si>
  <si>
    <t>tous les 2 ans</t>
  </si>
  <si>
    <t>EPCI et régionale</t>
  </si>
  <si>
    <t>diagramme de flux et tableaux de bord</t>
  </si>
  <si>
    <t>collecte des données auprès de SINOE</t>
  </si>
  <si>
    <t>Observatoire déchets et éconimie circulaire (ORDEC) Nouvelle Aquitaine</t>
  </si>
  <si>
    <r>
      <t xml:space="preserve">Formulaire de contact ou </t>
    </r>
    <r>
      <rPr>
        <u/>
        <sz val="11"/>
        <rFont val="Calibri"/>
        <family val="2"/>
        <scheme val="minor"/>
      </rPr>
      <t>contact direct</t>
    </r>
    <r>
      <rPr>
        <sz val="11"/>
        <rFont val="Calibri"/>
        <family val="2"/>
        <scheme val="minor"/>
      </rPr>
      <t xml:space="preserve"> : savetier.d[@]arec-na.com ; bunales.r[@]arec-na.com (directeur adjoint observatoire énergie, biomasse, ges)</t>
    </r>
  </si>
  <si>
    <t>Contact direct : tastard-guiny.av[@]arec-na.com (coordinatrice de l'observatoire) ; bibaud.s[@]arec-na.com (chargée d'études déchets et éco circulaire)</t>
  </si>
  <si>
    <t>suivi de production de déchets, devenir des déchets produits, flux de matières et de ressources, organisation de la prévention, de la gestion des déchests, aspects socio-économique de l'éco circulaire et des déchets, aspects environnementaux associés</t>
  </si>
  <si>
    <r>
      <rPr>
        <u/>
        <sz val="11"/>
        <color theme="1"/>
        <rFont val="Calibri"/>
        <family val="2"/>
        <scheme val="minor"/>
      </rPr>
      <t>site internet</t>
    </r>
    <r>
      <rPr>
        <sz val="11"/>
        <color theme="1"/>
        <rFont val="Calibri"/>
        <family val="2"/>
        <scheme val="minor"/>
      </rPr>
      <t xml:space="preserve"> : https://ordec.arec-nouvelleaquitaine.com/. Les données sont exportables aux fromats SVG, PNG, CSV et EXCEL
Publications sous formes de notes, interventions </t>
    </r>
  </si>
  <si>
    <t>départementale, régionale</t>
  </si>
  <si>
    <t>déchets IAA, déjections animales, résidus de cultures, boues, déchets alimentaires, déchets GMS, déchets verts , Bois B</t>
  </si>
  <si>
    <t xml:space="preserve">TÉO ? Ou Pays de la Loire, Nantes Métropole et Loire Atlantique ? </t>
  </si>
  <si>
    <t>angelina.launay@teo-paysdelaloire.fr
pauline.guitton@teo-paysdelaloire.fr</t>
  </si>
  <si>
    <t>communale, départementale,EPCI</t>
  </si>
  <si>
    <r>
      <rPr>
        <u/>
        <sz val="11"/>
        <color theme="1"/>
        <rFont val="Calibri"/>
        <family val="2"/>
        <scheme val="minor"/>
      </rPr>
      <t>Site Internet</t>
    </r>
    <r>
      <rPr>
        <sz val="11"/>
        <color theme="1"/>
        <rFont val="Calibri"/>
        <family val="2"/>
        <scheme val="minor"/>
      </rPr>
      <t xml:space="preserve"> : https://data.teo-paysdelaloire.fr/pages/accueil/
Les données sont exportables aux formazts CSV, JSON, Excel, GeoJSON, Shapefile, KML, GPX</t>
    </r>
  </si>
  <si>
    <t>compostage, méthaniastion, valorisation énergétique</t>
  </si>
  <si>
    <r>
      <rPr>
        <u/>
        <sz val="11"/>
        <color theme="1"/>
        <rFont val="Calibri"/>
        <family val="2"/>
        <scheme val="minor"/>
      </rPr>
      <t>Pour la production de DMA</t>
    </r>
    <r>
      <rPr>
        <sz val="11"/>
        <color theme="1"/>
        <rFont val="Calibri"/>
        <family val="2"/>
        <scheme val="minor"/>
      </rPr>
      <t xml:space="preserve"> : tous les 2 ans</t>
    </r>
  </si>
  <si>
    <t>bois fin de vie, biodéchets (DMA), CIVE, effluents d'élevage, issus de silos, menue paille, résidus de cultures, biodéchets (GMS, restauration collective, ménages), boues, déchets IAA, déchets verts, fauches de bord de route</t>
  </si>
  <si>
    <r>
      <rPr>
        <u/>
        <sz val="11"/>
        <color theme="1"/>
        <rFont val="Calibri"/>
        <family val="2"/>
        <scheme val="minor"/>
      </rPr>
      <t>Pour les installations de comopstage</t>
    </r>
    <r>
      <rPr>
        <sz val="11"/>
        <color theme="1"/>
        <rFont val="Calibri"/>
        <family val="2"/>
        <scheme val="minor"/>
      </rPr>
      <t xml:space="preserve"> :  SINOE
</t>
    </r>
    <r>
      <rPr>
        <u/>
        <sz val="11"/>
        <color theme="1"/>
        <rFont val="Calibri"/>
        <family val="2"/>
        <scheme val="minor"/>
      </rPr>
      <t>Pour les installation de méthanisation</t>
    </r>
    <r>
      <rPr>
        <sz val="11"/>
        <color theme="1"/>
        <rFont val="Calibri"/>
        <family val="2"/>
        <scheme val="minor"/>
      </rPr>
      <t xml:space="preserve"> : DREAL, AILE, IPCE, INSEE, ODRE
Ressources méthanisables : étude SOLAGRO 2020
</t>
    </r>
    <r>
      <rPr>
        <u/>
        <sz val="11"/>
        <color theme="1"/>
        <rFont val="Calibri"/>
        <family val="2"/>
        <scheme val="minor"/>
      </rPr>
      <t>Pour les installations bois fin de vie</t>
    </r>
    <r>
      <rPr>
        <sz val="11"/>
        <color theme="1"/>
        <rFont val="Calibri"/>
        <family val="2"/>
        <scheme val="minor"/>
      </rPr>
      <t xml:space="preserve"> : TEO (enquête traitement 2022), ADEME, FEDEREC Ouest, FiBois, GT TEO "Bois fin de vie"
Pour la production de DMA : ADEME (enquête collecte)
Pour les chaufferies bois : FiBois, ADEME
</t>
    </r>
    <r>
      <rPr>
        <u/>
        <sz val="11"/>
        <color theme="1"/>
        <rFont val="Calibri"/>
        <family val="2"/>
        <scheme val="minor"/>
      </rPr>
      <t xml:space="preserve">Pour les M et X de ressources </t>
    </r>
    <r>
      <rPr>
        <sz val="11"/>
        <color theme="1"/>
        <rFont val="Calibri"/>
        <family val="2"/>
        <scheme val="minor"/>
      </rPr>
      <t>: étude CEREMA pour ADEME, Pays de la Loire, DREAL, Région</t>
    </r>
  </si>
  <si>
    <r>
      <rPr>
        <u/>
        <sz val="11"/>
        <color rgb="FF002060"/>
        <rFont val="Calibri"/>
        <family val="2"/>
        <scheme val="minor"/>
      </rPr>
      <t>Pour les installation de compostage</t>
    </r>
    <r>
      <rPr>
        <sz val="11"/>
        <color rgb="FF002060"/>
        <rFont val="Calibri"/>
        <family val="2"/>
        <scheme val="minor"/>
      </rPr>
      <t xml:space="preserve"> : collecte de données
</t>
    </r>
    <r>
      <rPr>
        <u/>
        <sz val="11"/>
        <color rgb="FF002060"/>
        <rFont val="Calibri"/>
        <family val="2"/>
        <scheme val="minor"/>
      </rPr>
      <t>Pour les installations de méthanisation</t>
    </r>
    <r>
      <rPr>
        <sz val="11"/>
        <color rgb="FF002060"/>
        <rFont val="Calibri"/>
        <family val="2"/>
        <scheme val="minor"/>
      </rPr>
      <t xml:space="preserve"> : croisement de données multi-sources puis traitement avec le logiciel R 
</t>
    </r>
    <r>
      <rPr>
        <u/>
        <sz val="11"/>
        <color rgb="FF002060"/>
        <rFont val="Calibri"/>
        <family val="2"/>
        <scheme val="minor"/>
      </rPr>
      <t>Pour le bois fin de vie</t>
    </r>
    <r>
      <rPr>
        <sz val="11"/>
        <color rgb="FF002060"/>
        <rFont val="Calibri"/>
        <family val="2"/>
        <scheme val="minor"/>
      </rPr>
      <t xml:space="preserve"> : Identification du gisement collecté sur la région rapporté en kg/hab et identification du gisement entrant sur les installations de préparation du bois en amont des exutoires finaux
</t>
    </r>
    <r>
      <rPr>
        <u/>
        <sz val="11"/>
        <color rgb="FF002060"/>
        <rFont val="Calibri"/>
        <family val="2"/>
        <scheme val="minor"/>
      </rPr>
      <t>Pour les chaufferies bois</t>
    </r>
    <r>
      <rPr>
        <sz val="11"/>
        <color rgb="FF002060"/>
        <rFont val="Calibri"/>
        <family val="2"/>
        <scheme val="minor"/>
      </rPr>
      <t xml:space="preserve"> : consolidation de données 
</t>
    </r>
    <r>
      <rPr>
        <u/>
        <sz val="11"/>
        <color rgb="FF002060"/>
        <rFont val="Calibri"/>
        <family val="2"/>
        <scheme val="minor"/>
      </rPr>
      <t>Pour les ressources méthanisables</t>
    </r>
    <r>
      <rPr>
        <sz val="11"/>
        <color rgb="FF002060"/>
        <rFont val="Calibri"/>
        <family val="2"/>
        <scheme val="minor"/>
      </rPr>
      <t xml:space="preserve"> : https://teo-paysdelaloire.fr/wp-content/uploads/2024/01/20240108_Rapport_Methodologie_PaysDeLaLoire_TEO_2020.pdf
</t>
    </r>
    <r>
      <rPr>
        <u/>
        <sz val="11"/>
        <color rgb="FF002060"/>
        <rFont val="Calibri"/>
        <family val="2"/>
        <scheme val="minor"/>
      </rPr>
      <t>Pour les M et X de ressources</t>
    </r>
    <r>
      <rPr>
        <sz val="11"/>
        <color rgb="FF002060"/>
        <rFont val="Calibri"/>
        <family val="2"/>
        <scheme val="minor"/>
      </rPr>
      <t xml:space="preserve"> : https://www.pays-de-la-loire.developpement-durable.gouv.fr/IMG/pdf/rapport_etude_corrigeairpdl.pdf (page 6) </t>
    </r>
  </si>
  <si>
    <t>plusieurs visualisations sont disponibles (cartes, indicateurs, analyses sous forme de graphiques)</t>
  </si>
  <si>
    <r>
      <rPr>
        <u/>
        <sz val="11"/>
        <color theme="1"/>
        <rFont val="Calibri"/>
        <family val="2"/>
        <scheme val="minor"/>
      </rPr>
      <t xml:space="preserve">Pour les plateformes de compostage : </t>
    </r>
    <r>
      <rPr>
        <sz val="11"/>
        <color theme="1"/>
        <rFont val="Calibri"/>
        <family val="2"/>
        <scheme val="minor"/>
      </rPr>
      <t xml:space="preserve"> irrégulière (année 2022  dispo)</t>
    </r>
    <r>
      <rPr>
        <u/>
        <sz val="11"/>
        <color theme="1"/>
        <rFont val="Calibri"/>
        <family val="2"/>
        <scheme val="minor"/>
      </rPr>
      <t xml:space="preserve">
Pour les installations de méthanisation</t>
    </r>
    <r>
      <rPr>
        <sz val="11"/>
        <color theme="1"/>
        <rFont val="Calibri"/>
        <family val="2"/>
        <scheme val="minor"/>
      </rPr>
      <t xml:space="preserve"> : annuelle
</t>
    </r>
    <r>
      <rPr>
        <u/>
        <sz val="11"/>
        <color theme="1"/>
        <rFont val="Calibri"/>
        <family val="2"/>
        <scheme val="minor"/>
      </rPr>
      <t>Pour le bois fin de vie</t>
    </r>
    <r>
      <rPr>
        <sz val="11"/>
        <color theme="1"/>
        <rFont val="Calibri"/>
        <family val="2"/>
        <scheme val="minor"/>
      </rPr>
      <t xml:space="preserve"> : irrégulière 
</t>
    </r>
    <r>
      <rPr>
        <u/>
        <sz val="11"/>
        <color theme="1"/>
        <rFont val="Calibri"/>
        <family val="2"/>
        <scheme val="minor"/>
      </rPr>
      <t>Pour la production de DMA</t>
    </r>
    <r>
      <rPr>
        <sz val="11"/>
        <color theme="1"/>
        <rFont val="Calibri"/>
        <family val="2"/>
        <scheme val="minor"/>
      </rPr>
      <t xml:space="preserve"> : irrégulière
</t>
    </r>
    <r>
      <rPr>
        <u/>
        <sz val="11"/>
        <color theme="1"/>
        <rFont val="Calibri"/>
        <family val="2"/>
        <scheme val="minor"/>
      </rPr>
      <t>Pour les ressources méthanisables</t>
    </r>
    <r>
      <rPr>
        <sz val="11"/>
        <color theme="1"/>
        <rFont val="Calibri"/>
        <family val="2"/>
        <scheme val="minor"/>
      </rPr>
      <t xml:space="preserve"> : irrégulière
</t>
    </r>
    <r>
      <rPr>
        <u/>
        <sz val="11"/>
        <color theme="1"/>
        <rFont val="Calibri"/>
        <family val="2"/>
        <scheme val="minor"/>
      </rPr>
      <t>Pour les X et M de ressources</t>
    </r>
    <r>
      <rPr>
        <sz val="11"/>
        <color theme="1"/>
        <rFont val="Calibri"/>
        <family val="2"/>
        <scheme val="minor"/>
      </rPr>
      <t xml:space="preserve"> : irrégulière</t>
    </r>
  </si>
  <si>
    <t>simplifier les échanges entre les acteurs et tenir à jour de nombreux jeux de données</t>
  </si>
  <si>
    <t xml:space="preserve">collectivités territoriales </t>
  </si>
  <si>
    <t xml:space="preserve">ORDECO ? </t>
  </si>
  <si>
    <t xml:space="preserve">tous les acteurs de la collection et de la gestion des déchets </t>
  </si>
  <si>
    <t xml:space="preserve">collecte de données </t>
  </si>
  <si>
    <t>biodéchets, boues, déchets ménagers et assimilés (biodéchets et déchets verts)</t>
  </si>
  <si>
    <r>
      <rPr>
        <u/>
        <sz val="11"/>
        <color theme="1"/>
        <rFont val="Calibri"/>
        <family val="2"/>
        <scheme val="minor"/>
      </rPr>
      <t>Pour la egstion des biodéchets</t>
    </r>
    <r>
      <rPr>
        <sz val="11"/>
        <color theme="1"/>
        <rFont val="Calibri"/>
        <family val="2"/>
        <scheme val="minor"/>
      </rPr>
      <t xml:space="preserve"> : enquête ITOM
</t>
    </r>
    <r>
      <rPr>
        <u/>
        <sz val="11"/>
        <color theme="1"/>
        <rFont val="Calibri"/>
        <family val="2"/>
        <scheme val="minor"/>
      </rPr>
      <t xml:space="preserve">Pour les DMA </t>
    </r>
    <r>
      <rPr>
        <sz val="11"/>
        <color theme="1"/>
        <rFont val="Calibri"/>
        <family val="2"/>
        <scheme val="minor"/>
      </rPr>
      <t>: enquête ADEME Collecte et déchèteries</t>
    </r>
  </si>
  <si>
    <r>
      <rPr>
        <u/>
        <sz val="11"/>
        <color theme="1"/>
        <rFont val="Calibri"/>
        <family val="2"/>
        <scheme val="minor"/>
      </rPr>
      <t>Enquête Itom</t>
    </r>
    <r>
      <rPr>
        <sz val="11"/>
        <color theme="1"/>
        <rFont val="Calibri"/>
        <family val="2"/>
        <scheme val="minor"/>
      </rPr>
      <t xml:space="preserve"> : tous les 2 ans 
</t>
    </r>
    <r>
      <rPr>
        <u/>
        <sz val="11"/>
        <color theme="1"/>
        <rFont val="Calibri"/>
        <family val="2"/>
        <scheme val="minor"/>
      </rPr>
      <t>Enquête Collecte</t>
    </r>
    <r>
      <rPr>
        <sz val="11"/>
        <color theme="1"/>
        <rFont val="Calibri"/>
        <family val="2"/>
        <scheme val="minor"/>
      </rPr>
      <t xml:space="preserve"> : tous les 2 ans</t>
    </r>
  </si>
  <si>
    <t>ADEME et Région Nouvelle Aquitaine</t>
  </si>
  <si>
    <t>valorisation énergétique (incinération par exemple) et organique (plateforme de compostage par exemple), épandage, méthanisation</t>
  </si>
  <si>
    <r>
      <rPr>
        <u/>
        <sz val="11"/>
        <color rgb="FF002060"/>
        <rFont val="Calibri"/>
        <family val="2"/>
        <scheme val="minor"/>
      </rPr>
      <t xml:space="preserve">Pour les gisements des ressources organiques </t>
    </r>
    <r>
      <rPr>
        <sz val="11"/>
        <color rgb="FF002060"/>
        <rFont val="Calibri"/>
        <family val="2"/>
        <scheme val="minor"/>
      </rPr>
      <t xml:space="preserve">: ratios étude ADEME 2013
</t>
    </r>
    <r>
      <rPr>
        <u/>
        <sz val="11"/>
        <color rgb="FF002060"/>
        <rFont val="Calibri"/>
        <family val="2"/>
        <scheme val="minor"/>
      </rPr>
      <t>Pour la valorisation des déchets non dangereux non inertes</t>
    </r>
    <r>
      <rPr>
        <sz val="11"/>
        <color rgb="FF002060"/>
        <rFont val="Calibri"/>
        <family val="2"/>
        <scheme val="minor"/>
      </rPr>
      <t xml:space="preserve"> : BDD ACOSS-URSAAF, enquête INSEE 2016, AREC, utilisation de ratio nationaux appliqués au données régionales ou départementales
</t>
    </r>
    <r>
      <rPr>
        <u/>
        <sz val="11"/>
        <color rgb="FF002060"/>
        <rFont val="Calibri"/>
        <family val="2"/>
        <scheme val="minor"/>
      </rPr>
      <t>Pour la production de boues</t>
    </r>
    <r>
      <rPr>
        <sz val="11"/>
        <color rgb="FF002060"/>
        <rFont val="Calibri"/>
        <family val="2"/>
        <scheme val="minor"/>
      </rPr>
      <t xml:space="preserve"> : collecte de données</t>
    </r>
  </si>
  <si>
    <r>
      <rPr>
        <u/>
        <sz val="11"/>
        <color theme="1"/>
        <rFont val="Calibri"/>
        <family val="2"/>
        <scheme val="minor"/>
      </rPr>
      <t xml:space="preserve">pour les gisements des ressources organiques </t>
    </r>
    <r>
      <rPr>
        <sz val="11"/>
        <color theme="1"/>
        <rFont val="Calibri"/>
        <family val="2"/>
        <scheme val="minor"/>
      </rPr>
      <t xml:space="preserve">: population INSEE, BDD ACOSS, URSSA, RA, SRISET nouvelle aquitaine, liste des établissements scolaire du supérieur (Ministère de l'enseignement supérieur et de la recherche), liste des établissement scolaire du 1er et du 2nd degré (région académique Nouvelle Aquitaine), Portail d'information sur l'assainissement communal, liste des établissement sanitaires et méidco-sociaux. 
</t>
    </r>
    <r>
      <rPr>
        <u/>
        <sz val="11"/>
        <color theme="1"/>
        <rFont val="Calibri"/>
        <family val="2"/>
        <scheme val="minor"/>
      </rPr>
      <t xml:space="preserve">Pour la production de boues </t>
    </r>
    <r>
      <rPr>
        <sz val="11"/>
        <color theme="1"/>
        <rFont val="Calibri"/>
        <family val="2"/>
        <scheme val="minor"/>
      </rPr>
      <t>: Onservatoire des services publics et d'assainissement (plus possible d'utiliser ces données depuis 2019)</t>
    </r>
  </si>
  <si>
    <t>suivi d'indicateurs</t>
  </si>
  <si>
    <t xml:space="preserve">production d'études afin de développer la connaissances sur des thématiques spécifiques
soutiens aux structures (collectivités, bureaux d'études, associations…) à la recherche de données statistiques sur l'énergie en région PACA
suivi d'indicateurs </t>
  </si>
  <si>
    <t xml:space="preserve">ADEME ? </t>
  </si>
  <si>
    <r>
      <rPr>
        <u/>
        <sz val="11"/>
        <rFont val="Calibri"/>
        <family val="2"/>
        <scheme val="minor"/>
      </rPr>
      <t>site internet</t>
    </r>
    <r>
      <rPr>
        <sz val="11"/>
        <rFont val="Calibri"/>
        <family val="2"/>
        <scheme val="minor"/>
      </rPr>
      <t xml:space="preserve"> : https://oreca.maregionsud.fr/ ; 
Présentations, publications d'études</t>
    </r>
  </si>
  <si>
    <t>Région PACA ?</t>
  </si>
  <si>
    <r>
      <rPr>
        <u/>
        <sz val="11"/>
        <rFont val="Calibri"/>
        <family val="2"/>
        <scheme val="minor"/>
      </rPr>
      <t>Pour la production de biométhane et de biogaz</t>
    </r>
    <r>
      <rPr>
        <sz val="11"/>
        <rFont val="Calibri"/>
        <family val="2"/>
        <scheme val="minor"/>
      </rPr>
      <t xml:space="preserve"> : annuelle</t>
    </r>
  </si>
  <si>
    <r>
      <rPr>
        <u/>
        <sz val="11"/>
        <rFont val="Calibri"/>
        <family val="2"/>
        <scheme val="minor"/>
      </rPr>
      <t>Pour la production de biométhane et de biogaz</t>
    </r>
    <r>
      <rPr>
        <sz val="11"/>
        <rFont val="Calibri"/>
        <family val="2"/>
        <scheme val="minor"/>
      </rPr>
      <t xml:space="preserve"> : SOES traitement par ORECA
</t>
    </r>
    <r>
      <rPr>
        <u/>
        <sz val="11"/>
        <rFont val="Calibri"/>
        <family val="2"/>
        <scheme val="minor"/>
      </rPr>
      <t>Pour la production de bois-énergie</t>
    </r>
    <r>
      <rPr>
        <sz val="11"/>
        <rFont val="Calibri"/>
        <family val="2"/>
        <scheme val="minor"/>
      </rPr>
      <t xml:space="preserve"> : MRBE traitement par ORECA</t>
    </r>
  </si>
  <si>
    <t>variable selon les EnR</t>
  </si>
  <si>
    <t>bois énergie</t>
  </si>
  <si>
    <t>Observatoire Régional Climat Énergie (ORECO)</t>
  </si>
  <si>
    <t xml:space="preserve">ADEME, DREAL Région PACA ? </t>
  </si>
  <si>
    <r>
      <rPr>
        <u/>
        <sz val="11"/>
        <rFont val="Calibri"/>
        <family val="2"/>
        <scheme val="minor"/>
      </rPr>
      <t>contact direct</t>
    </r>
    <r>
      <rPr>
        <sz val="11"/>
        <rFont val="Calibri"/>
        <family val="2"/>
        <scheme val="minor"/>
      </rPr>
      <t xml:space="preserve"> : rdomallain@maregionsud.fr</t>
    </r>
  </si>
  <si>
    <t>valorisation énergétique, incinération, valorisation organique</t>
  </si>
  <si>
    <r>
      <rPr>
        <u/>
        <sz val="11"/>
        <rFont val="Calibri"/>
        <family val="2"/>
        <scheme val="minor"/>
      </rPr>
      <t>Site internet</t>
    </r>
    <r>
      <rPr>
        <sz val="11"/>
        <rFont val="Calibri"/>
        <family val="2"/>
        <scheme val="minor"/>
      </rPr>
      <t xml:space="preserve"> : https://www.ordeec.org/
=&gt; Publications au format pdf donc pas possible d'extraitre des données</t>
    </r>
  </si>
  <si>
    <t>annuelle mais sur données n-2</t>
  </si>
  <si>
    <t>DMA (biodéchets, déchets verts)</t>
  </si>
  <si>
    <t>Sébastien Crouzet : 06 82 50 63 73</t>
  </si>
  <si>
    <r>
      <rPr>
        <u/>
        <sz val="11"/>
        <color theme="1"/>
        <rFont val="Calibri"/>
        <family val="2"/>
        <scheme val="minor"/>
      </rPr>
      <t>site interne</t>
    </r>
    <r>
      <rPr>
        <sz val="11"/>
        <color theme="1"/>
        <rFont val="Calibri"/>
        <family val="2"/>
        <scheme val="minor"/>
      </rPr>
      <t>t ; https://www.arec-occitanie.fr/observatoire-regional-climat-energie-en-occitanie.html
Sous forme de tablaeux de bord
Publication des chiffres clés de l'énergie et des GES</t>
    </r>
  </si>
  <si>
    <t>collectivités territoriales et autres acteurs du territoire</t>
  </si>
  <si>
    <t xml:space="preserve">DREAL, Région Occitanie, ADEME ? </t>
  </si>
  <si>
    <t xml:space="preserve">facilier l'accès des collectivités à une vision énergétique  de 1er niveau et à la prise en cimpte des enjeux climatiques dans les politiques publiques
lieu de concertation et d'échange entre les avteurs spécialisés (institutionnels, opérateurs énergétiques, associations...)
</t>
  </si>
  <si>
    <t>politiques énergétiques régionales et locales</t>
  </si>
  <si>
    <t>politique publiques énergétiques</t>
  </si>
  <si>
    <t>méthanisation, chaufferie, biocarburants</t>
  </si>
  <si>
    <r>
      <rPr>
        <u/>
        <sz val="11"/>
        <color theme="1"/>
        <rFont val="Calibri"/>
        <family val="2"/>
        <scheme val="minor"/>
      </rPr>
      <t>Pour la filière méthanisation</t>
    </r>
    <r>
      <rPr>
        <sz val="11"/>
        <color theme="1"/>
        <rFont val="Calibri"/>
        <family val="2"/>
        <scheme val="minor"/>
      </rPr>
      <t xml:space="preserve"> : annuelle, mensuelle
</t>
    </r>
    <r>
      <rPr>
        <u/>
        <sz val="11"/>
        <color theme="1"/>
        <rFont val="Calibri"/>
        <family val="2"/>
        <scheme val="minor"/>
      </rPr>
      <t>Pour la filière cogénération bois</t>
    </r>
    <r>
      <rPr>
        <sz val="11"/>
        <color theme="1"/>
        <rFont val="Calibri"/>
        <family val="2"/>
        <scheme val="minor"/>
      </rPr>
      <t xml:space="preserve"> : annuelle, mensuelle
</t>
    </r>
    <r>
      <rPr>
        <u/>
        <sz val="11"/>
        <color theme="1"/>
        <rFont val="Calibri"/>
        <family val="2"/>
        <scheme val="minor"/>
      </rPr>
      <t>Pour la filière chaufferie biomasse</t>
    </r>
    <r>
      <rPr>
        <sz val="11"/>
        <color theme="1"/>
        <rFont val="Calibri"/>
        <family val="2"/>
        <scheme val="minor"/>
      </rPr>
      <t xml:space="preserve"> : quotidienne</t>
    </r>
  </si>
  <si>
    <t>quotidienne</t>
  </si>
  <si>
    <t>acteurs de la filière bois-énergie</t>
  </si>
  <si>
    <t>ADEME, Région Occitanie, DRAAF</t>
  </si>
  <si>
    <t>la cartographie est connectée à une base de données alimentée en permanence par chaque missions départementale d'animation bois énergie d'Occitanie</t>
  </si>
  <si>
    <t>Réseau bois énergie Occitanie</t>
  </si>
  <si>
    <t>fréquence d'actualisation</t>
  </si>
  <si>
    <t>collectivités territoriales, acteurs de l'énergie</t>
  </si>
  <si>
    <t>déchets ménagers et assimilés et bois-énergie</t>
  </si>
  <si>
    <r>
      <rPr>
        <u/>
        <sz val="11"/>
        <color theme="1"/>
        <rFont val="Calibri"/>
        <family val="2"/>
        <scheme val="minor"/>
      </rPr>
      <t>Pour les chaufferies biomasse</t>
    </r>
    <r>
      <rPr>
        <sz val="11"/>
        <color theme="1"/>
        <rFont val="Calibri"/>
        <family val="2"/>
        <scheme val="minor"/>
      </rPr>
      <t xml:space="preserve"> : enuqête annuelle</t>
    </r>
  </si>
  <si>
    <r>
      <rPr>
        <u/>
        <sz val="11"/>
        <color theme="1"/>
        <rFont val="Calibri"/>
        <family val="2"/>
        <scheme val="minor"/>
      </rPr>
      <t>Pour la filière méthaniastion</t>
    </r>
    <r>
      <rPr>
        <sz val="11"/>
        <color theme="1"/>
        <rFont val="Calibri"/>
        <family val="2"/>
        <scheme val="minor"/>
      </rPr>
      <t xml:space="preserve"> : RTE, ORDIF, AREC, DRIEAT, GRDF, ODRE 
</t>
    </r>
    <r>
      <rPr>
        <u/>
        <sz val="11"/>
        <color theme="1"/>
        <rFont val="Calibri"/>
        <family val="2"/>
        <scheme val="minor"/>
      </rPr>
      <t>Pour la filière chaufferie</t>
    </r>
    <r>
      <rPr>
        <sz val="11"/>
        <color theme="1"/>
        <rFont val="Calibri"/>
        <family val="2"/>
        <scheme val="minor"/>
      </rPr>
      <t xml:space="preserve"> : AREC, FEDENE Réseaux de chaleur et froid</t>
    </r>
  </si>
  <si>
    <t>données disponibles : 2018-2021</t>
  </si>
  <si>
    <t>vairable : tous les 10 ans, annuelle</t>
  </si>
  <si>
    <t>Région Bourgogne-Franche-Comté, ADEME, Atmo BFC</t>
  </si>
  <si>
    <t>Observation et Prospective Territoriale Énergétique à l'Échelle Régionale (OPTEER)</t>
  </si>
  <si>
    <t>acteurs de la filière bois</t>
  </si>
  <si>
    <t>acteurs et territoires engagés dans l'économie circulaire</t>
  </si>
  <si>
    <r>
      <t xml:space="preserve">formulaire à remplir en ligne
</t>
    </r>
    <r>
      <rPr>
        <u/>
        <sz val="11"/>
        <color theme="1"/>
        <rFont val="Calibri"/>
        <family val="2"/>
        <scheme val="minor"/>
      </rPr>
      <t>adresse mail générique</t>
    </r>
    <r>
      <rPr>
        <sz val="11"/>
        <color theme="1"/>
        <rFont val="Calibri"/>
        <family val="2"/>
        <scheme val="minor"/>
      </rPr>
      <t xml:space="preserve"> : à contact@alterrebfc.org
</t>
    </r>
    <r>
      <rPr>
        <u/>
        <sz val="11"/>
        <color theme="1"/>
        <rFont val="Calibri"/>
        <family val="2"/>
        <scheme val="minor"/>
      </rPr>
      <t>Contact direct</t>
    </r>
    <r>
      <rPr>
        <sz val="11"/>
        <color theme="1"/>
        <rFont val="Calibri"/>
        <family val="2"/>
        <scheme val="minor"/>
      </rPr>
      <t xml:space="preserve"> : m.serrano@alterrebfc.org</t>
    </r>
  </si>
  <si>
    <t>Observatoire local de l'environnement en Bretagne (OEL)</t>
  </si>
  <si>
    <t>OEB</t>
  </si>
  <si>
    <t>Observatoire Environnement Bretagne (OEB)</t>
  </si>
  <si>
    <r>
      <rPr>
        <u/>
        <sz val="11"/>
        <color theme="1"/>
        <rFont val="Calibri"/>
        <family val="2"/>
        <scheme val="minor"/>
      </rPr>
      <t>Site intenet</t>
    </r>
    <r>
      <rPr>
        <sz val="11"/>
        <color theme="1"/>
        <rFont val="Calibri"/>
        <family val="2"/>
        <scheme val="minor"/>
      </rPr>
      <t xml:space="preserve"> : https://ole.bretagne-environnement.fr/mreport/</t>
    </r>
  </si>
  <si>
    <t>Union Européenne</t>
  </si>
  <si>
    <t>bocagère, forestière, déchets végétaux, méthanisation</t>
  </si>
  <si>
    <t>intercommunale, départementale</t>
  </si>
  <si>
    <r>
      <rPr>
        <u/>
        <sz val="11"/>
        <color theme="1"/>
        <rFont val="Calibri"/>
        <family val="2"/>
        <scheme val="minor"/>
      </rPr>
      <t>Pour la biomasse bocagère</t>
    </r>
    <r>
      <rPr>
        <sz val="11"/>
        <color theme="1"/>
        <rFont val="Calibri"/>
        <family val="2"/>
        <scheme val="minor"/>
      </rPr>
      <t xml:space="preserve"> : https://doc-data-oeb.readthedocs.io/fr/latest/biomasse/bocage/
</t>
    </r>
    <r>
      <rPr>
        <u/>
        <sz val="11"/>
        <color theme="1"/>
        <rFont val="Calibri"/>
        <family val="2"/>
        <scheme val="minor"/>
      </rPr>
      <t>Pour la biomasse forestière</t>
    </r>
    <r>
      <rPr>
        <sz val="11"/>
        <color theme="1"/>
        <rFont val="Calibri"/>
        <family val="2"/>
        <scheme val="minor"/>
      </rPr>
      <t xml:space="preserve"> : https://doc-data-oeb.readthedocs.io/fr/latest/biomasse/foret/
</t>
    </r>
    <r>
      <rPr>
        <u/>
        <sz val="11"/>
        <color theme="1"/>
        <rFont val="Calibri"/>
        <family val="2"/>
        <scheme val="minor"/>
      </rPr>
      <t>Pour les déchets</t>
    </r>
    <r>
      <rPr>
        <sz val="11"/>
        <color theme="1"/>
        <rFont val="Calibri"/>
        <family val="2"/>
        <scheme val="minor"/>
      </rPr>
      <t xml:space="preserve"> : https://gitlab.bretagne-environnement.fr/ole/indicateurs/-/wikis/d%C3%A9chets
</t>
    </r>
    <r>
      <rPr>
        <u/>
        <sz val="11"/>
        <color theme="1"/>
        <rFont val="Calibri"/>
        <family val="2"/>
        <scheme val="minor"/>
      </rPr>
      <t>Pour la méthanisation, chaufferie et bois domestique</t>
    </r>
    <r>
      <rPr>
        <sz val="11"/>
        <color theme="1"/>
        <rFont val="Calibri"/>
        <family val="2"/>
        <scheme val="minor"/>
      </rPr>
      <t xml:space="preserve"> : collecte de données, production d'études, enquêtes</t>
    </r>
  </si>
  <si>
    <r>
      <rPr>
        <u/>
        <sz val="11"/>
        <color theme="1"/>
        <rFont val="Calibri"/>
        <family val="2"/>
        <scheme val="minor"/>
      </rPr>
      <t>Pour la biomasse bocagère et forestière</t>
    </r>
    <r>
      <rPr>
        <sz val="11"/>
        <color theme="1"/>
        <rFont val="Calibri"/>
        <family val="2"/>
        <scheme val="minor"/>
      </rPr>
      <t xml:space="preserve"> : ADEME/IGN
</t>
    </r>
    <r>
      <rPr>
        <u/>
        <sz val="11"/>
        <color theme="1"/>
        <rFont val="Calibri"/>
        <family val="2"/>
        <scheme val="minor"/>
      </rPr>
      <t>Pour les déchets végétaux</t>
    </r>
    <r>
      <rPr>
        <sz val="11"/>
        <color theme="1"/>
        <rFont val="Calibri"/>
        <family val="2"/>
        <scheme val="minor"/>
      </rPr>
      <t xml:space="preserve"> : SINOE
</t>
    </r>
    <r>
      <rPr>
        <u/>
        <sz val="11"/>
        <color theme="1"/>
        <rFont val="Calibri"/>
        <family val="2"/>
        <scheme val="minor"/>
      </rPr>
      <t>Pour la méthanisation</t>
    </r>
    <r>
      <rPr>
        <sz val="11"/>
        <color theme="1"/>
        <rFont val="Calibri"/>
        <family val="2"/>
        <scheme val="minor"/>
      </rPr>
      <t xml:space="preserve"> : ODRE,AILE,DREAL,GRDF, GRT Gaz
</t>
    </r>
    <r>
      <rPr>
        <u/>
        <sz val="11"/>
        <color theme="1"/>
        <rFont val="Calibri"/>
        <family val="2"/>
        <scheme val="minor"/>
      </rPr>
      <t>Pour les chaufferies bois</t>
    </r>
    <r>
      <rPr>
        <sz val="11"/>
        <color theme="1"/>
        <rFont val="Calibri"/>
        <family val="2"/>
        <scheme val="minor"/>
      </rPr>
      <t xml:space="preserve"> : ODRE,AILE
</t>
    </r>
    <r>
      <rPr>
        <u/>
        <sz val="11"/>
        <color theme="1"/>
        <rFont val="Calibri"/>
        <family val="2"/>
        <scheme val="minor"/>
      </rPr>
      <t>Pour le bois domestique</t>
    </r>
    <r>
      <rPr>
        <sz val="11"/>
        <color theme="1"/>
        <rFont val="Calibri"/>
        <family val="2"/>
        <scheme val="minor"/>
      </rPr>
      <t xml:space="preserve"> : ADEME,CEREN,SOLAGRO,OEB, SDES,INSEE,FiBois</t>
    </r>
  </si>
  <si>
    <t>Une entrée unique et simple d'utilisation pour les territoires, 
une information de synthèse et réutilisable pour aider à la préparation et au suivi des indicateurs utilisées dans les exercices de planification locaux
des données publiques fiables</t>
  </si>
  <si>
    <r>
      <rPr>
        <u/>
        <sz val="11"/>
        <color theme="1"/>
        <rFont val="Calibri"/>
        <family val="2"/>
        <scheme val="minor"/>
      </rPr>
      <t>adresse mail générique</t>
    </r>
    <r>
      <rPr>
        <sz val="11"/>
        <color theme="1"/>
        <rFont val="Calibri"/>
        <family val="2"/>
        <scheme val="minor"/>
      </rPr>
      <t xml:space="preserve"> : contact@bretagne-environnement.fr</t>
    </r>
  </si>
  <si>
    <t>Région Bretagne, ADEME, UE</t>
  </si>
  <si>
    <t>suivi des politiques publiques locales</t>
  </si>
  <si>
    <t>chaufferie bois, méthanisation</t>
  </si>
  <si>
    <r>
      <rPr>
        <u/>
        <sz val="11"/>
        <color theme="1"/>
        <rFont val="Calibri"/>
        <family val="2"/>
        <scheme val="minor"/>
      </rPr>
      <t>Pour le ratio des déchets végétaux</t>
    </r>
    <r>
      <rPr>
        <sz val="11"/>
        <color theme="1"/>
        <rFont val="Calibri"/>
        <family val="2"/>
        <scheme val="minor"/>
      </rPr>
      <t xml:space="preserve"> : tous les 2 ans
Pour le bois domestique : mensuelle, annuelle
</t>
    </r>
    <r>
      <rPr>
        <u/>
        <sz val="11"/>
        <color theme="1"/>
        <rFont val="Calibri"/>
        <family val="2"/>
        <scheme val="minor"/>
      </rPr>
      <t>Pour la méthanisation</t>
    </r>
    <r>
      <rPr>
        <sz val="11"/>
        <color theme="1"/>
        <rFont val="Calibri"/>
        <family val="2"/>
        <scheme val="minor"/>
      </rPr>
      <t xml:space="preserve"> : mensuelle</t>
    </r>
  </si>
  <si>
    <t>Référence</t>
  </si>
  <si>
    <t>Centre Val de Loire</t>
  </si>
  <si>
    <t>centraliser les données disponibles 
améliorer l'information des décideurs en matière de politique énergétique et climatique locale
accompagner les politiques énergétiques régionales
sensibiliser les citoyens à ces enjeux</t>
  </si>
  <si>
    <t xml:space="preserve">ADEME, Région Centre Val de Loire ? </t>
  </si>
  <si>
    <t>ODACE (Open data, Air,Climat,Énergie)</t>
  </si>
  <si>
    <t>Observatoire Régional de l'Énergie et des GES (OREGES)</t>
  </si>
  <si>
    <t>OREGES</t>
  </si>
  <si>
    <r>
      <rPr>
        <u/>
        <sz val="11"/>
        <color theme="1"/>
        <rFont val="Calibri"/>
        <family val="2"/>
        <scheme val="minor"/>
      </rPr>
      <t xml:space="preserve">site internet </t>
    </r>
    <r>
      <rPr>
        <sz val="11"/>
        <color theme="1"/>
        <rFont val="Calibri"/>
        <family val="2"/>
        <scheme val="minor"/>
      </rPr>
      <t>: https://odace.ligair.fr/</t>
    </r>
  </si>
  <si>
    <t xml:space="preserve">co-financement UE, ADEME, Région, DREAL ? </t>
  </si>
  <si>
    <t>acteurs régionaux de la transition énergétique</t>
  </si>
  <si>
    <t>politiques publiques régionale</t>
  </si>
  <si>
    <t>site internet : https://www.oreges-centrevaldeloire.fr/
Données sous forme de tableaux de bord, publications, fiche territoriale</t>
  </si>
  <si>
    <t>Nom de l'observatoire</t>
  </si>
  <si>
    <t>Observatoire des déchets et de l'économie circulaire (ODEC)</t>
  </si>
  <si>
    <t>ADEME,Région Centre-Val-de-Loire</t>
  </si>
  <si>
    <t>améliorer l'information des décideurs en matière de politique énergétique et climatique locale (ex PCAET)</t>
  </si>
  <si>
    <t>énergétiques</t>
  </si>
  <si>
    <t>énergétiques (biométhane, bioénergie thermique)</t>
  </si>
  <si>
    <r>
      <rPr>
        <u/>
        <sz val="11"/>
        <color theme="1"/>
        <rFont val="Calibri"/>
        <family val="2"/>
        <scheme val="minor"/>
      </rPr>
      <t>Pour le biogaz</t>
    </r>
    <r>
      <rPr>
        <sz val="11"/>
        <color theme="1"/>
        <rFont val="Calibri"/>
        <family val="2"/>
        <scheme val="minor"/>
      </rPr>
      <t xml:space="preserve"> : collecte de données
</t>
    </r>
    <r>
      <rPr>
        <u/>
        <sz val="11"/>
        <color theme="1"/>
        <rFont val="Calibri"/>
        <family val="2"/>
        <scheme val="minor"/>
      </rPr>
      <t>Pour le bois énergie</t>
    </r>
    <r>
      <rPr>
        <sz val="11"/>
        <color theme="1"/>
        <rFont val="Calibri"/>
        <family val="2"/>
        <scheme val="minor"/>
      </rPr>
      <t xml:space="preserve"> : indstinction entre la production issue des systèmes individuels, la production dans le secteur collectif/tertiaire et les opérations industrielles. </t>
    </r>
  </si>
  <si>
    <r>
      <rPr>
        <u/>
        <sz val="11"/>
        <color theme="1"/>
        <rFont val="Calibri"/>
        <family val="2"/>
        <scheme val="minor"/>
      </rPr>
      <t>Pour le biogaz</t>
    </r>
    <r>
      <rPr>
        <sz val="11"/>
        <color theme="1"/>
        <rFont val="Calibri"/>
        <family val="2"/>
        <scheme val="minor"/>
      </rPr>
      <t xml:space="preserve"> : SINOE, GRDF, Chambre régionale d'agriculture
</t>
    </r>
    <r>
      <rPr>
        <u/>
        <sz val="11"/>
        <color theme="1"/>
        <rFont val="Calibri"/>
        <family val="2"/>
        <scheme val="minor"/>
      </rPr>
      <t>Pour le bois énergie</t>
    </r>
    <r>
      <rPr>
        <sz val="11"/>
        <color theme="1"/>
        <rFont val="Calibri"/>
        <family val="2"/>
        <scheme val="minor"/>
      </rPr>
      <t xml:space="preserve"> : SDES, FiBois Cvdl</t>
    </r>
  </si>
  <si>
    <t>années disponibles : 2008-2022</t>
  </si>
  <si>
    <t>années disponibles : 2008-2023</t>
  </si>
  <si>
    <t xml:space="preserve">Observatoire Régional de l'Énergie et des GES (OREGES) </t>
  </si>
  <si>
    <r>
      <rPr>
        <u/>
        <sz val="11"/>
        <color theme="1"/>
        <rFont val="Calibri"/>
        <family val="2"/>
        <scheme val="minor"/>
      </rPr>
      <t>site internet</t>
    </r>
    <r>
      <rPr>
        <sz val="11"/>
        <color theme="1"/>
        <rFont val="Calibri"/>
        <family val="2"/>
        <scheme val="minor"/>
      </rPr>
      <t xml:space="preserve"> : https://www.aue.corsica/L-Observatoire-Regional-de-l-Energie-et-des-Gaz-a-Effet-de-Serre-OREGES-de-Corse_a4.html
Publications de lettres d'inforamtions en pdf </t>
    </r>
  </si>
  <si>
    <t xml:space="preserve">Amélrioer et développer la connaissance de la situation régionale et infra-régionale en termes de consommations énergétiques et d'émissions de GES,
être un lieu d'échanges et de concertation
Accompagner les politiques énergétiques régionales </t>
  </si>
  <si>
    <t>acteurs régionaux et locaux de la transition énergétiques</t>
  </si>
  <si>
    <t>politiques publiques (suivi du SRCAE, PCAET)</t>
  </si>
  <si>
    <t xml:space="preserve">pas de documentation disponible </t>
  </si>
  <si>
    <t>Grand Est Innov</t>
  </si>
  <si>
    <t>Observatoire de la Biomasse (en cours)</t>
  </si>
  <si>
    <t>Observatoire déchets matières des Hauts-de-France (ODEMA)</t>
  </si>
  <si>
    <r>
      <rPr>
        <u/>
        <sz val="11"/>
        <color theme="1"/>
        <rFont val="Calibri"/>
        <family val="2"/>
        <scheme val="minor"/>
      </rPr>
      <t>Site internet</t>
    </r>
    <r>
      <rPr>
        <sz val="11"/>
        <color theme="1"/>
        <rFont val="Calibri"/>
        <family val="2"/>
        <scheme val="minor"/>
      </rPr>
      <t xml:space="preserve"> : https://odema-hautsdefrance.org/donnees-regionales
Données disponibles sous forme de tableaux de bord, cartographie et datahub</t>
    </r>
  </si>
  <si>
    <t>Observatoire Climat Hauts de France</t>
  </si>
  <si>
    <r>
      <rPr>
        <u/>
        <sz val="11"/>
        <color theme="1"/>
        <rFont val="Calibri"/>
        <family val="2"/>
        <scheme val="minor"/>
      </rPr>
      <t>Site Internet</t>
    </r>
    <r>
      <rPr>
        <sz val="11"/>
        <color theme="1"/>
        <rFont val="Calibri"/>
        <family val="2"/>
        <scheme val="minor"/>
      </rPr>
      <t xml:space="preserve"> : https://www.observatoireclimat-hautsdefrance.org/
Les données sont disponibles sous formes d'indicateurs et en open data</t>
    </r>
  </si>
  <si>
    <r>
      <rPr>
        <u/>
        <sz val="11"/>
        <rFont val="Calibri"/>
        <family val="2"/>
        <scheme val="minor"/>
      </rPr>
      <t>site internet</t>
    </r>
    <r>
      <rPr>
        <sz val="11"/>
        <rFont val="Calibri"/>
        <family val="2"/>
        <scheme val="minor"/>
      </rPr>
      <t xml:space="preserve"> : https://www.bioeconomie-hautsdefrance.fr/orbe/#flux-biomasse 
Outils de visualisation graphiques : cartographie des gisement des la biomasse agricole, diagramme de Sankey, Cartographie des unités de transformation</t>
    </r>
  </si>
  <si>
    <t>Nom de l'outil</t>
  </si>
  <si>
    <t>Centre-Val-de-Loire</t>
  </si>
  <si>
    <t>État, Région Bretagne et collectivités membres, AILE</t>
  </si>
  <si>
    <t>Observatoire de la Biomasse (en cours de création)</t>
  </si>
  <si>
    <t>DMA (déchets verts et biodéchets)</t>
  </si>
  <si>
    <t>DMA (déchets verts, biodéchets)</t>
  </si>
  <si>
    <t>valorisation organique, valorisation matière</t>
  </si>
  <si>
    <t>valorisation organique et valorisation matière</t>
  </si>
  <si>
    <r>
      <t xml:space="preserve">Site internet : https://www.oreca-bfc.fr/
</t>
    </r>
    <r>
      <rPr>
        <sz val="11"/>
        <color theme="10"/>
        <rFont val="Calibri"/>
        <family val="2"/>
      </rPr>
      <t>Les données sont disponibles sous formes de documents de synthèses et de data visualisation. 
Les données sont également présentées lors de rencontres annuelles</t>
    </r>
  </si>
  <si>
    <t>énergétique (méthanisation, biomasse solide)</t>
  </si>
  <si>
    <t xml:space="preserve">DMA (déchets verts et biodéchets), boues, lisiers/fumiers </t>
  </si>
  <si>
    <r>
      <rPr>
        <u/>
        <sz val="11"/>
        <color theme="1"/>
        <rFont val="Calibri"/>
        <family val="2"/>
        <scheme val="minor"/>
      </rPr>
      <t>site internet</t>
    </r>
    <r>
      <rPr>
        <sz val="11"/>
        <color theme="1"/>
        <rFont val="Calibri"/>
        <family val="2"/>
        <scheme val="minor"/>
      </rPr>
      <t xml:space="preserve"> : https://www.oreges-centrevaldeloire.fr/
Données sous forme de tableaux de bord, publications, fiche territoriale</t>
    </r>
  </si>
  <si>
    <t>julien.mauge@centrevaldeloire.fr</t>
  </si>
  <si>
    <r>
      <rPr>
        <u/>
        <sz val="11"/>
        <color theme="1"/>
        <rFont val="Calibri"/>
        <family val="2"/>
        <scheme val="minor"/>
      </rPr>
      <t>Site Internet</t>
    </r>
    <r>
      <rPr>
        <sz val="11"/>
        <color theme="1"/>
        <rFont val="Calibri"/>
        <family val="2"/>
        <scheme val="minor"/>
      </rPr>
      <t xml:space="preserve"> : https://www.roseidf.org/lobservatoire/</t>
    </r>
  </si>
  <si>
    <t>TerriStory Auvergne-Rhône-Alpes</t>
  </si>
  <si>
    <t>https://www.orecan.fr/
Téléchargement des données formats CSV,PDF,WFS</t>
  </si>
  <si>
    <t>ORECAN data visualisation</t>
  </si>
  <si>
    <t>Tableaux de bord (ORECO)</t>
  </si>
  <si>
    <t xml:space="preserve">Observatoire régional de la forêt méditéranéenne </t>
  </si>
  <si>
    <r>
      <rPr>
        <u/>
        <sz val="11"/>
        <rFont val="Calibri"/>
        <family val="2"/>
        <scheme val="minor"/>
      </rPr>
      <t>adresse mail générique</t>
    </r>
    <r>
      <rPr>
        <sz val="11"/>
        <rFont val="Calibri"/>
        <family val="2"/>
        <scheme val="minor"/>
      </rPr>
      <t xml:space="preserve"> : paca@communesforestieres.org</t>
    </r>
  </si>
  <si>
    <r>
      <rPr>
        <u/>
        <sz val="11"/>
        <rFont val="Calibri"/>
        <family val="2"/>
        <scheme val="minor"/>
      </rPr>
      <t>site internet</t>
    </r>
    <r>
      <rPr>
        <sz val="11"/>
        <rFont val="Calibri"/>
        <family val="2"/>
        <scheme val="minor"/>
      </rPr>
      <t xml:space="preserve"> : https://www.ofme.org/
Les données sont également disponibles sous forme de cartes et sont publiées dans "les chiffres clés de la forêt régionale" 
Les données sont exportables aux formats xlsx, ods ou CSV
les cartes sont exportables aux formats jpeg, , svg, pdf </t>
    </r>
  </si>
  <si>
    <r>
      <t xml:space="preserve">formulaire à remplir en ligne
</t>
    </r>
    <r>
      <rPr>
        <u/>
        <sz val="11"/>
        <color theme="1"/>
        <rFont val="Calibri"/>
        <family val="2"/>
        <scheme val="minor"/>
      </rPr>
      <t>adresse mail générique</t>
    </r>
    <r>
      <rPr>
        <sz val="11"/>
        <color theme="1"/>
        <rFont val="Calibri"/>
        <family val="2"/>
        <scheme val="minor"/>
      </rPr>
      <t xml:space="preserve"> : à contact@alterrebfc.org
</t>
    </r>
    <r>
      <rPr>
        <u/>
        <sz val="11"/>
        <color theme="1"/>
        <rFont val="Calibri"/>
        <family val="2"/>
        <scheme val="minor"/>
      </rPr>
      <t>Contacts direct</t>
    </r>
    <r>
      <rPr>
        <sz val="11"/>
        <color theme="1"/>
        <rFont val="Calibri"/>
        <family val="2"/>
        <scheme val="minor"/>
      </rPr>
      <t xml:space="preserve"> : m.serrano@alterrebfc.org
g.westrelin@alterrebfc.org</t>
    </r>
  </si>
  <si>
    <r>
      <rPr>
        <u/>
        <sz val="11"/>
        <rFont val="Calibri"/>
        <family val="2"/>
        <scheme val="minor"/>
      </rPr>
      <t>site internet</t>
    </r>
    <r>
      <rPr>
        <sz val="11"/>
        <rFont val="Calibri"/>
        <family val="2"/>
        <scheme val="minor"/>
      </rPr>
      <t xml:space="preserve"> : https://oreca.maregionsud.fr/ ; 
Présentations, publications d'études, publication d'un bilan régional annuel</t>
    </r>
  </si>
  <si>
    <r>
      <rPr>
        <u/>
        <sz val="11"/>
        <rFont val="Calibri"/>
        <family val="2"/>
        <scheme val="minor"/>
      </rPr>
      <t>Site internet</t>
    </r>
    <r>
      <rPr>
        <sz val="11"/>
        <rFont val="Calibri"/>
        <family val="2"/>
        <scheme val="minor"/>
      </rPr>
      <t xml:space="preserve"> : https://www.ordeec.org/
=&gt; Publications au format pdf donc pas possible d'extraitre des données
</t>
    </r>
  </si>
  <si>
    <t>nb d'observatoire créé</t>
  </si>
  <si>
    <t>Observatoire Climat Air Énergie</t>
  </si>
  <si>
    <r>
      <rPr>
        <u/>
        <sz val="11"/>
        <rFont val="Calibri"/>
        <family val="2"/>
        <scheme val="minor"/>
      </rPr>
      <t>site internet</t>
    </r>
    <r>
      <rPr>
        <sz val="11"/>
        <rFont val="Calibri"/>
        <family val="2"/>
        <scheme val="minor"/>
      </rPr>
      <t xml:space="preserve"> : https://observatoire.atmo-grandest.eu/</t>
    </r>
  </si>
  <si>
    <t>Observatoire régional déchets économie circulaire (ORDEC)</t>
  </si>
  <si>
    <r>
      <rPr>
        <sz val="11"/>
        <color theme="10"/>
        <rFont val="Calibri"/>
        <family val="2"/>
      </rPr>
      <t>Site internet :</t>
    </r>
    <r>
      <rPr>
        <u/>
        <sz val="11"/>
        <color theme="10"/>
        <rFont val="Calibri"/>
        <family val="2"/>
      </rPr>
      <t xml:space="preserve"> https://odec-bfc.fr/
Publication de chiffres clés, de documents sur certaines filières spécifiques</t>
    </r>
  </si>
  <si>
    <t>énergétique (biogaz, chaleur, incinération)</t>
  </si>
  <si>
    <t>Collecitvités locales/territoriales</t>
  </si>
  <si>
    <t>Journalistes</t>
  </si>
  <si>
    <t>Recherche</t>
  </si>
  <si>
    <t>Associations</t>
  </si>
  <si>
    <t>occurrence</t>
  </si>
  <si>
    <t>Grand Public</t>
  </si>
  <si>
    <t>Public cible observatoire</t>
  </si>
  <si>
    <t>Date de création observatoire</t>
  </si>
  <si>
    <t>Biomasse suivie</t>
  </si>
  <si>
    <t>Effluents d'élevage</t>
  </si>
  <si>
    <t>résidus de cultures</t>
  </si>
  <si>
    <t>restauration</t>
  </si>
  <si>
    <t>Boues</t>
  </si>
  <si>
    <t>CIVE</t>
  </si>
  <si>
    <t>IAA</t>
  </si>
  <si>
    <t>Occurrence</t>
  </si>
  <si>
    <t>Observatoire national de la pousse de l'herbe</t>
  </si>
  <si>
    <t>herbe</t>
  </si>
  <si>
    <t>Serivce de l'État et institutions</t>
  </si>
  <si>
    <t>Usage suivi</t>
  </si>
  <si>
    <t>alimentation (humaine et animale)</t>
  </si>
  <si>
    <t>valorisation matière (recyclage)</t>
  </si>
  <si>
    <t>énergétique (biométhane, bioénergie thermique)</t>
  </si>
  <si>
    <t>valorisation énergétique (ex incinération) valorisation organique</t>
  </si>
  <si>
    <t>valorisation énergétique (méthanisation, biomasse solide (bois-énergie))</t>
  </si>
  <si>
    <t>valorisation énergétique (méthaniastion, incinération) valorisation organique</t>
  </si>
  <si>
    <t>valorisation énergétique (méthanisation, chaufferies bois)</t>
  </si>
  <si>
    <t>valorisation énergétique [chaufferies biomasse (collectivités, industries et particuliers)], bois de trituration (papier, panneaux), compost/litière</t>
  </si>
  <si>
    <t>valorisation énergétique (méthanisation)</t>
  </si>
  <si>
    <t>valorisation énergétique [méthanisation (traitant des déchets ménagers)] et composatge</t>
  </si>
  <si>
    <t>valorisation énergétique</t>
  </si>
  <si>
    <t>valorisation énergétique (chauffage domestique), BTP, panneaux</t>
  </si>
  <si>
    <t>énergétique (biogaz chaleur, électricité, injecté
valorisation des déchets en électricité
bois énergie)</t>
  </si>
  <si>
    <t>énergétique (incinération par exemple, méthanisation) et organique (plateforme de compostage par exemple), épandage</t>
  </si>
  <si>
    <t>énergétique (méthanisation, chaufferies, biocarburants)</t>
  </si>
  <si>
    <t>énergétique (chaufferies)</t>
  </si>
  <si>
    <t>énergétique (méthanisation, chaufferies bois), compostage</t>
  </si>
  <si>
    <t>énergétique (bois-énergie), bois construction</t>
  </si>
  <si>
    <t>énergétique, agronomique, valorisation matière (réemploi/recyclage)</t>
  </si>
  <si>
    <t>biomatériaux (BTP, bois constrcution, panneaux…)</t>
  </si>
  <si>
    <t xml:space="preserve">retour au sol (compostage et fertilisation*) </t>
  </si>
  <si>
    <t>*fertilisation comprend l'épandage, l'amendement et la valorisation agronomique</t>
  </si>
  <si>
    <t>Autres*</t>
  </si>
  <si>
    <t>Obsevatoire Régional déchets et économie circulaire (ORDEC)</t>
  </si>
  <si>
    <r>
      <rPr>
        <u/>
        <sz val="11"/>
        <color theme="1"/>
        <rFont val="Calibri"/>
        <family val="2"/>
        <scheme val="minor"/>
      </rPr>
      <t>site internet</t>
    </r>
    <r>
      <rPr>
        <sz val="11"/>
        <color theme="1"/>
        <rFont val="Calibri"/>
        <family val="2"/>
        <scheme val="minor"/>
      </rPr>
      <t xml:space="preserve"> : https://www.centre-valdeloire.fr/comprendre/developpement-durable/dechets/observatoire-regional-dechets-et-economie-circulaire
Diffusion de rapports pdf sur les différentes thématiques déchets. Il y a un tableau de bord pour les DMA </t>
    </r>
  </si>
  <si>
    <t>Oriflaam</t>
  </si>
  <si>
    <r>
      <rPr>
        <u/>
        <sz val="11"/>
        <color theme="1"/>
        <rFont val="Calibri"/>
        <family val="2"/>
        <scheme val="minor"/>
      </rPr>
      <t xml:space="preserve">site internet </t>
    </r>
    <r>
      <rPr>
        <sz val="11"/>
        <color theme="1"/>
        <rFont val="Calibri"/>
        <family val="2"/>
        <scheme val="minor"/>
      </rPr>
      <t>: https://onph-france.fr/Account/Login?ReturnUrl=%2F</t>
    </r>
  </si>
  <si>
    <r>
      <rPr>
        <u/>
        <sz val="11"/>
        <color theme="1"/>
        <rFont val="Calibri"/>
        <family val="2"/>
        <scheme val="minor"/>
      </rPr>
      <t>site internet</t>
    </r>
    <r>
      <rPr>
        <sz val="11"/>
        <color theme="1"/>
        <rFont val="Calibri"/>
        <family val="2"/>
        <scheme val="minor"/>
      </rPr>
      <t xml:space="preserve"> : https://oriflaam.fr/</t>
    </r>
  </si>
  <si>
    <t>fourrages, céréales, oléoprotéagineux, coproduits céréaliers, corpoduits liquide betterave</t>
  </si>
  <si>
    <t>alimentation animale (FAF, FAB)</t>
  </si>
  <si>
    <r>
      <rPr>
        <u/>
        <sz val="11"/>
        <color theme="1"/>
        <rFont val="Calibri"/>
        <family val="2"/>
        <scheme val="minor"/>
      </rPr>
      <t>contacts direct</t>
    </r>
    <r>
      <rPr>
        <sz val="11"/>
        <color theme="1"/>
        <rFont val="Calibri"/>
        <family val="2"/>
        <scheme val="minor"/>
      </rPr>
      <t xml:space="preserve"> : patricia.lecadre@cereopa.fr
timothe.jany@cereopa.fr</t>
    </r>
  </si>
  <si>
    <t>Réseau d'Observation statistique de l'Énergie et des émissions de gaz à effet de serre en Idf (ROSE)</t>
  </si>
  <si>
    <t>bois-forêt (plaquettes forestières, bois en bûches, produits connexes, granulés, bois d’industrie)</t>
  </si>
  <si>
    <t>bois-forêt (plaquettes forestières, produits connexes de scierie, bois de fin de vie, déchets bois)</t>
  </si>
  <si>
    <t>valorisation énergétique (Méthanisation, chuaffage)</t>
  </si>
  <si>
    <t>Ressources agricoles, IAA, biodéchets, bois-forêt (bûches, granulés, plaquettes)</t>
  </si>
  <si>
    <t>déchets IAA, déjections animales, résidus de cultures, boues, déchets alimentaires, déchets GMS, déchets verts , bois-forêt (Bois B)</t>
  </si>
  <si>
    <t>bois-forêt (plaquettes forestières, plaquettes de siceries granulé, bois en fin de vie, sciure, écorces), cultures énergétiques</t>
  </si>
  <si>
    <t>biodéchets des ménages dont déchets verts (déchèterie, hors déchèterie, plateforme d'apports), produits alimentaires des professionnels</t>
  </si>
  <si>
    <t>dechets de bois, biodéchets dont déchets verts</t>
  </si>
  <si>
    <t>Boues, déchets des IAA, effluents d'élevage, déchets verts, CIVE, déchets ménagers et assimilés (biodéchets, DAE), résidus de culture, bois-énergie</t>
  </si>
  <si>
    <t>bois et forêt**</t>
  </si>
  <si>
    <t>* dont déchets verts</t>
  </si>
  <si>
    <t>**comprend les plaquettes forestières, les produits connexes, le bois d'industrie, les granulés…</t>
  </si>
  <si>
    <t>bois-forêt</t>
  </si>
  <si>
    <t>énergétique (méthanisation, chaufferie)</t>
  </si>
  <si>
    <t>énergétique (méthanisation, chaufferies bois)</t>
  </si>
  <si>
    <t>énergétique (méthanisation, incinération, biocarb…)</t>
  </si>
  <si>
    <t>biodéchets*</t>
  </si>
  <si>
    <t>*acteurs de la filière, privé, parapublic, gestionnaires de réseaux…</t>
  </si>
  <si>
    <r>
      <rPr>
        <u/>
        <sz val="11"/>
        <rFont val="Calibri"/>
        <family val="2"/>
        <scheme val="minor"/>
      </rPr>
      <t>site internet</t>
    </r>
    <r>
      <rPr>
        <sz val="11"/>
        <rFont val="Calibri"/>
        <family val="2"/>
        <scheme val="minor"/>
      </rPr>
      <t xml:space="preserve"> : https://observatoire.foret.gouv.fr/</t>
    </r>
  </si>
  <si>
    <t>site internet, visionet (https://visionet.franceagrimer.fr/Pages/Statistiques.aspx?sousmenu=multi-filieres)</t>
  </si>
  <si>
    <t>toutes (Agricole, IAA, bioéconomie bleue)</t>
  </si>
  <si>
    <t>tous (matériaux biosourcés, énergétique, fertilisation, épandage, alimentation…)</t>
  </si>
  <si>
    <t>Observatoire régional et territorial énergie climat air (ORECA)</t>
  </si>
  <si>
    <t>aue@isula.corsica</t>
  </si>
  <si>
    <r>
      <t xml:space="preserve">foumaire à remplir en ligne
</t>
    </r>
    <r>
      <rPr>
        <u/>
        <sz val="11"/>
        <color theme="1"/>
        <rFont val="Calibri"/>
        <family val="2"/>
        <scheme val="minor"/>
      </rPr>
      <t>contact direct</t>
    </r>
    <r>
      <rPr>
        <sz val="11"/>
        <color theme="1"/>
        <rFont val="Calibri"/>
        <family val="2"/>
        <scheme val="minor"/>
      </rPr>
      <t xml:space="preserve"> : aivanovsky@cerdd.org (Anastasia IVANOVSKY , coordinatrice des observatoires climat et déchets-matières)</t>
    </r>
  </si>
  <si>
    <r>
      <rPr>
        <u/>
        <sz val="11"/>
        <color theme="1"/>
        <rFont val="Calibri"/>
        <family val="2"/>
        <scheme val="minor"/>
      </rPr>
      <t>Contact direct</t>
    </r>
    <r>
      <rPr>
        <sz val="11"/>
        <color theme="1"/>
        <rFont val="Calibri"/>
        <family val="2"/>
        <scheme val="minor"/>
      </rPr>
      <t xml:space="preserve"> : tastard-guiny.av[@]arec-na.com (coordinatrice de l'observatoire) ; bibaud.s[@]arec-na.com (chargée d'études déchets et éco circulaire)</t>
    </r>
  </si>
  <si>
    <r>
      <rPr>
        <u/>
        <sz val="11"/>
        <color theme="1"/>
        <rFont val="Calibri"/>
        <family val="2"/>
        <scheme val="minor"/>
      </rPr>
      <t xml:space="preserve">adresse mail générique : </t>
    </r>
    <r>
      <rPr>
        <sz val="11"/>
        <color theme="1"/>
        <rFont val="Calibri"/>
        <family val="2"/>
        <scheme val="minor"/>
      </rPr>
      <t>occitanie@communesforestieres.org</t>
    </r>
    <r>
      <rPr>
        <u/>
        <sz val="11"/>
        <color theme="1"/>
        <rFont val="Calibri"/>
        <family val="2"/>
        <scheme val="minor"/>
      </rPr>
      <t xml:space="preserve">
</t>
    </r>
    <r>
      <rPr>
        <u/>
        <sz val="11"/>
        <color theme="1"/>
        <rFont val="Calibri"/>
        <family val="2"/>
        <scheme val="minor"/>
      </rPr>
      <t xml:space="preserve">contact direct : </t>
    </r>
    <r>
      <rPr>
        <sz val="11"/>
        <color theme="1"/>
        <rFont val="Calibri"/>
        <family val="2"/>
        <scheme val="minor"/>
      </rPr>
      <t xml:space="preserve">gwendoline.weiller@communesforestieres.org </t>
    </r>
    <r>
      <rPr>
        <u/>
        <sz val="11"/>
        <color theme="1"/>
        <rFont val="Calibri"/>
        <family val="2"/>
        <scheme val="minor"/>
      </rPr>
      <t xml:space="preserve">
</t>
    </r>
  </si>
  <si>
    <t>énergétique (biogaz, bois-énergie, agrocarburants)</t>
  </si>
  <si>
    <t>Donnes territoriales</t>
  </si>
  <si>
    <t>Tablaeux de bord (ESTIGIS)</t>
  </si>
  <si>
    <t>Contact direct : 
yolande.ravaud@auvergnerhonealpes-ee.fr</t>
  </si>
  <si>
    <r>
      <rPr>
        <u/>
        <sz val="11"/>
        <color rgb="FF000000"/>
        <rFont val="Calibri"/>
        <family val="2"/>
      </rPr>
      <t>contacts direct</t>
    </r>
    <r>
      <rPr>
        <sz val="11"/>
        <color theme="1"/>
        <rFont val="Calibri"/>
        <family val="2"/>
        <scheme val="minor"/>
      </rPr>
      <t xml:space="preserve"> : 
p.repellin@alterrebcf.org
benjamin.pauc@atmo-bfc.org</t>
    </r>
  </si>
  <si>
    <r>
      <rPr>
        <u/>
        <sz val="11"/>
        <color rgb="FF000000"/>
        <rFont val="Calibri"/>
        <family val="2"/>
      </rPr>
      <t>contacts direct</t>
    </r>
    <r>
      <rPr>
        <sz val="11"/>
        <color theme="1"/>
        <rFont val="Calibri"/>
        <family val="2"/>
        <scheme val="minor"/>
      </rPr>
      <t xml:space="preserve"> : aliette.lacroix@bretagne-environnement.fr
nicolas.mahe@bretagne-environnement.fr</t>
    </r>
  </si>
  <si>
    <r>
      <rPr>
        <u/>
        <sz val="11"/>
        <color rgb="FF000000"/>
        <rFont val="Calibri"/>
        <family val="2"/>
      </rPr>
      <t>adresse mail générique</t>
    </r>
    <r>
      <rPr>
        <sz val="11"/>
        <color rgb="FF000000"/>
        <rFont val="Calibri"/>
        <family val="2"/>
      </rPr>
      <t xml:space="preserve"> : contact@bretagne-environnement.fr
</t>
    </r>
    <r>
      <rPr>
        <u/>
        <sz val="11"/>
        <color rgb="FF000000"/>
        <rFont val="Calibri"/>
        <family val="2"/>
      </rPr>
      <t>contact direct</t>
    </r>
    <r>
      <rPr>
        <sz val="11"/>
        <color rgb="FF000000"/>
        <rFont val="Calibri"/>
        <family val="2"/>
      </rPr>
      <t xml:space="preserve"> : nicolas.mahe@bretagne-environnement.fr</t>
    </r>
  </si>
  <si>
    <r>
      <rPr>
        <u/>
        <sz val="11"/>
        <color rgb="FF000000"/>
        <rFont val="Calibri"/>
        <family val="2"/>
      </rPr>
      <t>adresse mail générique</t>
    </r>
    <r>
      <rPr>
        <sz val="11"/>
        <color rgb="FF000000"/>
        <rFont val="Calibri"/>
        <family val="2"/>
      </rPr>
      <t xml:space="preserve"> : contact@bretagne-environnement.fr</t>
    </r>
  </si>
  <si>
    <r>
      <t xml:space="preserve">foumaire à remplir en ligne
</t>
    </r>
    <r>
      <rPr>
        <u/>
        <sz val="11"/>
        <color rgb="FF000000"/>
        <rFont val="Calibri"/>
        <family val="2"/>
      </rPr>
      <t>contact direct</t>
    </r>
    <r>
      <rPr>
        <sz val="11"/>
        <color rgb="FF000000"/>
        <rFont val="Calibri"/>
        <family val="2"/>
      </rPr>
      <t xml:space="preserve"> : aivanovsky@cerdd.org (Anastasia IVANOVSKY , coordinatrice des observatoires climat et déchets-matières</t>
    </r>
  </si>
  <si>
    <r>
      <t xml:space="preserve">formulaire à remplir en ligne 
</t>
    </r>
    <r>
      <rPr>
        <u/>
        <sz val="11"/>
        <color rgb="FF000000"/>
        <rFont val="Calibri"/>
        <family val="2"/>
      </rPr>
      <t>contact direct</t>
    </r>
    <r>
      <rPr>
        <sz val="11"/>
        <color rgb="FF000000"/>
        <rFont val="Calibri"/>
        <family val="2"/>
      </rPr>
      <t xml:space="preserve"> : aivanovsky@cerdd.org (Anastasia IVANOVSKY)</t>
    </r>
  </si>
  <si>
    <r>
      <rPr>
        <u/>
        <sz val="11"/>
        <color rgb="FF000000"/>
        <rFont val="Calibri"/>
        <family val="2"/>
      </rPr>
      <t>contact direct</t>
    </r>
    <r>
      <rPr>
        <sz val="11"/>
        <color theme="1"/>
        <rFont val="Calibri"/>
        <family val="2"/>
        <scheme val="minor"/>
      </rPr>
      <t xml:space="preserve"> : dylan.pottier@institutparisregion.fr</t>
    </r>
  </si>
  <si>
    <r>
      <rPr>
        <strike/>
        <sz val="11"/>
        <color rgb="FF000000"/>
        <rFont val="Calibri"/>
        <family val="2"/>
      </rPr>
      <t>Maëva SÉNÉCHAL, m.senechal@biomasse-normandie.org</t>
    </r>
    <r>
      <rPr>
        <sz val="11"/>
        <color theme="1"/>
        <rFont val="Calibri"/>
        <family val="2"/>
        <scheme val="minor"/>
      </rPr>
      <t xml:space="preserve">
Liza PERON, l.peron@biomasse-normandie.org</t>
    </r>
  </si>
  <si>
    <r>
      <t xml:space="preserve">terristory@arec-occitanie.fr
</t>
    </r>
    <r>
      <rPr>
        <u/>
        <sz val="11"/>
        <color rgb="FF0563C1"/>
        <rFont val="Calibri"/>
        <family val="2"/>
      </rPr>
      <t>Isabelle Esteulle : 07 84 38 32 67
Florence Chemille : 06 82 49 09 30</t>
    </r>
  </si>
  <si>
    <r>
      <t xml:space="preserve">formulaire à remplir en ligne. 
</t>
    </r>
    <r>
      <rPr>
        <u/>
        <sz val="11"/>
        <rFont val="Calibri"/>
        <family val="2"/>
      </rPr>
      <t>Contact direct</t>
    </r>
    <r>
      <rPr>
        <sz val="11"/>
        <rFont val="Calibri"/>
        <family val="2"/>
      </rPr>
      <t xml:space="preserve"> : a.reibel@geres.eu</t>
    </r>
  </si>
  <si>
    <r>
      <rPr>
        <u/>
        <sz val="11"/>
        <color rgb="FF000000"/>
        <rFont val="Calibri"/>
        <family val="2"/>
      </rPr>
      <t>Site Internet</t>
    </r>
    <r>
      <rPr>
        <sz val="11"/>
        <color rgb="FF000000"/>
        <rFont val="Calibri"/>
        <family val="2"/>
      </rPr>
      <t xml:space="preserve"> : https://auvergnerhonealpes.terristory.fr/
Les données sont exportables aux formats Excel, CSV et GeoPackage</t>
    </r>
  </si>
  <si>
    <t>site internet :
https://www.orcae-auvergne-rhone-alpes.fr/</t>
  </si>
  <si>
    <r>
      <rPr>
        <u/>
        <sz val="11"/>
        <color rgb="FF000000"/>
        <rFont val="Calibri"/>
        <family val="2"/>
      </rPr>
      <t>site internet</t>
    </r>
    <r>
      <rPr>
        <sz val="11"/>
        <color theme="1"/>
        <rFont val="Calibri"/>
        <family val="2"/>
        <scheme val="minor"/>
      </rPr>
      <t xml:space="preserve"> : https://www.opteer.org/, 
Pour télécharger les données une autentification est requise </t>
    </r>
  </si>
  <si>
    <r>
      <rPr>
        <u/>
        <sz val="11"/>
        <color rgb="FF000000"/>
        <rFont val="Calibri"/>
        <family val="2"/>
      </rPr>
      <t>Site internet</t>
    </r>
    <r>
      <rPr>
        <sz val="11"/>
        <color rgb="FF000000"/>
        <rFont val="Calibri"/>
        <family val="2"/>
      </rPr>
      <t xml:space="preserve"> : https://bretagne.terristory.fr/</t>
    </r>
  </si>
  <si>
    <r>
      <rPr>
        <u/>
        <sz val="11"/>
        <color rgb="FF000000"/>
        <rFont val="Calibri"/>
        <family val="2"/>
      </rPr>
      <t>Site internet</t>
    </r>
    <r>
      <rPr>
        <sz val="11"/>
        <color rgb="FF000000"/>
        <rFont val="Calibri"/>
        <family val="2"/>
      </rPr>
      <t xml:space="preserve"> : https://data.bretagne-environnement.fr/</t>
    </r>
  </si>
  <si>
    <r>
      <rPr>
        <u/>
        <sz val="11"/>
        <color rgb="FF000000"/>
        <rFont val="Calibri"/>
        <family val="2"/>
      </rPr>
      <t>Site internet</t>
    </r>
    <r>
      <rPr>
        <sz val="11"/>
        <color rgb="FF000000"/>
        <rFont val="Calibri"/>
        <family val="2"/>
      </rPr>
      <t xml:space="preserve"> : https://bretagne-environnement.fr/tableau-de-bord. Les tableaux de bord sont expotables au format pdf</t>
    </r>
  </si>
  <si>
    <r>
      <rPr>
        <u/>
        <sz val="11"/>
        <color rgb="FF000000"/>
        <rFont val="Calibri"/>
        <family val="2"/>
      </rPr>
      <t>Site intenet</t>
    </r>
    <r>
      <rPr>
        <sz val="11"/>
        <color rgb="FF000000"/>
        <rFont val="Calibri"/>
        <family val="2"/>
      </rPr>
      <t xml:space="preserve"> : https://ole.bretagne-environnement.fr/mreport/</t>
    </r>
  </si>
  <si>
    <r>
      <rPr>
        <u/>
        <sz val="11"/>
        <color rgb="FF000000"/>
        <rFont val="Calibri"/>
        <family val="2"/>
      </rPr>
      <t xml:space="preserve">site internet </t>
    </r>
    <r>
      <rPr>
        <sz val="11"/>
        <color rgb="FF000000"/>
        <rFont val="Calibri"/>
        <family val="2"/>
      </rPr>
      <t>: https://odace.ligair.fr/</t>
    </r>
  </si>
  <si>
    <r>
      <rPr>
        <u/>
        <sz val="11"/>
        <color rgb="FF000000"/>
        <rFont val="Calibri"/>
        <family val="2"/>
      </rPr>
      <t>site internet</t>
    </r>
    <r>
      <rPr>
        <sz val="11"/>
        <color rgb="FF000000"/>
        <rFont val="Calibri"/>
        <family val="2"/>
      </rPr>
      <t xml:space="preserve"> : https://aue-corsica.terristory.fr/</t>
    </r>
  </si>
  <si>
    <r>
      <rPr>
        <u/>
        <sz val="11"/>
        <color rgb="FF000000"/>
        <rFont val="Calibri"/>
        <family val="2"/>
      </rPr>
      <t>site internet</t>
    </r>
    <r>
      <rPr>
        <sz val="11"/>
        <color rgb="FF000000"/>
        <rFont val="Calibri"/>
        <family val="2"/>
      </rPr>
      <t xml:space="preserve"> : https://www.observatoireclimat-hautsdefrance.org/Mon-territoire/Open-Data. Les fichiers sont téléchargeables au format csv. Les indicateurs sont quand à eux disponibles sous forme de graphiques téléchargeables aux formats jpeg,png et pdf</t>
    </r>
  </si>
  <si>
    <r>
      <rPr>
        <u/>
        <sz val="11"/>
        <color rgb="FF000000"/>
        <rFont val="Calibri"/>
        <family val="2"/>
      </rPr>
      <t>Site internet</t>
    </r>
    <r>
      <rPr>
        <sz val="11"/>
        <color rgb="FF000000"/>
        <rFont val="Calibri"/>
        <family val="2"/>
      </rPr>
      <t xml:space="preserve"> : https://odema-hautsdefrance.org/donnees-regionales</t>
    </r>
  </si>
  <si>
    <r>
      <rPr>
        <u/>
        <sz val="11"/>
        <color rgb="FF000000"/>
        <rFont val="Calibri"/>
        <family val="2"/>
      </rPr>
      <t>Site internet</t>
    </r>
    <r>
      <rPr>
        <sz val="11"/>
        <color theme="1"/>
        <rFont val="Calibri"/>
        <family val="2"/>
        <scheme val="minor"/>
      </rPr>
      <t xml:space="preserve"> : Cartoviz (https://cartoviz2.institutparisregion.fr/?id_appli=productions&amp;map=@2.3653445357760607,48.86431403256476,11z) Les données sont également disponibles sous forme cartographique (ex production locale d'énergie) ou tableau de bord</t>
    </r>
  </si>
  <si>
    <r>
      <rPr>
        <u/>
        <sz val="11"/>
        <color rgb="FF000000"/>
        <rFont val="Calibri"/>
        <family val="2"/>
      </rPr>
      <t>Site internet</t>
    </r>
    <r>
      <rPr>
        <sz val="11"/>
        <color rgb="FF000000"/>
        <rFont val="Calibri"/>
        <family val="2"/>
      </rPr>
      <t xml:space="preserve"> : https://arec-nouvelleaquitaine.terristory.fr/
Les données sont exportables aux formats excel, csv et geopackage</t>
    </r>
  </si>
  <si>
    <r>
      <rPr>
        <u/>
        <sz val="11"/>
        <color rgb="FF000000"/>
        <rFont val="Calibri"/>
        <family val="2"/>
      </rPr>
      <t>Site internet</t>
    </r>
    <r>
      <rPr>
        <sz val="11"/>
        <color rgb="FF000000"/>
        <rFont val="Calibri"/>
        <family val="2"/>
      </rPr>
      <t xml:space="preserve"> : https://arec-occitanie.terristory.fr/
Les données sont exportables aux formats Excel, CSV et Geopackage</t>
    </r>
  </si>
  <si>
    <r>
      <rPr>
        <u/>
        <sz val="11"/>
        <color rgb="FF000000"/>
        <rFont val="Calibri"/>
        <family val="2"/>
      </rPr>
      <t>site interne</t>
    </r>
    <r>
      <rPr>
        <sz val="11"/>
        <color theme="1"/>
        <rFont val="Calibri"/>
        <family val="2"/>
        <scheme val="minor"/>
      </rPr>
      <t>t : https://www.arec-occitanie.fr/la-production-denergie-renouvelable-en-occitanie.html</t>
    </r>
  </si>
  <si>
    <r>
      <rPr>
        <u/>
        <sz val="11"/>
        <color rgb="FF000000"/>
        <rFont val="Calibri"/>
        <family val="2"/>
      </rPr>
      <t>Site Internet</t>
    </r>
    <r>
      <rPr>
        <sz val="11"/>
        <color rgb="FF000000"/>
        <rFont val="Calibri"/>
        <family val="2"/>
      </rPr>
      <t xml:space="preserve"> : https://teo-paysdelaloire.terristory.fr/</t>
    </r>
  </si>
  <si>
    <r>
      <rPr>
        <u/>
        <sz val="11"/>
        <color rgb="FF000000"/>
        <rFont val="Calibri"/>
        <family val="2"/>
      </rPr>
      <t>Site Internet</t>
    </r>
    <r>
      <rPr>
        <sz val="11"/>
        <color rgb="FF000000"/>
        <rFont val="Calibri"/>
        <family val="2"/>
      </rPr>
      <t xml:space="preserve"> : https://data.teo-paysdelaloire.fr/pages/accueil/
Les données sont exportables aux formazts CSV, JSON, Excel, GeoJSON, Shapefile, KML, GPX</t>
    </r>
  </si>
  <si>
    <r>
      <rPr>
        <u/>
        <sz val="11"/>
        <rFont val="Calibri"/>
        <family val="2"/>
      </rPr>
      <t>site internet</t>
    </r>
    <r>
      <rPr>
        <sz val="11"/>
        <rFont val="Calibri"/>
        <family val="2"/>
      </rPr>
      <t xml:space="preserve"> : https://cigale.atmosud.org/methazoom.php.
Possibilité de télécharger les données au format Excel ou Shapefile</t>
    </r>
  </si>
  <si>
    <t xml:space="preserve">bocagère, forestière, déchets végétaux, </t>
  </si>
  <si>
    <t>Déjections animales, Pailles de céréales, issues de silos, CIVE, biodéchets de GMS, biodéchets de restaurations collectives,déchets verts, herbe de prairie, déchets de stations d'épuration, IAA, HAU de restauration</t>
  </si>
  <si>
    <t>à usage énergétique uniquement : bois-énergie, méthanisation, déchets incinérés</t>
  </si>
  <si>
    <t>énergétique (bois énergie, méthanisation, déchets incinérés)</t>
  </si>
  <si>
    <t>énergétique (bois-énergie, méthanisation, incinération)</t>
  </si>
  <si>
    <t>énergétique (bois-énergie, méthanisation, biocarburants et cultres énergétiques)</t>
  </si>
  <si>
    <t>énergétique (méthanisation, bois énergie)</t>
  </si>
  <si>
    <t>Régionale, départementale, intercommunale et communale</t>
  </si>
  <si>
    <t>Régionale, départementale, intercommunale, communale</t>
  </si>
  <si>
    <t>Régionale, départementale, intercommunale, communale, CRTE</t>
  </si>
  <si>
    <t>Régionale, départementale, intercommunale + territoires particuliers (TEPOS, CRTE, PRN, SCOT)</t>
  </si>
  <si>
    <t>Régionale</t>
  </si>
  <si>
    <t>Régionale, départementale, intercommunale, communale + territoires particuliers (TEPOS, CRTE, PNR, SCOT)</t>
  </si>
  <si>
    <t>communale, intercommunale, départementale, régionale</t>
  </si>
  <si>
    <t xml:space="preserve">nationale </t>
  </si>
  <si>
    <r>
      <rPr>
        <strike/>
        <sz val="11"/>
        <color theme="1"/>
        <rFont val="Calibri"/>
        <family val="2"/>
        <scheme val="minor"/>
      </rPr>
      <t>Maëva SÉNÉCHAL, m.senechal@biomasse-normandie.org</t>
    </r>
    <r>
      <rPr>
        <sz val="11"/>
        <color theme="1"/>
        <rFont val="Calibri"/>
        <family val="2"/>
        <scheme val="minor"/>
      </rPr>
      <t xml:space="preserve">
Liza PERON, l.peron@biomasse-normandie.org</t>
    </r>
  </si>
  <si>
    <t>énergétique (chaufferie bois, méthanisation, incinération), vallorisation organique</t>
  </si>
  <si>
    <t>méthanisation, compostage</t>
  </si>
  <si>
    <t>DMA (biodéchets, déchets verts..)</t>
  </si>
  <si>
    <r>
      <rPr>
        <u/>
        <sz val="11"/>
        <color theme="1"/>
        <rFont val="Calibri"/>
        <family val="2"/>
        <scheme val="minor"/>
      </rPr>
      <t>Site internet</t>
    </r>
    <r>
      <rPr>
        <sz val="11"/>
        <color theme="1"/>
        <rFont val="Calibri"/>
        <scheme val="minor"/>
      </rPr>
      <t xml:space="preserve"> : https://www.observabois-hautsdefrance.fr/publications/</t>
    </r>
  </si>
  <si>
    <t>site internet : https://www.orecan.fr/
Téléchargement des données formats CSV,PDF,WFS</t>
  </si>
  <si>
    <r>
      <rPr>
        <u/>
        <sz val="11"/>
        <rFont val="Calibri"/>
        <family val="2"/>
        <scheme val="minor"/>
      </rPr>
      <t>site internet</t>
    </r>
    <r>
      <rPr>
        <sz val="11"/>
        <rFont val="Calibri"/>
        <family val="2"/>
        <scheme val="minor"/>
      </rPr>
      <t xml:space="preserve"> : https://www.orcae-auvergne-rhone-alpes.fr/. 
Les données sont téléchargeables au format xlsx
et également sur le site CRAIG 
Terristory</t>
    </r>
  </si>
  <si>
    <r>
      <rPr>
        <u/>
        <sz val="11"/>
        <color theme="1"/>
        <rFont val="Calibri"/>
        <family val="2"/>
        <scheme val="minor"/>
      </rPr>
      <t>site internet</t>
    </r>
    <r>
      <rPr>
        <sz val="11"/>
        <color theme="1"/>
        <rFont val="Calibri"/>
        <family val="2"/>
        <scheme val="minor"/>
      </rPr>
      <t xml:space="preserve"> : https://www.ordec-auvergne-rhone-alpes.fr/
Les données sont téléchargeables au format xlsx</t>
    </r>
  </si>
  <si>
    <t>énergétique (méthanisation),compostage, broyage</t>
  </si>
  <si>
    <t>compostage industriel, déchèteries, valorisation énergétique (incinération)</t>
  </si>
  <si>
    <t xml:space="preserve">énergétique (méthanisation, bois-énergie), </t>
  </si>
  <si>
    <t>énergétique (méthanisation, bois-énergie)</t>
  </si>
  <si>
    <t>effluents d'élevage, résidus de cultures, CIVE, biodéchets ménagers dont déchets verts, assainissement collectif, restauration (commerciale, collective santé social,collective scolaire, distribution), bois-forêt</t>
  </si>
  <si>
    <t>Déjections liées à l'élevage, CIVE, résidus de cultures, restauration collective santé social, restauration commerciale, restauration collective scolaire, déchets verts, déchets ménagers (collecte sélective), bois-forêt</t>
  </si>
  <si>
    <t>Inventaire forestier : résultat régionaux</t>
  </si>
  <si>
    <r>
      <rPr>
        <u/>
        <sz val="11"/>
        <rFont val="Calibri"/>
        <family val="2"/>
        <scheme val="minor"/>
      </rPr>
      <t>site internet</t>
    </r>
    <r>
      <rPr>
        <sz val="11"/>
        <rFont val="Calibri"/>
        <family val="2"/>
        <scheme val="minor"/>
      </rPr>
      <t xml:space="preserve"> : https://inventaire-forestier.ign.fr/spip.php?rubrique127
Résultats disponibles sous forme de fichier zip et tableaux 
</t>
    </r>
  </si>
  <si>
    <t>Toutes régions</t>
  </si>
  <si>
    <t>Outil de calcul des Résultats d'inventaire forestier de l'IGN (OCRE)</t>
  </si>
  <si>
    <t>non</t>
  </si>
  <si>
    <r>
      <rPr>
        <u/>
        <sz val="11"/>
        <rFont val="Calibri"/>
        <family val="2"/>
      </rPr>
      <t>Site internet</t>
    </r>
    <r>
      <rPr>
        <sz val="11"/>
        <rFont val="Calibri"/>
        <family val="2"/>
      </rPr>
      <t xml:space="preserve"> : https://ocre-gp.ign.fr/ocre</t>
    </r>
  </si>
  <si>
    <t>régionale (les résultats sont également disponibles à l'échelle départementale et nationale)</t>
  </si>
  <si>
    <t>énergétique (bioénergies), biochimie, biomatériaux, alimentation humaine et/ou animale, amendement</t>
  </si>
  <si>
    <t>Observatoire Bois déchiqueté</t>
  </si>
  <si>
    <t>n.dasilva@fibois-aura.org (chargée de mission innovation &amp; bois énergie)
e.baron@fibois-aura.org  (chargée de mission biomasse)</t>
  </si>
  <si>
    <r>
      <rPr>
        <u/>
        <sz val="11"/>
        <color rgb="FF000000"/>
        <rFont val="Calibri"/>
        <family val="2"/>
      </rPr>
      <t>site internet</t>
    </r>
    <r>
      <rPr>
        <sz val="11"/>
        <color rgb="FF000000"/>
        <rFont val="Calibri"/>
        <family val="2"/>
      </rPr>
      <t xml:space="preserve"> : https://www.fibois-aura.org/energie/telechargements/</t>
    </r>
  </si>
  <si>
    <t>bois déquicheté</t>
  </si>
  <si>
    <t>valorisation énergétique [chaufferies bois], paillage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</si>
</sst>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rgb="FF002060"/>
      <name val="Calibri"/>
      <family val="2"/>
      <scheme val="minor"/>
    </font>
    <font>
      <sz val="10"/>
      <color theme="1"/>
      <name val="Arial"/>
      <family val="2"/>
    </font>
    <font>
      <sz val="10"/>
      <color rgb="FF002060"/>
      <name val="Arial"/>
      <family val="2"/>
    </font>
    <font>
      <sz val="11"/>
      <name val="Calibri"/>
      <family val="2"/>
      <scheme val="minor"/>
    </font>
    <font>
      <u/>
      <sz val="11"/>
      <color rgb="FF002060"/>
      <name val="Calibri"/>
      <family val="2"/>
      <scheme val="minor"/>
    </font>
    <font>
      <u/>
      <sz val="11"/>
      <name val="Calibri"/>
      <family val="2"/>
      <scheme val="minor"/>
    </font>
    <font>
      <u/>
      <sz val="11"/>
      <color theme="10"/>
      <name val="Calibri"/>
      <family val="2"/>
    </font>
    <font>
      <sz val="11"/>
      <color indexed="2"/>
      <name val="Calibri"/>
      <family val="2"/>
      <scheme val="minor"/>
    </font>
    <font>
      <i/>
      <sz val="11"/>
      <name val="Calibri"/>
      <family val="2"/>
      <scheme val="minor"/>
    </font>
    <font>
      <u/>
      <sz val="11"/>
      <color theme="1"/>
      <name val="Calibri"/>
      <family val="2"/>
      <scheme val="minor"/>
    </font>
    <font>
      <sz val="11"/>
      <color rgb="FFFF0000"/>
      <name val="Calibri"/>
      <family val="2"/>
      <scheme val="minor"/>
    </font>
    <font>
      <sz val="11"/>
      <color theme="10"/>
      <name val="Calibri"/>
      <family val="2"/>
      <scheme val="minor"/>
    </font>
    <font>
      <u/>
      <sz val="11"/>
      <color theme="10"/>
      <name val="Calibri"/>
      <family val="2"/>
      <scheme val="minor"/>
    </font>
    <font>
      <sz val="11"/>
      <name val="Calibri"/>
      <family val="2"/>
      <scheme val="minor"/>
    </font>
    <font>
      <i/>
      <sz val="11"/>
      <color theme="1"/>
      <name val="Calibri"/>
      <family val="2"/>
      <scheme val="minor"/>
    </font>
    <font>
      <b/>
      <sz val="11"/>
      <color theme="1"/>
      <name val="Calibri"/>
      <family val="2"/>
      <scheme val="minor"/>
    </font>
    <font>
      <sz val="10"/>
      <color theme="1"/>
      <name val="Arial"/>
      <family val="2"/>
    </font>
    <font>
      <b/>
      <sz val="10"/>
      <color rgb="FF002060"/>
      <name val="Arial"/>
      <family val="2"/>
    </font>
    <font>
      <sz val="11"/>
      <color theme="10"/>
      <name val="Calibri"/>
      <family val="2"/>
    </font>
    <font>
      <u/>
      <sz val="11"/>
      <color theme="10"/>
      <name val="Calibri"/>
      <family val="2"/>
    </font>
    <font>
      <sz val="11"/>
      <color rgb="FF002060"/>
      <name val="Calibri"/>
      <family val="2"/>
      <scheme val="minor"/>
    </font>
    <font>
      <sz val="10"/>
      <color rgb="FF000000"/>
      <name val="Calibri"/>
      <family val="2"/>
      <scheme val="minor"/>
    </font>
    <font>
      <sz val="10"/>
      <color rgb="FF002060"/>
      <name val="Arial"/>
      <family val="2"/>
    </font>
    <font>
      <sz val="11"/>
      <color theme="1"/>
      <name val="Calibri"/>
      <family val="2"/>
    </font>
    <font>
      <b/>
      <sz val="11"/>
      <color rgb="FF000000"/>
      <name val="Calibri"/>
      <family val="2"/>
    </font>
    <font>
      <sz val="10"/>
      <color rgb="FF000000"/>
      <name val="Arial"/>
      <family val="2"/>
    </font>
    <font>
      <sz val="11"/>
      <name val="Calibri"/>
      <family val="2"/>
    </font>
    <font>
      <sz val="11"/>
      <color rgb="FF000000"/>
      <name val="Calibri"/>
      <family val="2"/>
    </font>
    <font>
      <u/>
      <sz val="11"/>
      <color rgb="FF0563C1"/>
      <name val="Calibri"/>
      <family val="2"/>
    </font>
    <font>
      <u/>
      <sz val="11"/>
      <color rgb="FF002060"/>
      <name val="Calibri"/>
      <family val="2"/>
    </font>
    <font>
      <u/>
      <sz val="11"/>
      <color rgb="FF000000"/>
      <name val="Calibri"/>
      <family val="2"/>
    </font>
    <font>
      <strike/>
      <sz val="11"/>
      <color rgb="FF000000"/>
      <name val="Calibri"/>
      <family val="2"/>
    </font>
    <font>
      <u/>
      <sz val="11"/>
      <name val="Calibri"/>
      <family val="2"/>
    </font>
    <font>
      <sz val="10"/>
      <color rgb="FF000000"/>
      <name val="Arial"/>
      <family val="2"/>
    </font>
    <font>
      <sz val="10"/>
      <color rgb="FF002060"/>
      <name val="Arial"/>
      <family val="2"/>
    </font>
    <font>
      <strike/>
      <sz val="11"/>
      <color theme="1"/>
      <name val="Calibri"/>
      <family val="2"/>
      <scheme val="minor"/>
    </font>
    <font>
      <u/>
      <sz val="11"/>
      <color rgb="FF0563C1"/>
      <name val="Calibri"/>
    </font>
  </fonts>
  <fills count="17">
    <fill>
      <patternFill patternType="none"/>
    </fill>
    <fill>
      <patternFill patternType="gray125"/>
    </fill>
    <fill>
      <patternFill patternType="solid">
        <fgColor theme="4" tint="0.59999389629810485"/>
        <bgColor indexed="65"/>
      </patternFill>
    </fill>
    <fill>
      <patternFill patternType="solid">
        <fgColor theme="7" tint="0.79998168889431442"/>
        <bgColor indexed="65"/>
      </patternFill>
    </fill>
    <fill>
      <patternFill patternType="solid">
        <fgColor theme="0" tint="-4.9989318521683403E-2"/>
        <bgColor indexed="65"/>
      </patternFill>
    </fill>
    <fill>
      <patternFill patternType="solid">
        <fgColor theme="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92D050"/>
        <bgColor rgb="FF000000"/>
      </patternFill>
    </fill>
    <fill>
      <patternFill patternType="solid">
        <fgColor rgb="FFED7D31"/>
        <bgColor rgb="FF000000"/>
      </patternFill>
    </fill>
    <fill>
      <patternFill patternType="solid">
        <fgColor rgb="FFFFD966"/>
        <bgColor rgb="FF000000"/>
      </patternFill>
    </fill>
    <fill>
      <patternFill patternType="solid">
        <fgColor rgb="FFBDD7EE"/>
        <bgColor rgb="FFFFFFFF"/>
      </patternFill>
    </fill>
    <fill>
      <patternFill patternType="solid">
        <fgColor rgb="FFFFF2CC"/>
        <bgColor rgb="FFFFFFFF"/>
      </patternFill>
    </fill>
    <fill>
      <patternFill patternType="solid">
        <fgColor rgb="FFF2F2F2"/>
        <bgColor rgb="FFFFFFFF"/>
      </patternFill>
    </fill>
    <fill>
      <patternFill patternType="solid">
        <fgColor theme="9" tint="0.59999389629810485"/>
        <bgColor indexed="64"/>
      </patternFill>
    </fill>
    <fill>
      <patternFill patternType="solid">
        <fgColor theme="9" tint="0.59999389629810485"/>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Protection="0"/>
  </cellStyleXfs>
  <cellXfs count="161">
    <xf numFmtId="0" fontId="0" fillId="0" borderId="0" xfId="0"/>
    <xf numFmtId="0" fontId="18" fillId="0" borderId="0" xfId="0" applyFont="1"/>
    <xf numFmtId="0" fontId="19" fillId="0" borderId="0" xfId="0" applyFont="1" applyAlignment="1">
      <alignment horizontal="justify" vertical="center"/>
    </xf>
    <xf numFmtId="0" fontId="20" fillId="3" borderId="0" xfId="0" applyFont="1" applyFill="1" applyAlignment="1">
      <alignment horizontal="justify" vertical="center"/>
    </xf>
    <xf numFmtId="0" fontId="21" fillId="2" borderId="0" xfId="0" applyFont="1" applyFill="1" applyAlignment="1">
      <alignment horizontal="center" vertical="center"/>
    </xf>
    <xf numFmtId="0" fontId="21" fillId="2" borderId="0" xfId="0" applyFont="1" applyFill="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9" fillId="4" borderId="0" xfId="0" applyFont="1" applyFill="1" applyAlignment="1">
      <alignment horizontal="justify" vertical="center"/>
    </xf>
    <xf numFmtId="0" fontId="22" fillId="3" borderId="0" xfId="1" applyFont="1" applyFill="1" applyAlignment="1">
      <alignment horizontal="justify" vertical="center"/>
    </xf>
    <xf numFmtId="0" fontId="21" fillId="4" borderId="0" xfId="0" applyFont="1" applyFill="1" applyAlignment="1">
      <alignment horizontal="center" vertical="center" wrapText="1"/>
    </xf>
    <xf numFmtId="0" fontId="23" fillId="4" borderId="0" xfId="1" applyFont="1" applyFill="1" applyAlignment="1">
      <alignment horizontal="center" vertical="center"/>
    </xf>
    <xf numFmtId="0" fontId="23" fillId="4" borderId="0" xfId="1" applyFont="1" applyFill="1" applyAlignment="1">
      <alignment horizontal="center" vertical="center" wrapText="1"/>
    </xf>
    <xf numFmtId="0" fontId="17" fillId="4" borderId="0" xfId="1" applyFont="1" applyFill="1" applyAlignment="1">
      <alignment horizontal="center" vertical="center"/>
    </xf>
    <xf numFmtId="0" fontId="23" fillId="4" borderId="0" xfId="0" applyFont="1" applyFill="1" applyAlignment="1">
      <alignment horizontal="center" vertical="center" wrapText="1"/>
    </xf>
    <xf numFmtId="0" fontId="0" fillId="4" borderId="0" xfId="0" applyFill="1" applyAlignment="1">
      <alignment horizontal="center" vertical="center" wrapText="1"/>
    </xf>
    <xf numFmtId="0" fontId="0" fillId="4" borderId="0" xfId="0" applyFill="1" applyAlignment="1">
      <alignment wrapText="1"/>
    </xf>
    <xf numFmtId="0" fontId="0" fillId="4" borderId="0" xfId="0" applyFill="1" applyAlignment="1">
      <alignment horizontal="center" vertical="center"/>
    </xf>
    <xf numFmtId="0" fontId="0" fillId="4" borderId="0" xfId="0" applyFill="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center" vertical="center" wrapText="1"/>
    </xf>
    <xf numFmtId="0" fontId="21" fillId="4" borderId="0" xfId="0" applyFont="1" applyFill="1" applyAlignment="1">
      <alignment horizontal="center" vertical="center"/>
    </xf>
    <xf numFmtId="0" fontId="21" fillId="0" borderId="0" xfId="0" applyFont="1" applyAlignment="1">
      <alignment horizontal="center" vertical="center"/>
    </xf>
    <xf numFmtId="0" fontId="20" fillId="3" borderId="0" xfId="0" applyFont="1" applyFill="1" applyAlignment="1">
      <alignment horizontal="justify" vertical="center" wrapText="1"/>
    </xf>
    <xf numFmtId="0" fontId="0" fillId="4" borderId="0" xfId="0" applyFill="1"/>
    <xf numFmtId="0" fontId="25" fillId="0" borderId="0" xfId="0" applyFont="1" applyAlignment="1">
      <alignment horizontal="center" vertical="center"/>
    </xf>
    <xf numFmtId="0" fontId="25" fillId="0" borderId="0" xfId="0" applyFont="1" applyAlignment="1">
      <alignment horizontal="center" vertical="center" wrapText="1"/>
    </xf>
    <xf numFmtId="0" fontId="0" fillId="4" borderId="0" xfId="0" applyFill="1" applyAlignment="1">
      <alignment horizontal="center" vertical="center"/>
    </xf>
    <xf numFmtId="0" fontId="25" fillId="0" borderId="0" xfId="0" applyFont="1" applyAlignment="1">
      <alignment wrapText="1"/>
    </xf>
    <xf numFmtId="0" fontId="25" fillId="0" borderId="0" xfId="0" applyFont="1" applyAlignment="1">
      <alignment vertical="center" wrapText="1"/>
    </xf>
    <xf numFmtId="0" fontId="0" fillId="0" borderId="0" xfId="0" applyAlignment="1">
      <alignment vertical="center"/>
    </xf>
    <xf numFmtId="0" fontId="18" fillId="0" borderId="0" xfId="0" applyFont="1" applyAlignment="1">
      <alignment vertical="center"/>
    </xf>
    <xf numFmtId="0" fontId="30" fillId="4" borderId="0" xfId="1" applyFont="1" applyFill="1" applyAlignment="1">
      <alignment horizontal="center" vertical="center" wrapText="1"/>
    </xf>
    <xf numFmtId="0" fontId="16" fillId="0" borderId="0" xfId="0" applyFont="1" applyAlignment="1">
      <alignment horizontal="center" vertical="center" wrapText="1"/>
    </xf>
    <xf numFmtId="0" fontId="0" fillId="0" borderId="0" xfId="0" applyFont="1" applyAlignment="1">
      <alignment horizontal="center" vertical="center" wrapText="1"/>
    </xf>
    <xf numFmtId="0" fontId="0" fillId="4" borderId="0" xfId="0" applyFont="1" applyFill="1" applyAlignment="1">
      <alignment horizontal="center" vertical="center" wrapText="1"/>
    </xf>
    <xf numFmtId="0" fontId="16" fillId="4" borderId="0" xfId="0" applyFont="1" applyFill="1" applyAlignment="1">
      <alignment horizontal="center" vertical="center" wrapText="1"/>
    </xf>
    <xf numFmtId="0" fontId="16" fillId="0" borderId="0" xfId="0" applyFont="1" applyAlignment="1">
      <alignment horizontal="center" vertical="center"/>
    </xf>
    <xf numFmtId="0" fontId="28" fillId="0" borderId="0" xfId="0" applyFont="1" applyAlignment="1">
      <alignment horizontal="center" vertical="center"/>
    </xf>
    <xf numFmtId="0" fontId="31" fillId="2" borderId="0" xfId="0" applyFont="1" applyFill="1" applyAlignment="1">
      <alignment horizontal="center" vertical="center" wrapText="1"/>
    </xf>
    <xf numFmtId="0" fontId="15" fillId="0" borderId="0" xfId="0" applyFont="1" applyAlignment="1">
      <alignment horizontal="center" vertical="center" wrapText="1"/>
    </xf>
    <xf numFmtId="0" fontId="17" fillId="0" borderId="0" xfId="1" applyAlignment="1">
      <alignment horizontal="center" vertical="center" wrapText="1"/>
    </xf>
    <xf numFmtId="0" fontId="15" fillId="0" borderId="0" xfId="0" applyFont="1" applyAlignment="1">
      <alignment horizontal="center" vertical="center"/>
    </xf>
    <xf numFmtId="0" fontId="15" fillId="4" borderId="0" xfId="0" applyFont="1" applyFill="1" applyAlignment="1">
      <alignment horizontal="center" vertical="center" wrapText="1"/>
    </xf>
    <xf numFmtId="0" fontId="14" fillId="0" borderId="0" xfId="0" applyFont="1" applyAlignment="1">
      <alignment horizontal="center" vertical="center" wrapText="1"/>
    </xf>
    <xf numFmtId="0" fontId="14" fillId="4" borderId="0" xfId="0" applyFont="1" applyFill="1" applyAlignment="1">
      <alignment horizontal="center" vertical="center" wrapText="1"/>
    </xf>
    <xf numFmtId="0" fontId="17" fillId="4" borderId="0" xfId="1" applyFill="1" applyAlignment="1">
      <alignment horizontal="center" vertical="center" wrapText="1"/>
    </xf>
    <xf numFmtId="0" fontId="14" fillId="0" borderId="0" xfId="0" applyFont="1" applyAlignment="1">
      <alignment horizontal="center" vertical="center"/>
    </xf>
    <xf numFmtId="0" fontId="34" fillId="2" borderId="0" xfId="0" applyFont="1" applyFill="1" applyAlignment="1">
      <alignment horizontal="justify" vertical="center"/>
    </xf>
    <xf numFmtId="0" fontId="31" fillId="4" borderId="0" xfId="0" applyFont="1" applyFill="1" applyAlignment="1">
      <alignment horizontal="center" vertical="center" wrapText="1"/>
    </xf>
    <xf numFmtId="0" fontId="31" fillId="0" borderId="0" xfId="0" applyFont="1" applyAlignment="1">
      <alignment horizontal="center" vertical="center" wrapText="1"/>
    </xf>
    <xf numFmtId="0" fontId="14" fillId="4" borderId="0" xfId="0" applyFont="1" applyFill="1" applyAlignment="1">
      <alignment horizontal="center" vertical="center"/>
    </xf>
    <xf numFmtId="0" fontId="37" fillId="0" borderId="0" xfId="0" applyFont="1" applyAlignment="1">
      <alignment horizontal="center" vertical="center" wrapText="1"/>
    </xf>
    <xf numFmtId="0" fontId="28" fillId="0" borderId="0" xfId="0" applyFont="1" applyAlignment="1">
      <alignment horizontal="center" vertical="center" wrapText="1"/>
    </xf>
    <xf numFmtId="0" fontId="38"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4" borderId="0" xfId="0" applyFont="1" applyFill="1" applyAlignment="1">
      <alignment horizontal="center" vertical="center" wrapText="1"/>
    </xf>
    <xf numFmtId="0" fontId="35" fillId="6" borderId="0" xfId="0" applyFont="1" applyFill="1" applyBorder="1" applyAlignment="1">
      <alignment horizontal="center" vertical="center"/>
    </xf>
    <xf numFmtId="0" fontId="13" fillId="4" borderId="0" xfId="0" applyFont="1" applyFill="1" applyAlignment="1">
      <alignment horizontal="center" vertical="center"/>
    </xf>
    <xf numFmtId="0" fontId="31" fillId="0" borderId="0" xfId="0" applyFont="1" applyAlignment="1">
      <alignment horizontal="center" vertical="center"/>
    </xf>
    <xf numFmtId="0" fontId="31" fillId="4" borderId="0" xfId="0" applyFont="1" applyFill="1" applyAlignment="1">
      <alignment horizontal="center" vertical="center"/>
    </xf>
    <xf numFmtId="0" fontId="35" fillId="7" borderId="0" xfId="0" applyFont="1" applyFill="1" applyAlignment="1">
      <alignment horizontal="center" vertical="center"/>
    </xf>
    <xf numFmtId="0" fontId="34" fillId="2" borderId="0" xfId="0" applyFont="1" applyFill="1" applyAlignment="1">
      <alignment horizontal="center" vertical="center" wrapText="1"/>
    </xf>
    <xf numFmtId="0" fontId="35" fillId="6" borderId="1" xfId="0" applyFont="1" applyFill="1" applyBorder="1" applyAlignment="1">
      <alignment horizontal="center" vertical="center"/>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22" fillId="3" borderId="0" xfId="1" applyFont="1" applyFill="1" applyAlignment="1">
      <alignment horizontal="center" vertical="center" wrapText="1"/>
    </xf>
    <xf numFmtId="0" fontId="20" fillId="3" borderId="0" xfId="0" applyFont="1" applyFill="1" applyAlignment="1">
      <alignment horizontal="center" vertical="center" wrapText="1"/>
    </xf>
    <xf numFmtId="0" fontId="35" fillId="7" borderId="0" xfId="0" applyFont="1" applyFill="1" applyAlignment="1">
      <alignment horizontal="center" vertical="center" wrapText="1"/>
    </xf>
    <xf numFmtId="0" fontId="33" fillId="5" borderId="0" xfId="0" applyFont="1" applyFill="1" applyAlignment="1">
      <alignment horizontal="center"/>
    </xf>
    <xf numFmtId="0" fontId="12" fillId="0" borderId="0" xfId="0" applyFont="1" applyAlignment="1">
      <alignment horizontal="center" vertical="center" wrapText="1"/>
    </xf>
    <xf numFmtId="0" fontId="12" fillId="4" borderId="0" xfId="0" applyFont="1" applyFill="1" applyAlignment="1">
      <alignment horizontal="center" vertical="center" wrapText="1"/>
    </xf>
    <xf numFmtId="0" fontId="12" fillId="0" borderId="0" xfId="0" applyFont="1" applyAlignment="1">
      <alignment horizontal="center" vertical="center"/>
    </xf>
    <xf numFmtId="0" fontId="33" fillId="5" borderId="0" xfId="0" applyFont="1" applyFill="1" applyAlignment="1">
      <alignment horizontal="center" vertical="center"/>
    </xf>
    <xf numFmtId="0" fontId="11" fillId="4" borderId="0" xfId="0" applyFont="1" applyFill="1" applyAlignment="1">
      <alignment horizontal="center" vertical="center" wrapText="1"/>
    </xf>
    <xf numFmtId="0" fontId="34" fillId="4" borderId="0" xfId="0" applyFont="1" applyFill="1" applyAlignment="1">
      <alignment horizontal="center" vertical="center" wrapText="1"/>
    </xf>
    <xf numFmtId="0" fontId="31" fillId="4" borderId="0" xfId="1" applyFont="1" applyFill="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xf>
    <xf numFmtId="0" fontId="0" fillId="8" borderId="0" xfId="0" applyFill="1" applyAlignment="1">
      <alignment horizontal="center" vertical="center" wrapText="1"/>
    </xf>
    <xf numFmtId="0" fontId="0" fillId="8" borderId="0" xfId="0" applyFill="1" applyAlignment="1">
      <alignment horizontal="center"/>
    </xf>
    <xf numFmtId="0" fontId="0" fillId="8" borderId="0" xfId="0" applyFill="1" applyAlignment="1">
      <alignment horizontal="center" wrapText="1"/>
    </xf>
    <xf numFmtId="0" fontId="9" fillId="0" borderId="0" xfId="0" applyFont="1" applyAlignment="1">
      <alignment horizontal="center" vertical="center" wrapText="1"/>
    </xf>
    <xf numFmtId="0" fontId="9" fillId="0" borderId="0" xfId="0" applyFont="1" applyAlignment="1">
      <alignment horizontal="center" vertical="center"/>
    </xf>
    <xf numFmtId="20" fontId="0" fillId="0" borderId="0" xfId="0" applyNumberFormat="1"/>
    <xf numFmtId="0" fontId="8" fillId="0" borderId="0" xfId="0" applyFont="1"/>
    <xf numFmtId="0" fontId="0" fillId="4" borderId="0" xfId="0" applyFill="1" applyAlignment="1">
      <alignment horizontal="center" wrapText="1"/>
    </xf>
    <xf numFmtId="0" fontId="7" fillId="0" borderId="0" xfId="0" applyFont="1" applyAlignment="1">
      <alignment horizontal="center" vertical="center" wrapText="1"/>
    </xf>
    <xf numFmtId="0" fontId="39" fillId="0" borderId="0" xfId="0" applyFont="1"/>
    <xf numFmtId="0" fontId="6" fillId="0" borderId="0" xfId="0" applyFont="1" applyAlignment="1">
      <alignment horizontal="center" vertical="center" wrapText="1"/>
    </xf>
    <xf numFmtId="0" fontId="6" fillId="0" borderId="0" xfId="0" applyFont="1"/>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5" fillId="4" borderId="0" xfId="0" applyFont="1" applyFill="1" applyAlignment="1">
      <alignment horizontal="center" vertical="center"/>
    </xf>
    <xf numFmtId="0" fontId="40" fillId="3" borderId="0" xfId="0" applyFont="1" applyFill="1" applyAlignment="1">
      <alignment horizontal="center" vertical="center" wrapText="1"/>
    </xf>
    <xf numFmtId="0" fontId="4" fillId="4" borderId="0" xfId="0" applyFont="1" applyFill="1" applyAlignment="1">
      <alignment horizontal="center" vertical="center" wrapText="1"/>
    </xf>
    <xf numFmtId="0" fontId="31" fillId="4" borderId="0" xfId="1" applyFont="1" applyFill="1" applyAlignment="1">
      <alignment horizontal="center" vertical="center" wrapText="1"/>
    </xf>
    <xf numFmtId="1" fontId="0" fillId="0" borderId="0" xfId="0" applyNumberFormat="1"/>
    <xf numFmtId="0" fontId="41" fillId="0" borderId="0" xfId="0" applyFont="1" applyFill="1" applyBorder="1"/>
    <xf numFmtId="0" fontId="35" fillId="9" borderId="0" xfId="0" applyFont="1" applyFill="1" applyBorder="1" applyAlignment="1">
      <alignment horizontal="center" vertical="center" wrapText="1"/>
    </xf>
    <xf numFmtId="0" fontId="35" fillId="11" borderId="0" xfId="0" applyFont="1" applyFill="1" applyBorder="1" applyAlignment="1">
      <alignment horizontal="center" vertical="center"/>
    </xf>
    <xf numFmtId="0" fontId="35" fillId="10" borderId="0" xfId="0" applyFont="1" applyFill="1" applyBorder="1" applyAlignment="1">
      <alignment horizontal="center" vertical="center"/>
    </xf>
    <xf numFmtId="0" fontId="35" fillId="11" borderId="1" xfId="0" applyFont="1" applyFill="1" applyBorder="1" applyAlignment="1">
      <alignment horizontal="center" vertical="center"/>
    </xf>
    <xf numFmtId="0" fontId="42" fillId="10" borderId="0" xfId="0" applyFont="1" applyFill="1" applyBorder="1" applyAlignment="1">
      <alignment horizontal="center"/>
    </xf>
    <xf numFmtId="0" fontId="43" fillId="12" borderId="0" xfId="0" applyFont="1" applyFill="1" applyBorder="1" applyAlignment="1">
      <alignment horizontal="justify" vertical="center"/>
    </xf>
    <xf numFmtId="0" fontId="20" fillId="13" borderId="0" xfId="0" applyFont="1" applyFill="1" applyBorder="1" applyAlignment="1">
      <alignment horizontal="center" vertical="center" wrapText="1"/>
    </xf>
    <xf numFmtId="0" fontId="44" fillId="12" borderId="0" xfId="0" applyFont="1" applyFill="1" applyBorder="1" applyAlignment="1">
      <alignment horizontal="center" vertical="center" wrapText="1"/>
    </xf>
    <xf numFmtId="0" fontId="44" fillId="12" borderId="0" xfId="0" applyFont="1" applyFill="1" applyBorder="1" applyAlignment="1">
      <alignment horizontal="center" vertical="center"/>
    </xf>
    <xf numFmtId="0" fontId="43" fillId="0" borderId="0" xfId="0" applyFont="1" applyFill="1" applyBorder="1" applyAlignment="1">
      <alignment horizontal="justify" vertical="center"/>
    </xf>
    <xf numFmtId="0" fontId="45"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3" fillId="14" borderId="0" xfId="0" applyFont="1" applyFill="1" applyBorder="1" applyAlignment="1">
      <alignment horizontal="justify" vertical="center"/>
    </xf>
    <xf numFmtId="0" fontId="47" fillId="13" borderId="0" xfId="1" applyFont="1" applyFill="1" applyBorder="1" applyAlignment="1">
      <alignment horizontal="center" vertical="center" wrapText="1"/>
    </xf>
    <xf numFmtId="0" fontId="45" fillId="14" borderId="0" xfId="0" applyFont="1" applyFill="1" applyBorder="1" applyAlignment="1">
      <alignment horizontal="center" vertical="center" wrapText="1"/>
    </xf>
    <xf numFmtId="0" fontId="46" fillId="14" borderId="0" xfId="1" applyFont="1" applyFill="1" applyBorder="1" applyAlignment="1">
      <alignment horizontal="center" vertical="center" wrapText="1"/>
    </xf>
    <xf numFmtId="0" fontId="50" fillId="14" borderId="0" xfId="1" applyFont="1" applyFill="1" applyBorder="1" applyAlignment="1">
      <alignment horizontal="center" vertical="center" wrapText="1"/>
    </xf>
    <xf numFmtId="0" fontId="44" fillId="14" borderId="0" xfId="0" applyFont="1" applyFill="1" applyBorder="1" applyAlignment="1">
      <alignment horizontal="center" vertical="center" wrapText="1"/>
    </xf>
    <xf numFmtId="0" fontId="46" fillId="14" borderId="0" xfId="1" applyFont="1" applyFill="1" applyBorder="1" applyAlignment="1">
      <alignment horizontal="center" vertical="center"/>
    </xf>
    <xf numFmtId="0" fontId="50" fillId="14" borderId="0" xfId="0" applyFont="1" applyFill="1" applyBorder="1" applyAlignment="1">
      <alignment horizontal="center" vertical="center" wrapText="1"/>
    </xf>
    <xf numFmtId="0" fontId="46" fillId="0" borderId="0" xfId="1" applyFont="1" applyFill="1" applyBorder="1" applyAlignment="1">
      <alignment horizontal="center" vertical="center" wrapText="1"/>
    </xf>
    <xf numFmtId="0" fontId="41" fillId="14" borderId="0" xfId="0" applyFont="1" applyFill="1" applyBorder="1" applyAlignment="1">
      <alignment horizontal="center" vertical="center" wrapText="1"/>
    </xf>
    <xf numFmtId="0" fontId="44" fillId="14" borderId="0" xfId="0" applyFont="1" applyFill="1" applyBorder="1" applyAlignment="1">
      <alignment horizontal="center" vertical="center"/>
    </xf>
    <xf numFmtId="0" fontId="44" fillId="0" borderId="0" xfId="0" applyFont="1" applyFill="1" applyBorder="1" applyAlignment="1">
      <alignment horizontal="center" vertical="center"/>
    </xf>
    <xf numFmtId="0" fontId="51" fillId="14" borderId="0" xfId="0" applyFont="1" applyFill="1" applyBorder="1" applyAlignment="1">
      <alignment horizontal="center" vertical="center" wrapText="1"/>
    </xf>
    <xf numFmtId="0" fontId="52" fillId="13" borderId="0" xfId="0" applyFont="1" applyFill="1" applyBorder="1" applyAlignment="1">
      <alignment horizontal="center" vertical="center" wrapText="1"/>
    </xf>
    <xf numFmtId="0" fontId="3" fillId="4"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3" fillId="15" borderId="0" xfId="0" applyFont="1" applyFill="1" applyBorder="1" applyAlignment="1">
      <alignment horizontal="center"/>
    </xf>
    <xf numFmtId="0" fontId="42" fillId="16" borderId="0" xfId="0" applyFont="1" applyFill="1" applyBorder="1" applyAlignment="1">
      <alignment horizontal="center"/>
    </xf>
    <xf numFmtId="0" fontId="35" fillId="5" borderId="1" xfId="0" applyFont="1" applyFill="1" applyBorder="1" applyAlignment="1">
      <alignment horizontal="center" vertical="center"/>
    </xf>
    <xf numFmtId="0" fontId="20" fillId="5" borderId="1" xfId="0" applyFont="1" applyFill="1" applyBorder="1" applyAlignment="1">
      <alignment horizontal="center" vertical="center"/>
    </xf>
    <xf numFmtId="0" fontId="35" fillId="6" borderId="0" xfId="0" applyFont="1" applyFill="1" applyAlignment="1">
      <alignment horizontal="center" vertical="center"/>
    </xf>
    <xf numFmtId="0" fontId="35" fillId="6" borderId="0" xfId="0" applyFont="1" applyFill="1" applyBorder="1" applyAlignment="1">
      <alignment horizontal="center" vertical="center"/>
    </xf>
    <xf numFmtId="0" fontId="35" fillId="6" borderId="3"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0" xfId="0" applyFont="1" applyFill="1" applyBorder="1" applyAlignment="1">
      <alignment horizontal="center" vertical="center"/>
    </xf>
    <xf numFmtId="0" fontId="35" fillId="6" borderId="2" xfId="0" applyFont="1" applyFill="1" applyBorder="1" applyAlignment="1">
      <alignment horizontal="center" vertical="center"/>
    </xf>
    <xf numFmtId="0" fontId="33" fillId="6" borderId="1" xfId="0" applyFont="1" applyFill="1" applyBorder="1" applyAlignment="1">
      <alignment horizontal="center"/>
    </xf>
    <xf numFmtId="0" fontId="35" fillId="6" borderId="1" xfId="0" applyFont="1" applyFill="1" applyBorder="1" applyAlignment="1">
      <alignment horizontal="center" vertical="center"/>
    </xf>
    <xf numFmtId="0" fontId="33" fillId="5" borderId="0" xfId="0" applyFont="1" applyFill="1" applyBorder="1" applyAlignment="1">
      <alignment horizontal="center"/>
    </xf>
    <xf numFmtId="0" fontId="33" fillId="5" borderId="2" xfId="0" applyFont="1" applyFill="1" applyBorder="1" applyAlignment="1">
      <alignment horizontal="center"/>
    </xf>
    <xf numFmtId="0" fontId="33" fillId="5" borderId="3" xfId="0" applyFont="1" applyFill="1" applyBorder="1" applyAlignment="1">
      <alignment horizontal="center"/>
    </xf>
    <xf numFmtId="0" fontId="33" fillId="6" borderId="2" xfId="0" applyFont="1" applyFill="1" applyBorder="1" applyAlignment="1">
      <alignment horizontal="center" wrapText="1"/>
    </xf>
    <xf numFmtId="0" fontId="33" fillId="6" borderId="0" xfId="0" applyFont="1" applyFill="1" applyBorder="1" applyAlignment="1">
      <alignment horizontal="center" wrapText="1"/>
    </xf>
    <xf numFmtId="0" fontId="42" fillId="11" borderId="1" xfId="0" applyFont="1" applyFill="1" applyBorder="1" applyAlignment="1">
      <alignment horizontal="center"/>
    </xf>
    <xf numFmtId="0" fontId="35" fillId="10" borderId="2" xfId="0" applyFont="1" applyFill="1" applyBorder="1" applyAlignment="1">
      <alignment horizontal="center" vertical="center"/>
    </xf>
    <xf numFmtId="0" fontId="35" fillId="10" borderId="0" xfId="0" applyFont="1" applyFill="1" applyBorder="1" applyAlignment="1">
      <alignment horizontal="center" vertical="center"/>
    </xf>
    <xf numFmtId="0" fontId="35" fillId="10" borderId="1" xfId="0" applyFont="1" applyFill="1" applyBorder="1" applyAlignment="1">
      <alignment horizontal="center" vertical="center"/>
    </xf>
    <xf numFmtId="0" fontId="35" fillId="10" borderId="3" xfId="0" applyFont="1" applyFill="1" applyBorder="1" applyAlignment="1">
      <alignment horizontal="center" vertical="center"/>
    </xf>
    <xf numFmtId="0" fontId="35" fillId="11" borderId="4" xfId="0" applyFont="1" applyFill="1" applyBorder="1" applyAlignment="1">
      <alignment horizontal="center" vertical="center"/>
    </xf>
    <xf numFmtId="0" fontId="35" fillId="11" borderId="5" xfId="0" applyFont="1" applyFill="1" applyBorder="1" applyAlignment="1">
      <alignment horizontal="center" vertical="center"/>
    </xf>
    <xf numFmtId="0" fontId="33" fillId="5" borderId="1" xfId="0" applyFont="1" applyFill="1" applyBorder="1" applyAlignment="1">
      <alignment horizontal="center"/>
    </xf>
    <xf numFmtId="0" fontId="33" fillId="6" borderId="0" xfId="0" applyFont="1" applyFill="1" applyBorder="1" applyAlignment="1">
      <alignment horizontal="center"/>
    </xf>
    <xf numFmtId="0" fontId="20" fillId="5" borderId="0" xfId="0" applyFont="1" applyFill="1" applyBorder="1" applyAlignment="1">
      <alignment horizontal="center" vertical="center"/>
    </xf>
    <xf numFmtId="0" fontId="54" fillId="14" borderId="0" xfId="1" applyFont="1" applyFill="1" applyBorder="1" applyAlignment="1">
      <alignment horizontal="center" vertical="center" wrapText="1"/>
    </xf>
    <xf numFmtId="0" fontId="1" fillId="4" borderId="0" xfId="0" applyFont="1" applyFill="1" applyAlignment="1">
      <alignment horizontal="center" vertical="center" wrapText="1"/>
    </xf>
    <xf numFmtId="0" fontId="1" fillId="0" borderId="0" xfId="0" applyFont="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Publics cibles des observatoires régionaux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Analyses!$C$25</c:f>
              <c:strCache>
                <c:ptCount val="1"/>
                <c:pt idx="0">
                  <c:v>occurrence</c:v>
                </c:pt>
              </c:strCache>
            </c:strRef>
          </c:tx>
          <c:spPr>
            <a:solidFill>
              <a:schemeClr val="accent1"/>
            </a:solidFill>
            <a:ln>
              <a:noFill/>
            </a:ln>
            <a:effectLst/>
          </c:spPr>
          <c:invertIfNegative val="0"/>
          <c:cat>
            <c:strRef>
              <c:f>Analyses!$B$26:$B$32</c:f>
              <c:strCache>
                <c:ptCount val="7"/>
                <c:pt idx="0">
                  <c:v>Journalistes</c:v>
                </c:pt>
                <c:pt idx="1">
                  <c:v>Recherche</c:v>
                </c:pt>
                <c:pt idx="2">
                  <c:v>Grand Public</c:v>
                </c:pt>
                <c:pt idx="3">
                  <c:v>Serivce de l'État et institutions</c:v>
                </c:pt>
                <c:pt idx="4">
                  <c:v>Associations</c:v>
                </c:pt>
                <c:pt idx="5">
                  <c:v>Autres*</c:v>
                </c:pt>
                <c:pt idx="6">
                  <c:v>Collecitvités locales/territoriales</c:v>
                </c:pt>
              </c:strCache>
            </c:strRef>
          </c:cat>
          <c:val>
            <c:numRef>
              <c:f>Analyses!$C$26:$C$32</c:f>
              <c:numCache>
                <c:formatCode>General</c:formatCode>
                <c:ptCount val="7"/>
                <c:pt idx="0">
                  <c:v>2</c:v>
                </c:pt>
                <c:pt idx="1">
                  <c:v>2</c:v>
                </c:pt>
                <c:pt idx="2">
                  <c:v>5</c:v>
                </c:pt>
                <c:pt idx="3">
                  <c:v>6</c:v>
                </c:pt>
                <c:pt idx="4">
                  <c:v>7</c:v>
                </c:pt>
                <c:pt idx="5">
                  <c:v>20</c:v>
                </c:pt>
                <c:pt idx="6">
                  <c:v>23</c:v>
                </c:pt>
              </c:numCache>
            </c:numRef>
          </c:val>
          <c:extLst>
            <c:ext xmlns:c16="http://schemas.microsoft.com/office/drawing/2014/chart" uri="{C3380CC4-5D6E-409C-BE32-E72D297353CC}">
              <c16:uniqueId val="{00000000-62A9-42A4-B4B1-E55817148C9C}"/>
            </c:ext>
          </c:extLst>
        </c:ser>
        <c:dLbls>
          <c:showLegendKey val="0"/>
          <c:showVal val="0"/>
          <c:showCatName val="0"/>
          <c:showSerName val="0"/>
          <c:showPercent val="0"/>
          <c:showBubbleSize val="0"/>
        </c:dLbls>
        <c:gapWidth val="182"/>
        <c:axId val="163422680"/>
        <c:axId val="163420328"/>
      </c:barChart>
      <c:catAx>
        <c:axId val="163422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420328"/>
        <c:crosses val="autoZero"/>
        <c:auto val="1"/>
        <c:lblAlgn val="ctr"/>
        <c:lblOffset val="100"/>
        <c:noMultiLvlLbl val="0"/>
      </c:catAx>
      <c:valAx>
        <c:axId val="163420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3422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Usage suivi  par les observatoires régionaux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Analyses!$C$51</c:f>
              <c:strCache>
                <c:ptCount val="1"/>
                <c:pt idx="0">
                  <c:v>Occurrence</c:v>
                </c:pt>
              </c:strCache>
            </c:strRef>
          </c:tx>
          <c:spPr>
            <a:solidFill>
              <a:schemeClr val="accent1"/>
            </a:solidFill>
            <a:ln>
              <a:noFill/>
            </a:ln>
            <a:effectLst/>
          </c:spPr>
          <c:invertIfNegative val="0"/>
          <c:dLbls>
            <c:delete val="1"/>
          </c:dLbls>
          <c:cat>
            <c:strRef>
              <c:f>Analyses!$B$52:$B$56</c:f>
              <c:strCache>
                <c:ptCount val="5"/>
                <c:pt idx="0">
                  <c:v>alimentation (humaine et animale)</c:v>
                </c:pt>
                <c:pt idx="1">
                  <c:v>valorisation matière (recyclage)</c:v>
                </c:pt>
                <c:pt idx="2">
                  <c:v>biomatériaux (BTP, bois constrcution, panneaux…)</c:v>
                </c:pt>
                <c:pt idx="3">
                  <c:v>retour au sol (compostage et fertilisation*) </c:v>
                </c:pt>
                <c:pt idx="4">
                  <c:v>énergétique (méthanisation, incinération, biocarb…)</c:v>
                </c:pt>
              </c:strCache>
            </c:strRef>
          </c:cat>
          <c:val>
            <c:numRef>
              <c:f>Analyses!$C$52:$C$56</c:f>
              <c:numCache>
                <c:formatCode>General</c:formatCode>
                <c:ptCount val="5"/>
                <c:pt idx="0">
                  <c:v>1</c:v>
                </c:pt>
                <c:pt idx="1">
                  <c:v>2</c:v>
                </c:pt>
                <c:pt idx="2">
                  <c:v>8</c:v>
                </c:pt>
                <c:pt idx="3">
                  <c:v>12</c:v>
                </c:pt>
                <c:pt idx="4">
                  <c:v>29</c:v>
                </c:pt>
              </c:numCache>
            </c:numRef>
          </c:val>
          <c:extLst>
            <c:ext xmlns:c16="http://schemas.microsoft.com/office/drawing/2014/chart" uri="{C3380CC4-5D6E-409C-BE32-E72D297353CC}">
              <c16:uniqueId val="{00000000-94E0-4038-BA0A-B10C80911C0D}"/>
            </c:ext>
          </c:extLst>
        </c:ser>
        <c:dLbls>
          <c:showLegendKey val="0"/>
          <c:showVal val="1"/>
          <c:showCatName val="0"/>
          <c:showSerName val="0"/>
          <c:showPercent val="0"/>
          <c:showBubbleSize val="0"/>
        </c:dLbls>
        <c:gapWidth val="182"/>
        <c:axId val="381237136"/>
        <c:axId val="162270200"/>
      </c:barChart>
      <c:catAx>
        <c:axId val="381237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70200"/>
        <c:crosses val="autoZero"/>
        <c:auto val="0"/>
        <c:lblAlgn val="ctr"/>
        <c:lblOffset val="100"/>
        <c:noMultiLvlLbl val="0"/>
      </c:catAx>
      <c:valAx>
        <c:axId val="1622702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123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Nombre d'observatoires régionaux créés en France métropolitaine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Analyses!$C$7</c:f>
              <c:strCache>
                <c:ptCount val="1"/>
                <c:pt idx="0">
                  <c:v>nb d'observatoire créé</c:v>
                </c:pt>
              </c:strCache>
            </c:strRef>
          </c:tx>
          <c:spPr>
            <a:solidFill>
              <a:schemeClr val="accent1"/>
            </a:solidFill>
            <a:ln>
              <a:noFill/>
            </a:ln>
            <a:effectLst/>
          </c:spPr>
          <c:invertIfNegative val="0"/>
          <c:cat>
            <c:numRef>
              <c:f>Analyses!$B$8:$B$23</c:f>
              <c:numCache>
                <c:formatCode>General</c:formatCode>
                <c:ptCount val="16"/>
                <c:pt idx="0">
                  <c:v>1992</c:v>
                </c:pt>
                <c:pt idx="1">
                  <c:v>1993</c:v>
                </c:pt>
                <c:pt idx="2">
                  <c:v>1995</c:v>
                </c:pt>
                <c:pt idx="3">
                  <c:v>2000</c:v>
                </c:pt>
                <c:pt idx="4">
                  <c:v>2001</c:v>
                </c:pt>
                <c:pt idx="5">
                  <c:v>2004</c:v>
                </c:pt>
                <c:pt idx="6">
                  <c:v>2007</c:v>
                </c:pt>
                <c:pt idx="7">
                  <c:v>2008</c:v>
                </c:pt>
                <c:pt idx="8">
                  <c:v>2010</c:v>
                </c:pt>
                <c:pt idx="9">
                  <c:v>2011</c:v>
                </c:pt>
                <c:pt idx="10">
                  <c:v>2012</c:v>
                </c:pt>
                <c:pt idx="11">
                  <c:v>2014</c:v>
                </c:pt>
                <c:pt idx="12">
                  <c:v>2018</c:v>
                </c:pt>
                <c:pt idx="13">
                  <c:v>2020</c:v>
                </c:pt>
                <c:pt idx="14">
                  <c:v>2021</c:v>
                </c:pt>
                <c:pt idx="15">
                  <c:v>2022</c:v>
                </c:pt>
              </c:numCache>
            </c:numRef>
          </c:cat>
          <c:val>
            <c:numRef>
              <c:f>Analyses!$C$8:$C$23</c:f>
              <c:numCache>
                <c:formatCode>0</c:formatCode>
                <c:ptCount val="16"/>
                <c:pt idx="0">
                  <c:v>1</c:v>
                </c:pt>
                <c:pt idx="1">
                  <c:v>1</c:v>
                </c:pt>
                <c:pt idx="2">
                  <c:v>1</c:v>
                </c:pt>
                <c:pt idx="3">
                  <c:v>1</c:v>
                </c:pt>
                <c:pt idx="4">
                  <c:v>1</c:v>
                </c:pt>
                <c:pt idx="5">
                  <c:v>1</c:v>
                </c:pt>
                <c:pt idx="6">
                  <c:v>4</c:v>
                </c:pt>
                <c:pt idx="7">
                  <c:v>3</c:v>
                </c:pt>
                <c:pt idx="8">
                  <c:v>3</c:v>
                </c:pt>
                <c:pt idx="9">
                  <c:v>1</c:v>
                </c:pt>
                <c:pt idx="10">
                  <c:v>1</c:v>
                </c:pt>
                <c:pt idx="11">
                  <c:v>1</c:v>
                </c:pt>
                <c:pt idx="12">
                  <c:v>3</c:v>
                </c:pt>
                <c:pt idx="13">
                  <c:v>3</c:v>
                </c:pt>
                <c:pt idx="14">
                  <c:v>1</c:v>
                </c:pt>
                <c:pt idx="15">
                  <c:v>2</c:v>
                </c:pt>
              </c:numCache>
            </c:numRef>
          </c:val>
          <c:extLst>
            <c:ext xmlns:c16="http://schemas.microsoft.com/office/drawing/2014/chart" uri="{C3380CC4-5D6E-409C-BE32-E72D297353CC}">
              <c16:uniqueId val="{00000000-542D-4CCC-9E2D-BCABF99B7417}"/>
            </c:ext>
          </c:extLst>
        </c:ser>
        <c:dLbls>
          <c:showLegendKey val="0"/>
          <c:showVal val="0"/>
          <c:showCatName val="0"/>
          <c:showSerName val="0"/>
          <c:showPercent val="0"/>
          <c:showBubbleSize val="0"/>
        </c:dLbls>
        <c:gapWidth val="219"/>
        <c:overlap val="-27"/>
        <c:axId val="162267456"/>
        <c:axId val="162269808"/>
      </c:barChart>
      <c:catAx>
        <c:axId val="16226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69808"/>
        <c:crosses val="autoZero"/>
        <c:auto val="1"/>
        <c:lblAlgn val="ctr"/>
        <c:lblOffset val="100"/>
        <c:noMultiLvlLbl val="0"/>
      </c:catAx>
      <c:valAx>
        <c:axId val="16226980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6745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Biomasse</a:t>
            </a:r>
            <a:r>
              <a:rPr lang="en-US" baseline="0"/>
              <a:t> suivie par les observatoires régionaux</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tx>
            <c:strRef>
              <c:f>Analyses!$C$37</c:f>
              <c:strCache>
                <c:ptCount val="1"/>
                <c:pt idx="0">
                  <c:v>Occurrence</c:v>
                </c:pt>
              </c:strCache>
            </c:strRef>
          </c:tx>
          <c:spPr>
            <a:solidFill>
              <a:schemeClr val="accent1"/>
            </a:solidFill>
            <a:ln w="19050">
              <a:solidFill>
                <a:schemeClr val="lt1"/>
              </a:solidFill>
            </a:ln>
            <a:effectLst/>
          </c:spPr>
          <c:invertIfNegative val="0"/>
          <c:cat>
            <c:strRef>
              <c:f>Analyses!$B$38:$B$45</c:f>
              <c:strCache>
                <c:ptCount val="8"/>
                <c:pt idx="0">
                  <c:v>restauration</c:v>
                </c:pt>
                <c:pt idx="1">
                  <c:v>CIVE</c:v>
                </c:pt>
                <c:pt idx="2">
                  <c:v>résidus de cultures</c:v>
                </c:pt>
                <c:pt idx="3">
                  <c:v>IAA</c:v>
                </c:pt>
                <c:pt idx="4">
                  <c:v>Effluents d'élevage</c:v>
                </c:pt>
                <c:pt idx="5">
                  <c:v>Boues</c:v>
                </c:pt>
                <c:pt idx="6">
                  <c:v>bois et forêt**</c:v>
                </c:pt>
                <c:pt idx="7">
                  <c:v>biodéchets*</c:v>
                </c:pt>
              </c:strCache>
            </c:strRef>
          </c:cat>
          <c:val>
            <c:numRef>
              <c:f>(Analyses!$C$38:$C$44,Analyses!$C$45)</c:f>
              <c:numCache>
                <c:formatCode>General</c:formatCode>
                <c:ptCount val="8"/>
                <c:pt idx="0">
                  <c:v>1</c:v>
                </c:pt>
                <c:pt idx="1">
                  <c:v>2</c:v>
                </c:pt>
                <c:pt idx="2">
                  <c:v>3</c:v>
                </c:pt>
                <c:pt idx="3">
                  <c:v>4</c:v>
                </c:pt>
                <c:pt idx="4">
                  <c:v>5</c:v>
                </c:pt>
                <c:pt idx="5">
                  <c:v>7</c:v>
                </c:pt>
                <c:pt idx="6">
                  <c:v>8</c:v>
                </c:pt>
                <c:pt idx="7">
                  <c:v>12</c:v>
                </c:pt>
              </c:numCache>
            </c:numRef>
          </c:val>
          <c:extLst>
            <c:ext xmlns:c16="http://schemas.microsoft.com/office/drawing/2014/chart" uri="{C3380CC4-5D6E-409C-BE32-E72D297353CC}">
              <c16:uniqueId val="{00000000-68AB-490F-B712-E408CDFFF264}"/>
            </c:ext>
          </c:extLst>
        </c:ser>
        <c:dLbls>
          <c:showLegendKey val="0"/>
          <c:showVal val="0"/>
          <c:showCatName val="0"/>
          <c:showSerName val="0"/>
          <c:showPercent val="0"/>
          <c:showBubbleSize val="0"/>
        </c:dLbls>
        <c:gapWidth val="150"/>
        <c:axId val="162269416"/>
        <c:axId val="534363520"/>
      </c:barChart>
      <c:catAx>
        <c:axId val="162269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4363520"/>
        <c:crosses val="autoZero"/>
        <c:auto val="1"/>
        <c:lblAlgn val="ctr"/>
        <c:lblOffset val="100"/>
        <c:noMultiLvlLbl val="0"/>
      </c:catAx>
      <c:valAx>
        <c:axId val="5343635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2269416"/>
        <c:crossesAt val="1"/>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1</xdr:colOff>
      <xdr:row>5</xdr:row>
      <xdr:rowOff>190499</xdr:rowOff>
    </xdr:from>
    <xdr:to>
      <xdr:col>15</xdr:col>
      <xdr:colOff>76200</xdr:colOff>
      <xdr:row>12</xdr:row>
      <xdr:rowOff>38099</xdr:rowOff>
    </xdr:to>
    <xdr:sp macro="" textlink="">
      <xdr:nvSpPr>
        <xdr:cNvPr id="5" name="ZoneTexte 4"/>
        <xdr:cNvSpPr txBox="1"/>
      </xdr:nvSpPr>
      <xdr:spPr>
        <a:xfrm>
          <a:off x="9934576" y="1142999"/>
          <a:ext cx="1600199"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Rappel 2015</a:t>
          </a:r>
          <a:r>
            <a:rPr lang="fr-FR" sz="1000" baseline="0"/>
            <a:t> : promulgation de la loi relative à la transition énergétique pour la croissance verte </a:t>
          </a:r>
        </a:p>
        <a:p>
          <a:r>
            <a:rPr lang="fr-FR" sz="1000" baseline="0"/>
            <a:t>=&gt; explique la hausse de la création d'observatoire régionaux</a:t>
          </a:r>
          <a:endParaRPr lang="fr-FR" sz="1000"/>
        </a:p>
      </xdr:txBody>
    </xdr:sp>
    <xdr:clientData/>
  </xdr:twoCellAnchor>
  <xdr:twoCellAnchor>
    <xdr:from>
      <xdr:col>5</xdr:col>
      <xdr:colOff>390524</xdr:colOff>
      <xdr:row>19</xdr:row>
      <xdr:rowOff>23812</xdr:rowOff>
    </xdr:from>
    <xdr:to>
      <xdr:col>12</xdr:col>
      <xdr:colOff>742949</xdr:colOff>
      <xdr:row>29</xdr:row>
      <xdr:rowOff>66675</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538162</xdr:colOff>
      <xdr:row>51</xdr:row>
      <xdr:rowOff>119062</xdr:rowOff>
    </xdr:from>
    <xdr:to>
      <xdr:col>10</xdr:col>
      <xdr:colOff>538162</xdr:colOff>
      <xdr:row>55</xdr:row>
      <xdr:rowOff>195262</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133350</xdr:colOff>
      <xdr:row>28</xdr:row>
      <xdr:rowOff>190500</xdr:rowOff>
    </xdr:from>
    <xdr:to>
      <xdr:col>20</xdr:col>
      <xdr:colOff>47625</xdr:colOff>
      <xdr:row>42</xdr:row>
      <xdr:rowOff>161925</xdr:rowOff>
    </xdr:to>
    <xdr:sp macro="" textlink="">
      <xdr:nvSpPr>
        <xdr:cNvPr id="2049" name="AutoShape 1" descr="data:image/png;base64,iVBORw0KGgoAAAANSUhEUgAAAncAAAE9CAYAAABp4UT1AAAAAXNSR0IArs4c6QAAIABJREFUeF7tnQm4HEX1t08Mi4TFSIIo8FeJCCKyKEQUJJFFFgVEiIICgiwSdkGQPbJLElkU+BJZlC3gBn8WUQmCGAQEWRQVCCJrQAQiEJYokPDdX3/T9+sM3TOne6Z7ambefp77QO5UV516z6mqX5+qnjvkwQcfPMTMljezN4wLAhCAAAQgAAEIQKCbCSw05MEHH/zP0ksvveiQIUO6uSPYDgEIQAACEIAABPqewNy5c03i7qVRo0YtMXTo0L4HAgAIQAACEIAABCDQzQT+/e9/I+662YHYDgEIQAACEIAABJIEEHfEAwQgAAEIQAACEOghAoi7HnImXYEABCAAAQhAAAKIO2IAAhCAAAQgAAEI9BABxF0POZOuQAACEIAABCAAAcQdMQABCEAAAhCAAAR6iADiroecSVcgAAEIQAACEIAA4o4YgAAEIAABCEAAAj1EAHHXQ86kKxCAAAQgAAEIQABxRwxAAAIQgAAEIACBHiKAuOshZ9IVCEAAAhCAAAQggLgjBoIgcOmll9qMGTNs6tSpQdjz9a9/3TbccEP78pe/HNlz1lln2WOPPWaTJ0/OZV9o/cplfBsL/+AHP7C77rrLvv/979vb3/72Ntbc3qouueQSu/XWW+3000+3RRdd1F15t/TP3aGSCnr4esqUZB7VQqBnCCDuesaV+Tpyzz332He/+10bOXKkHXvssfbOd75zgQqOPPJI+5//+R/be++981VcsPQFF1xgv/vd7+xHP/pRwRrae9suu+wSibtdd921JXEXWr/aS8lfm0T73XffHbS4e+SRR+yYY46xQw45xNZaay1/58yih5LQ+5erQyUU9vD1lCnBtFxV6iHltNNOszfffHOB+97znvfYqaeemqsuCkOgLAKIu7LIBl7vb37zG/vhD39oQ4cOtU9+8pO2zz77LGDxN7/5zUjcfeMb36ikJ6GJoHpxd95550WZuxNOOCEXj9D6lcv4ROFHH33Ujj76aPvWt75la6yxRtFqgr7vpJNOspVWWsm23377oO3sVuM8fD1lOt3/eO78zne+Y+973/s6bQ7tQyCVAOKuTwMjnqDGjBljN998s5144om24oorDtJA3C2Yubv44osjcSeBk+fqFXH30EMP2YQJE+zggw+2ddZZJw8CykKgpwgg7nrKnT3bGcRdz7q2ccfiCWrixIl23HHH2fvf//4FhEuauHvggQfsiiuuMC308+bNs+WXX9623HJLW2+99aLGdL7s73//e3ROTedmJIbe9a532Y477mirrrqq/eQnP4nO1en6zGc+Y1/60pdsyJAh0b9jEaTMmO69//77bckll7TNN988aiO+4ja22WYbUzbt5ZdftsMPP9xWWWWVqMhf//pX+/nPf27a3ll44YXtox/9aLS1uvjii2cCkU1XXXWVPffcc7bCCivYzjvvbHoqT27L/u///q89/vjjduCBBw7W04xHnn49++yzJgGpOt/2trfZxhtvbOPGjRvk06xfWVx+//vf2x/+8IfozGDyDNkdd9wRbZGefPLJ0db81VdfbbfffnvE4B3veIeNHTt2sH1tOcZ+izv/sY99LNq+1OXhUH/2sFU/NuNV7+xG7TVjq7pef/31KK5uu+02mz179gJbchorM2fOTD0z2oxNbJfGiP7/H//4hw0fPty+8pWv2LrrrjvYjVdffbWhj1RQmfh7773XzjjjjAW6v+eee9pGG20UjUttHWtLUWNik002ico9//zzdthhh0Uxl5W1VGxceeWV9uSTT9oSSyxho0ePjurT+clWfekZt3n97anTy74+ljziLouJdkMajbXkPNosJlS2kV88DPp0+euLbiPu+sLNb+1kPEFp0b/lllvssssuMy1Sa6+9dlS4XtxpAZQQ/PSnPx0tABIgmux/8Ytf2Pjx400ZQAk0iYmllloq2uaVsJOAePjhh03nUSQIPvvZz9qdd95pU6ZMMS06ElCxCJJNSy+9tH3ta1+zD3/4w/bLX/7Sfvaznw3WH5fTArvQQgtF4kLlJVq0yMjGU045xbbYYgvbaqutIuF39tln2/z58yMREwvJJA1Njt/73vciIfO5z30uEpU6HD9nzpxIgMZn7uoJenjk6ZfOeqkf++23n73xxhuREJY9Et2efol9Gpf77rsvOltZn3E788wz7cEHH4z8c84559iIESMiQSdBfdNNN9lFF10U2RIL96zMXR4OyTOVWfZ6/diIV9qQzmpP/fLEjHiIr2JOsfzjH//YbrzxxuiM1bLLLjv4cJI8M+phE48ZCSa9xCN/q+4bbrjBJk2aFD1A6VJMNvORRPif//znaGwlr/ojBsrSa5tdtkvIK/4lThUnw4YNewu+eIxo3EsQamzoYUdzhQRoq770xHdef3vq9LIvIu6ymFx44YVN/ei1q5lfPAz6dPnri24j7vrCzY3FnRZ0LVoSTFpQdA6vXtwdddRR9tprr73lbVH9XiJKC4QmpXhR0gKo609/+lNUpwSXMmLxJbGhMoceeuiguLv++utNL3Ksttpqg+X0uTJwEmexWJo+fbrtv//+0VnB5KUFQDZKhMaXFi1lJnVWLO2QfNo9EnhaABuJOw+P2N5m/dLBbLH5whe+YNttt91bnOXpl9incVGGVS/FaCHea6+9orr1O/2/MjXx28D1jeoeZT0lOHRlibs8HOrFXVE/rrnmmg15ZYm7tPY8bFWfHlY+9alPRRk1XYp5sdltt90iwZO2/e5hkzZmlKXTg4+y01/84hczZ6h6H3nF3T//+c8o2y1hJvGu8Zk2nuKGNQYXW2wxO/7441NtyYo9FfbwbVamiL+b1am5oCh7T+auEZNmY81rVzO/eBj06fLXF91G3PWFmxuLO2W/lJVQNkeZqk033XQBcRcvZNoejRe3uEZlmLSlqQygthvq33jVNo4moTi7F98n8TR37lzTAepYBKW9LautV/1emRNl3rLOsP3nP/+x3XffPdrGTYpI/V4L8A477GBbb731AiAkqtRfiZyvfvWrC3xWn+1IfujlIa5Z9tb3Sxy0JaetamVH468L8far0dk+bddpG1YZHTHUE73EskSwtonSLi3+yhTF4jtN3LXCoVU/ZvHKGs5p7XnZqs499tgjEvvxtqWyV4rpZNY6Gb9eNmljRu1J3El8qd2sq95HXnGn+i6//PLoR1l2nbXVtmza9dJLL0UPAsqEZz0ItOJLzTWecZvH316/ZtndjH0s7up5aes79lees7b1fvTY1cwvXgZ9uvz1RbcRd33h5ubiTkLn29/+tj3zzDPRmR1lHeK3ZfWkr0yeJndN8slLW6c6I6enf0169QLtqaeeirKC9eJO4kITlM62NRJ32i6+5pprovN12jLKmvh0VuyAAw7I9KbEm4Rf8oonSGXL6jNmjcSdl4fO72XZW9+vV155JTq7pG1tZU5lq7aKNUA9/Wq0mGj7VV93I//qbKKE8t/+9rfBDKeEiBjrPJbOk2lh0KXMXSNx1wqHVv2YxUvHBdKutPbyxIy2Rf/yl79EPJZZZpnIV3og0vcepol4L5u0MSP7lRXUiytx5tTjozzi7sUXX4yykRr3iq9PfOITqdwa9SO+oRVfqo+e+M7jb69fs+yuZ18Pxpu5S3tY9fjRY1czv3gZ9Ony1xfdRtz1hZubizuViEWAhI4O4eu8j74KJc5+pT29xyJFC4tetmi3uNN5MC2i8VmmrIlPk7+euNOyi1ku1vakRN9mm22WK3Pn5aGsSJa99f2KbVQ/lM2R2FJWcf3113f1q5G40wIuPyoTpMyrXgrRVqL8qc/0BrC2ArXNp6920Nm/I444IhItjcRdKxza5cd6XsoEecWdN2bESNv68ufTTz8dZZzFSQ87K6+8curDiZdN2pipF3deHymmJNDrvwg87UHl3HPPjb5UWtutepjQuUMdy6i/9LLFvvvuWyhz5+HrKZO0yeNvb50eEZUWS0XFndePHrua+cXLoE+Xv77oNuKuL9zsE3cqpbNzeuNOk76+8yv+njtl7hZZZJHBTFtco0SALmXg0ialPJk7nU3T123Eb76q3oMOOijaHoy/gqSRiJGNOiCuOryXFm31S9vE8aX+a8uy0Zk7Dw/VJ3s9/aq3Nz4np20eT7+abQNp+1wHsMVT20Dys96SjReJ+m1riTq9EBOLuyeeeCLauqs/m5WHQ/2Zu6wvrfb0txEvr7hTOU9bcRZEPtG5u7QXc9L4e9jkWcib+Ug+jrPc8bZ+2vnR+Hd6GNKbucq662yfznymXcqs6UvOdXY1D1svX48P8vrbU6eHfTvFnXesee1q5hcPA+88SbnuI4C46z6ftcXi5NuyytDEl7ZltY2qNzY//vGPD4q7+Eye3nbddttto2ye3pSVcJFY0EsQrYo7bUlKaOmMz4c+9KHojTxlsSQgV1999cjERiJGb/3q7VgtUjpHp21cfTWLsiPaFtZbjfWX3njUlq8yeDozo603nVFT//XCRtbbsh4esb3N+qWzdrJRC+xyyy1n+usheotVb6vKBk+/mom7+OyjMoHaeo0FsLIJEi1qN/6aF72h/Nvf/jZ6ASUWd/K3yukrMCQ4ta2n7ck8HLzirll/tbXViFceAdKsrThm9OfI/vjHP0bCTplNxZa23ZX9zIp9DxvPQu71kb56SGMl3tLXy0TK0OklI4lSxbK+0kXjVfbrBQn1R1+NordsJfLSxojenlZWUJlKjSsdZ9C41ENY/JZ8llD38G1Wpoi/m9WZ9YazYqesbVmvHz0xITub+cXDoC2LCZUESQBxF6RbyjdK31umiV9iSNtNyUsT909/+tNo6y4pbjRZ6IzdrFmzoq2cD37wg9FZtXhratq0adF3fel8UlIs6s1Ybe0k327VWSVN2nE2QPfqu+kkHPV9bxIjyixJqG2wwQaD9aW1kbRdLw5IdOo76bTNNGrUqOhNXZ0fy7rUJ92jrQwtWHohQ9vAH/jAB6Lv6Mu6mvHQfZ5+6ataJFbELhZN2l5MbjE261czLrJF5+4kJLV4JZnqZYn4S5qVsdVn2qYVj+T3+qm/+pqOF154ISoTnwfzckjGRjN7G/XXw6veZ43aa8ZWk6TOoEr8Kz4lliRwJIJ1r86oKobqY182NGOTZZeEvc6jxePP6yN9IbkyeLIvjl99/YYelrQlLzv1ucS9PtelzKQEn95KVWY27frVr35l1113XfRgoPlCIl8PI/r+yFZ8GbfVbn+r3mZ+9bKv5yHGErvayo6/qsYbbx4/5rGrkV88DMpfaWihUwQQd50iT7sQgEBXEJDw1wsUEvzJL4JWhlUPKXpA0YMOFwQgAIFQCCDuQvEEdkAAAkESiL8sVpkqZbN1nk3Za23f6ytR9OW/+i5GLghAAAKhEEDcheIJ7IAABIIloLOlOp+pF4S0LawXd7SNqWMJyTOrwXYAwyAAgb4igLjrK3fTWQhAAAIQgAAEep0A4q7XPUz/IAABCEAAAhDoKwKIu75yN52FAAQgAAEIQKDXCSDuet3D9A8CEIAABCAAgb4igLjrK3fTWQhAAAIQgAAEep0A4q7XPUz/IAABCEAAAhDoKwKIu75yN52FAAQgAAEIQKDXCSDuet3D9A8CHSZwySWX2K233mr6+6zJv/DQYbNczesvU+jPik2dOnWwvP683l133RX9/V99oXErVzvrasUO7oUABHqLAOKut/xJbyAQFAH9veBjjjnGDjnkEFtrrbWCss1jTNofcZfQu/vuu9si7tpZl6c/lIEABPqDAOKuP/xMLyHQEQInnXSSrbTSSrb99tsv0P6jjz5qRx99tH3rW9+yNdZYoyO2eRpNE3f193VLXzz9pQwEINAbBBB3veFHegGBriLw0EMP2YQJE+zggw+2ddZZJ1jbPeKuW/oSLGQMgwAE2k4Acdd2pFQIge4noLNmf//73+3LX/6y6czcY489Zu9617tsxx13tFVXXdV+8pOfRGfRdH3mM5+xL33pSzZkyJDBjv/1r3+1n//856Zt2YUXXtg++tGP2q677mqLL754dH4tvje+4WMf+1i0dRu3u80229h5551nL7/8sh1++OG2yiqrREUfeOABu+KKK0yCat68ebb88svblltuaeutt95g29OmTbPHH388slW2P/jgg1G7slP1Jq9m9aWJu+Q5vEZ9efXVV+3qq6+222+/3Z577rno79GOHTvWxo0bN8iq/kxf3H/Zrv//xz/+YcOHD7evfOUrtu666y5geyPG3R+B9AACEGiFAOKuFXrcC4EeJSBR8/vf/96WWmop22effSJhpxcIHn74YXvPe95jEmOf/exn7c4777QpU6bYnnvuaRtuuGFEQ6LjlFNOsS222MK22mqrSKCdffbZNn/+fDv55JMjYZOV7VK7t912my200EKR2Ft66aWjlzD04oLqnThxon3605+Otnnf9ra32ZVXXmm/+MUvbPz48TZmzJiofdVxxx13RJ9LUK6++ur261//OhKke+21VySwYjub1Zcm7up/l9UXvSwxYsSIqL0ll1zSbrrpJrvoootsv/32GxSj9XXF3JdYYgn7+te/bu9///vtxz/+sd1www02adKkSMx6GfdoaNItCEDAQQBx54BEEQj0GwGJjFhQSMzp+tOf/hQJDIm2nXfeeRCJtlZV5tBDD41+pxcoXnvttUiIxdfMmTPtuOOOi87Y6cWKRuJu+vTptv/++9snP/nJBbAfddRRUb2TJ09+y+8lIL/3ve8Nirvrr7/ejjjiCPvIRz4yWFb2STR+5zvfiX7nqa8VcZcWM3vvvXeUxZRwi4Xo7373O/vRj340+O967soASjwr6/jFL37RzbjfYpb+QgAC/58A4o5ogAAE3kIgTdQ8+eSTkYBLZsl044knnmhz5841vTzxn//8x3bffXfbfPPNFxCA+v1uu+1mO+ywg2299dYNxV1S7MSGSbxJEGkLVluUyUsZuauuusrOOuusKNOXdU7u/PPPH8yevfLKK676tK1ab483c5cWVtpiVjYvFsJpmbu0/kvcaVt2jz32cDMmrCEAgf4lgLjrX9/TcwhkEkgTSE899VS0VVov7rTV+tJLL0UZMZ0tO+CAAzLr/epXvxoJv0aZuzRx889//tO++c1vRmcAtdWbvH75y19GZ+uUVVxhhRUyxd1ll11m11xzTXSW78UXX3TV95vf/KawuJMgVXv62pTZs2dHokyXMnd5xZ2ErV480X+9jAlvCECgfwkg7vrX9/QcAm0Xd8qIKcuUlmFLNpZX3MWZPwk7CbzkFYs2vdygM4JZmbtzzjknOs+nLVBvfXp5o0jm7s0334y+6kVbqtqKfd/73hedHdRWsbKLrYg7L2PCGwIQ6F8CiLv+9T09h0DbxZ0qVIZNb4bqq06yrieeeMIOO+ywt5yta/TVI6p3kUUWGTwzF9ctwaQrPkunOnTmTu3Hb9lKbB144IHRiyESXbGdzerznLlL68vzzz9v++677+A2dGyrRJ1saEXceRkT3hCAQP8SQNz1r+/pOQRKEXe33HJL9HbsF77wBdt4441t2LBh0deqKAumLd1ll102ypwpozV69OjoHJm2SZdZZpnMrJsMVdbtzDPPjN7S3XbbbaM69KashJzOsq222mpRf2JxJ4GpNlZeeeXoa1muvfbaKHOmt2e99XnEXVpfRo4cGbW93HLLRaJS189+9jP77W9/G71Q0qq48zAmvCEAgf4lgLjrX9/TcwhkEtB3xem76PR1HvH1zDPPRF86rIxU8k1Wvb2q82V6Gza+9FUkEl76vjm9oTpq1KjoLVudN4svCRR9zccLL7xgG2ywQXSeLK3dpJG6R2fsZs2aZUOHDrUPfvCDtt1220UCLr5iQabMoP5fL4IoW6a3TdVOnvrS7En7XVpftPV88cUXR98RuNhii0Vta5tW26qx4KuvK6v/+voUnbnTV7vkYUyIQwAC/UkAcdeffqfXEOhZAp6/KtGznadjEIAABMwMcUcYQAACPUUAcddT7qQzEIBAAQKIuwLQuAUCEAiXQLOt3XAtxzI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GAuGsPR2qBAAQgAAEIQAACQRBA3AXhBoyAAAQgAAEIQAAC7SFQWNy9+eabtuuuu9rrr78eWfLud7/bTjvttPZYRS0QgAAEIAABCEAAAoUIFBZ38+bNs0MOOcROP/30Qg1zEwQgAAEIQAACEIBA+wkg7trPlBohAAEIQAACEIBAxwgUFnfalt15551tyJAhNnz4cNtss81syy23zNWR2bNnm364IAABCEAAAhCAAATeSmDEiBGmnzxXYXGnRnTeTuLu4YcftkmTJtlRRx1lK664Yp72KQsBCEAAAhCAAAQg0EYCLYm7pB0nnXSSbbrppjZ69Og2mkdVEIAABCAAAQhAAAJ5CLQs7ubPn28PPPCAnXHGGXbyySfbyJEj87RPWQhAAAIQgAAEIACBNhIoLO7uvfdemzp1qr300kvR16DssMMOtvbaa7fRNKqCAAQgAAEIQAACEMhLoLC4y9sQ5SEAAQhAAAIQgAAEyieAuCufMS1AAAIQgAAEIACByggg7ipDTUMQgAAEIAABCECgfAKIu/IZ0wIEIAABCEAAAhCojADirjLUNAQBCEAAAhCAAATKJ4C4K58xLUAAAhCAAAQgAIHKCCDuKkNNQxCAAAQgAAEIQKB8Aoi78hnTAgQgAAEIQAACEKiMAOKuMtQ0BAEIQAACEIAABMongLgrnzEtQAACEIAABCAAgcoIIO4qQ01DEIAABCAAAQhAoHwCiLvyGdMCBCAAAQhAAAIQqIwA4q4y1DQEAQhAAAIQgAAEyieAuCufMS1AAAIQgAAEIACByggg7ipDTUMQgAAEIAABCECgfAKIu/IZ0wIEIAABCEAAAhCojADirjLUNAQBCEAAAhCAAATKJ4C4K58xLUAAAhCAAAQgAIHKCCDuKkNNQxCAAAQgAAEIQKB8Aoi78hnTAgQgAAEIQAACEKiMAOKuMtQ0BAEIQAACEIAABMongLgrnzEtQAACEIAABCAAgcoIIO4qQ01DEIAABCAAAQhAoHwCiLvyGdMCBCAAAQhAAAIQqIxAy+LuxRdftMMOO8zWWmstGz9+fGWG0xAEIAABCEAAAhCAwFsJtCzupkyZYkOGDLHXX3/d9t9/fxhDAAIQgAAEIAABCHSQQEvibubMmXb11VfbhhtuaLfddhviroOOpGkIQAACEIAABCAgAoXF3fz58+3YY4+1fffd15544olC4m727NmmHy4IQAACEIAABCAAgbcSGDFihOknz1VY3E2fPt3mzJlj48aNszvvvLOQuMtjKGUhAIHWCOx03n2uCi7Z48OuchSCAAQgAIEwCRQWd6eeeqrdddddC/Rq9OjRdtBBB4XZU6yCQJ8TQNz1eQDQfQhAoG8IFBZ3SUJk7vomXuhoFxNA3HWx8zAdAhCAQA4CbRF399xzT7Qtu88+++RomqIQgECVBBB3VdKmLQhAAAKdI9AWcdc582kZAhDwEkDceUlRDgIQgEB3E0Dcdbf/sB4CbgKIOzcqCkIAAhDoagKIu652H8ZDwE8AcednRUkIQAAC3UwAcdfN3sN2COQggLjLAYuiEIAABLqYAOKui52H6RDIQwBxl4cWZSEAAQh0LwHEXff6DsshkIsA4i4XLgpDAAIQ6FoCiLuudR2GQyAfAcRdPl6UhgAEINCtBBB33eo57IZATgKIu5zAKA4BCECgSwkg7rrUcZgNgbwEEHd5iVEeAhCAQHcSQNx1p9+wGgK5CSDuciPjBghAAAJdSQBx15Vuw2gI5CeAuMvPjDsgAAEIdCMBxF03eg2bIVCAAOKuADRugQAEINCFBBB3Xeg0TIZAEQKIuyLUuAcCEIBA9xFA3HWfz7AYAoUIIO4KYeMmCEAAAl1HAHHXdS7DYAgUI4C4K8aNuyAAAQh0GwHEXbd5DHshUJAA4q4gOG6DAAQg0GUEEHdd5jDMhUBRAoi7ouS4DwIQgEB3EUDcdZe/sBYChQkg7gqj40YIQAACXUUAcddV7sJYCBQngLgrzo47IQABCHQTAcRdN3kLWyHQAgHEXQvwuBUCEIBAFxFA3HWRszAVAq0QQNy1Qo97IQABCHQPAcRd9/gKSyHQEgHEXUv4uBkCEIBA1xBA3HWNqzAUAq0RQNy1xo+7IQABCHQLAcRdt3gKOyHQIgHEXYsAuR0CEIBAlxBA3HWJozATAq0SQNy1SpD7IQABCHQHgcLibt68eXbxxRfbzTffbIsssohtt912tskmm3RHr7ESAn1IAHHXh06nyxCAQF8SKCzuZs2aZTfeeKONGzfO7rvvPpsyZYqdf/75fQmRTkOgGwgg7rrBS9gIAQhAoHUChcVd3PTrr79uN9xwg91xxx02YcKE1i2iBghAoBQCiLtSsFIpBCAAgeAItCTuLrjgAps+fboNGzbM9t9/f1tzzTVzdXD27NmmHy4IQKB8AsfPeMPVyIQxC7nKUQgCEIAABMonMGLECNNPnqslcaeGlLm7++67berUqTZ58mTmMOXyAAAgAElEQVQbOXJknvYpCwEIVEQglMyd1w5huWSPD5dKJyRbSu0olbdEIJQ4CcWOlmBycyUEWhZ3sZVHHHFE9FLFOuusU4nhNAIBCOQj4F0Y+klQeZlUITTzeZPSVRIIJU5CsaNK9rRVjEBhcXfrrbfanDlzbOzYsfbYY4/ZxIkTbdKkSbbMMssUs4S7IACBUgl4FwbEXbobyuZSqvOpvCUC3rFT9kNAKHa0BJObKyFQWNw999xzds4559jMmTNt+PDh0VuzG2ywQSVG0wgEIJCfgHdhKFvEeO0oe6FU/SHZkt+j3FEVgVDiJBQ7quJOO8UJFBZ3xZvkTghAoBMEvAsD4o7MXSfiM+Q2vWOn7AeSUOwI2VfY9v8IIO6IBAj0CQHvwoC4Q9z1yZBwd9M7dhB3bqQULJkA4q5kwFQPgVAIeBcoxB3iLpSYDcUO79hB3IXiMexA3BEDEOgTAt4FCnGHuOuTIeHupnfsIO7cSClYMgHEXcmAqR4CoRDwLlCIO8RdKDEbih3esYO4C8Vj2IG4IwYg0CcEvAsU4g5x1ydDwt1N79hB3LmRUrBkAoi7kgFTPQRCIeBdoBB3iLtQYjYUO7xjB3EXisewA3FHDECgTwh4FyjEHeKuT4aEu5vesYO4cyOlYMkEEHclA6Z6CIRCwLtAIe4Qd6HEbCh2eMcO4i4Uj2EH4o4YgECfEPAuUIg7xF2fDAl3N71jB3HnRkrBkgkg7koGTPUQCIWAd4FC3CHuQonZUOzwjh3EXSgeww7EHTEAgT4h4F2gEHeIuz4ZEu5uescO4s6NlIIlE0DclQyY6iEQCgHvAoW4Q9yFErOh2OEdO4i7UDyGHYg7YgACfULAu0Ah7hB3fTIk3N30jh3EnRspBUsmgLgrGTDVQyAUAt4FCnGHuAslZkOxwzt2EHeheAw7EHfEAAT6hIB3gULcIe76ZEi4u+kdO4g7N1IKlkwAcVcyYKqHQCgEvAsU4g5xF0rMhmKHd+wg7kLxGHYg7ogBCPQJAe8ChbhD3PXJkHB30zt2EHdupBQsmQDirmTAVA+BUAh4FyjEHeIulJgNxQ7v2EHcheIx7EDcEQMQ6BMC3gUKcYe465Mh4e6md+wg7txIKVgyAcRdyYCpHgKhEPAuUIg7xF0oMRuKHd6xg7gLxWPYgbgjBiDQJwS8CxTiDnHXJ0PC3U3v2EHcuZFSsGQCiLuSAVM9BEIh4F2gEHeIu1BiNhQ7vGMHcReKx7ADcUcMQKBPCHgXKMQd4q5PhoS7m96xg7hzI6VgyQQKi7t58+bZtGnTbMaMGTZs2DDbcccdbd111y3ZXKqHAASKEvAuUIg7xF3RGOvV+7xjB3HXqxHQff0qLO5mzZplN954o2233XZ255132sUXX2znnnuuDRkypPsoYDEE+oCAd4FC3CHu+mA45Oqid+wg7nJhpXCJBAqLu6RNzz//vO2333524YUX2kILLVSiuVQNAQgUJeBdoBB3iLuiMdar93nHDuKuVyOg+/rVFnF300032a233mpHHnlkLgKzZ882/XBBAALlEzh+xhuuRiaMKfcBzWuHjO0nW1zOoVBHCIQSs6HY0REn9HGjI0aMMP3kuVoWd3PmzLEJEybYwQcfbO9973vztE1ZCECgQgLe7AOZOzJ3FYZlVzTlHTtk7qp3Zyi+qb7njVtsSdz997//tYkTJ9rGG29s66+/fmh9wx4IQCBBwDsJIu4QdwycBQl4xw7irvrICcU31fe8JHEnYTdp0iRbb731InHHBQEIhE3AOwki7hB3YUdy9dZ5xw7irn99U33PSxJ399xzj02ePHmB2sePH29jxowJrY/YAwEImJl3gULcIe4YMGTuuiUGvPNa2cI7NF4tbcuG1hnsgQAEsgl4J0HEHeKOcYS465YY8M5riLtu8Sh2QgACuQh4J0HEHeIuV2D1QWHv2ClbQIRiR0guh0m6N8jchRSl2AKBEgl4J0HEHeKuxDDsyqq9YwdxV717Q/FN9T1v3CLiLjSPYA8ESiLgnQQRd4i7kkKwa6v1jh3EXfUuDsU31fcccRcac+yBQEcIeCdBxB3iriMBGnCj3rGDuKveiaH4pvqeI+5CY449EOgIAe8kiLhD3HUkQANu1Dt2EHfVOzEU31Tfc8RdaMyxBwIdIeCdBBF3iLuOBGjAjXrHDuKueieG4pvqe464C4059kCgIwS8kyDiDnHXkQANuFHv2EHcVe/EUHxTfc8Rd6Exxx4IdISAdxJE3CHuOhKgATfqHTuIu+qdGIpvqu854i405tgDgY4Q8E6CiDvEXUcCNOBGvWMHcVe9E0PxTfU9R9yFxhx7INARAt5JEHGHuOtIgAbcqHfsIO6qd2Iovqm+54i70JhjDwQ6QsA7CSLuEHcdCdCAG/WOHcRd9U4MxTfV9xxxFxpz7IFARwh4J0HEHeKuIwEacKPesYO4q96Jofim+p4j7kJjjj0Q6AgB7ySIuEPcdSRAA27UO3YQd9U7MRTfVN9zxF1ozLEHAh0h4J0EEXeIu44EaMCNescO4q56J4bim+p7jrgLjTn2QKAjBLyTIOIOcdeRAA24Ue/YQdxV78RQfFN9zxF3oTHHHgh0hIB3EkTcIe46EqABN+odO4i76p0Yim+q7zniLjTm2AOBjhDwToKIO8RdRwI04Ea9YwdxV70TQ/FN9T1H3IXGHHsg0BEC3kkQcYe460iABtyod+wg7qp3Yii+qb7niLvQmGMPBDpCwDsJIu4Qdx0J0IAb9Y4dxF31TgzFN9X3HHEXGnPsgUBHCHgnQcQd4q4jARpwo96xg7ir3omh+Kb6niPuQmOOPRDoCAHvJIi4Q9x1JEADbtQ7dhB31TsxFN9U33PEXWjMsQcCHSHgnQQRd4i7jgRowI16xw7irnonhuKb6nuOuAuNOfZAoCMEvJMg4g5x15EADbhR79hB3FXvxFB8U33PSxR3r7zyil100UX26KOP2sSJE0PrG/ZAAAIJAt5JEHGHuGPgLEjAO3YQd9VHTii+qb7nJYq7E044wdZff3279tpr7dRTTw2tb9gDAQgg7hrGAAsDQ8RDIJQ4CcUOD7OqysAknfS///1vG/Lggw++NGrUqCWGDh2ayx/z58+3p59+OhJ2iLtc6CgMgcoJeCdBMndk7ioPzsAb9I4dMnfVOzIU31Tf8xIzd6r6qaeeQtyF5lXsgUAKAe8kiLhD3DGAFiTgHTuIu+ojJxTfVN/zgMXd7NmzTT9cEIBA+QSOn/GGq5EJYxZylStayGuH6u8nW4ry5L7yCYQSs6HYUT5xfwv9wGTEiBGmnzxXS9uyncjceVU62Ye3hgFMYOKZHIiT6jN33nmt7MyQ6g/FllDsgEn6eAjFP6HY4ZlbqyyDuCtIO6SA8trCoo2484Q7cYK488RJ2ULTO6+VbQfiDnHnHQ8hlWtJ3I0fP97mzJkz2J899tjDNtpoo1L75x3wLFAIGU8gEifEiSdOyhYQ3nmtbDsQMggZ73gIJWZDscPLrapyLYm7qoxMtuN1JIs2i7YnPokT4sQTJ2WLKu+8VrYdiDvEnXc8hBKzodjh5VZVOcRdQdIhBZTXFoQMQsYT7sRJOqUyuXjHMOKuet8geBG8nnkztDKIu4Ie6cbJuMzFKaQJMI8tMEHweqeAMmOlG+eTsoUmTN4amTAJm4l3LqmiHOKuIOVuHGRlLk55BFXZi0IeW2CCuPNOAWXGSjfOJ2WPY5iELWRC8U8odnjnkarKIe4Kkg4poLy2lLk45RFUZS8KeWyBCeLOOwWUGSveMRzS2CnbFpgg7jxjM6Q48dhbVRnEXUHSIQWU15YyF6c8gqrsRSGPLTBB3HmngDJjxTuGQxo7ZdsCE8SdZ2yGFCcee6sqg7grSDqkgPLaUubilEdQlb0o5LEFJog77xRQZqx4x3BIY6dsW2CCuPOMzZDixGNvVWUQdwVJhxRQXlvKXJzyCKqyF4U8tsAEceedAsqMFe8YDmnslG0LTBB3nrEZUpx47K2qDOKuIOmQAsprS5mLUx5BVfaikMcWmCDuvFNAmbHiHcMhjZ2ybYEJ4s4zNkOKE4+9VZVB3BUkHVJAeW0pc3HKI6jKXhTy2AITxJ13CigzVrxjOKSxU7YtMEHcecZmSHHisbeqMoi7gqRDCiivLWUuTnkEVdmLQh5bYIK4804BZcaKdwyHNHbKtgUmiDvP2AwpTjz2VlUGcVeQdEgB5bWlzMUpj6Aqe1HIYwtMEHfeKaDMWPGO4ZDGTtm2wARx5xmbIcWJx96qyiDuCpIOKaC8tpS5OOURVGUvCnlsgQnizjsFlBkr3jEc0tgp2xaYIO48YzOkOPHYW1UZxF1B0iEFlNeWMhenPIKq7EUhjy0wQdx5p4AyY8U7hkMaO2XbAhPEnWdshhQnHnurKoO4K0g6pIDy2lLm4pRHUJW9KOSxBSaIO+8UUGaseMdwSGOnbFtggrjzjM2Q4sRjb1VlEHcFSYcUUF5bylyc8giqsheFPLbABHHnnQLKjBXvGA5p7JRtC0wQd56xGVKceOytqgziriDpkALKa0uZi1MeQVX2opDHFpgg7rxTQJmx4h3DIY2dsm2BCeLOMzZDihOPvVWVQdwVJB1SQHltKXNxyiOoyl4U8tgCE8SddwooM1a8YziksVO2LTBB3HnGZkhx4rG3qjKIu4KkQwoory1lLk55BFXZi0IeW2CCuPNOAWXGincMhzR2yrYFJog7z9gMKU489lZVBnFXkHRIAeW1pczFKY+gKntRyGMLTBB33imgzFjxjuGQxk7ZtsAEcecZmyHFicfeqsog7gqSDimgvLaUuTjlEVRlLwp5bIEJ4s47BZQZK94xHNLYKdsWmCDuPGMzpDjx2FtVGcRdQdIhBZTXljIXpzyCquxFIY8tMEHceaeAMmPFO4ZDGjtl2wITxJ1nbIYUJx57qyqDuCtIOqSA8tpS5uKUR1CVvSjksQUmiDvvFFBmrHjHcEhjp2xbYIK484zNkOLEY29VZRB3BUmHFFBeW8pcnPIIqrIXhTy2wARx550CyowV7xgOaeyUbQtMEHeesRlSnHjsraoM4q4g6ZACymtLmYtTHkFV9qKQxxaYIO68U0CZseIdwyGNnbJtgQnizjM2Q4oTj71VlWlJ3N1yyy02bdo0mzt3ro0dO9Z22WUXGzJkSKm2ex1Z5kScRzyUPQHmsQUmCBnP4CRO0imVycU7r4U0n5RtC0wQd575KqQ48dhbVZnC4u7ZZ5+1Y445xg4//HBbaqml7IQTTrBdd93V1lxzzVJt9zqyzIk4j6AqewLMYwtMEHeewUmcIO48cVL23Oad68u2I88cW7YtMAlb8HrHTRXlCou76667zmbNmmW77757ZOcVV1xhr776qu20006l2u0NbhYohIwnEIkT4sQTJyzaCF7iZEEC3rW4n8aON0aqKFdY3F122WU2bNgw+/znPx/ZedNNN9n9999ve++9t9tuiUMJQi4IQAACEIAABCAAgbcSkNZaYYUVcqEpLO4uvfTSSNxts802UYMzZsyw++67z8aPH5/LAApDAAIQgAAEIAABCLSPQGFxd80115jO3e22226RNZdffrm98cYbtv3227fPOmqCAAQgAAEIQAACEMhFoLC4e+SRR2zSpEk2YcIEW3jhhe3EE0+0Aw44wEaNGpXLAApDAAIQgAAEIAABCLSPQGFxJxOuvPJKmz59ur3++uu23Xbb2eabb94+y6gJAhCAAAQgAAEIQCA3gZbEXe7WuAECEIAABCAAAQhAoFQCiLtS8VI5BCAAAQhAAAIQqJYA4q5a3rQGAQhAAAIQgAAESiWAuCsVL5VDAAIQgAAEIACBagkg7qrlTWsQgAAEIAABCECgVAKIu1LxUjkEIAABCEAAAhColgDirlretAYBCEAAAhCAAARKJYC4KxUvlUMAAhCAAAQgAIFqCSDuquVNaxCAAAQgAAEIQKBUAoi7UvFSOQQgAAEIQAACEKiWAOKuWt60BgEIQAACEIAABEolEKy4e+WVV+yiiy6yRx991CZOnDgI4fLLL7cbbrjB3njjDdt2220H/55t2u/nzZtn06ZNsxkzZtiwYcNsxx13tHXXXTcX0HbYoQZly8UXX2w333yzLbLIItHf4t1kk00qt+XNN9+0XXfdNfp7wLre/e5322mnnea2oxHTW265JeI9d+5cGzt2rO2yyy42ZMiQqO6szxrd08yoIrZktZfl52Y2xL7NirMiTFTniy++aIcddpittdZaNn78eI8ZUZl2MVGcTp06dYF2x40bF405z9Vs7OWNh6uuusp+/etf22uvvRaN4T333HMwtprZU4RJVjyUFa+NxkiWLVXHbFp7zfzczDdFY7ZR36scO1l2tBKvRZjMnz8/c60rK2bT6m1kRyvx2k4m7YhZT1x3ukyw4u6EE06w9ddf36699lo79dRTI0733ntvJJC06ClQVOakk06yf/3rX6m/l4C58cYbIyF15513RmXOPfdc96KgNtthx7LLLmuzZs2KbNECed9999mUKVPs/PPPz+X/dtgycuRIO+SQQ+z000/P1XZcOO5HPdPnnnvOjjnmGDv88MNtqaWWirhJRK655pr27LPPpn623HLLZd7jMS6vLY3aS2PrsUFl8trRiIk+06X4kDBWDO+///5eU3Lb4vXBcccdFwm71Vdf3WVLFhP1KW88LLPMMtE4P/74423o0KHRf3fffXdbbbXVWrKlUcymxUOW3bHPmhlThInqzorNqmM2rb1GfWrGo5U5pVHfqxo7Wb556qmnWorXInPKiBEjUte6RjHu8U/euS3LDo37VuK1nUyefPLJlnWBh12nywQr7vQE8PTTT0fCLhZ3ehpSVmiHHXaIuJ155pm2xhpr2AsvvJD6e2WP4uv555+3/fbbzy688EJbaKGF3NzbbYcWa2Ue77jjDpswYYLbDhVshy2f+tSnWhJ3SYOTTNUnTQRadHVdccUV9uqrr9pOO+1k1113XepnWrSz7skFxsw8tjRqL41tXhtU3mNHIyb6bObMmXb11VfbhhtuaLfddlsucZfXPx4fPPLII3bWWWfZd7/73VwPRlljL288bLrpptHCMHnyZFt44YXtyCOPtAMPPNAkTPNeXv+kxUOW3fJZ3qt+PmpUd1ZsVh2zzdorOsfmjVnxzrKlyrGTZcczzzzTtnjNM6ekjbdG83IrMeuptz4emsVPHnu847jZ+t+OmM1jd5VlgxV3gqAnoKS4u+mmm0w/yjxpW1bbRh/5yEdsiSWWSP39lltuOchS9916663RwpD3apcdF1xwgU2fPj3aIlY2xvvEn7S3VVs+97nP2c477xwt0sOHD7fNNtvMkpzysEkyveyyy6J+ff7zn4+q0Gf333+/7b333pb1mdrPuiePHXF7sX+LtlfPNq8NXjsaMdlrr73s2GOPtX333deeeOKJlsSdxz8eHygTsuKKKw4egcjLpX7sFfGPxs2vfvWraKxL7G2wwQZ5zRiMy2ZxIv+kzT+NYjyvMV4mWbbE7VUZs2lMkv1uZY6N6/HEbBYTiYcqx04j37QrXvPMKUUY5onbPL6pt7ud8doqk3bHbB6GVZbtKnGn8zZnn312tD275JJLRk/xW2yxhY0ZMyb19/GZtjlz5kRZsoMPPtje+9735uZbP4EWtUMNK3N39913R8JUmQhtk+a52mGLbJC4e/jhh23SpEl21FFHRYt3nque6aWXXhoJtW222SaqRucctf2s82JZn2n7NuueMmxp1l6rC2U7mIwaNcpUj7bvdZSgaObOa0szJqpHD1NnnHFG5Ku8V9rYyxsPOl933nnn2dvf/vbooU6i99BDD7XFF188lzleJvEZx/p4aBTjeQzJwyTLlnYtlq0yie1odY5VPa3aIkFV5djJ8o3OdLUjXoswycvQG7d5682Kh1bn2HYwaWfMevl1olxXibt6QHrRYuutt7ZVV111gY+Sv//vf/8bvZCx8cYbR2f4ilzNAtJjR327RxxxRHQWcJ111sllUrtt0VkmZUJGjx7ttiON6TXXXBOdpdptt92ievSCixbi7bff3rI+k1jIusdrTB5bmrXXjG0jm/LY0YiJtqnvuuuuBZqSbw466CAvEstjSzMm2l7XJLHHHnu4248LZo29vPGgM6vablNWU5detJKw0/jxXnmYyD+66uOhUYy3YofubVZ3VmxWGbNpTPS7dsyx7fCPdnmqHDtZcaIMV6vxmsW1UZwUYeiJ27z1NoqHVuK1XUzaFbMedp0s01Xi7uWXX44mEk3symhom0bCSi9XpP1eGTZlptZbb71I3BW96gMyrx3KkmkrSE8zOgf42GOPRXbLNp15ynO1wxa1py2MBx54IMrInHzyye4MojinMdW5LP1eGVJlVE888UQ74IADTJmorM/EJeseD5O8tjRrr+jEk9eORkz0WXwVydzltaURE2UgdHxAL8nkzXhn2aG+5Y2Hhx56yP7whz/YN77xjei8rLaJV155Zdtqq608YRLNDXljNk3INIpxjyFFmMTx0G5x1y4mjfrkYRIvtO3wT7K9KsZOlm+UQWwlXoswWX755QvFeDMf5Y2TLDvidorOse1k0o6YbcYthM+DFXdKeUsMxZcyByuttJKdcsop0csTq6yyin3ta18zPdU//vjjqb+/5557oq3P5KV6tY3rvdphh9rSW0vnnHNO9ESnc07adst7bqgdtmhLW1vCL730UvQ1KHo5Ze211/bisEZMr7zyyuhMobZ9lVXZfPPNB+vN+qzRPc2MKmJLVntpbDfaaKNmJkSfF7FD9zXru+rVQ8w+++zjsqOoLVl23H777Xb99dfb0Ucf7W4/Lths7OWJB03GP/jBD+zPf/5zdJxAXw+jrdpFF13UZVcR/2TFQzOfNTKoKJMsW6qO2bT23vnOd7Y8x7bTP8n4q2LspDHRDlEr8VpkHBdh6Bk8eettVL6VeG0nEx3palUXeNh1ukyw4q7TYGgfAhCAAAQgAAEIdCMBxF03eg2bIQABCEAAAhCAQAYBxB2hAQEIQAACEIAABHqIAOKuh5xJVyAAAQhAAAIQgADijhiAAAQgAAEIQAACPUQAcddDzqQrEIAABCAAAQhAAHFHDEAAAhCAAAQgAIEeIoC46yFn0hUIQAACEIAABCCAuCMGIAABCEAAAhCAQA8RQNz1kDPpCgQgAAEIQAACEEDcEQMQgAAEIAABCECghwgg7nrImXQFAhCAAAQgAAEIIO6IAQhAAAIQgAAEINBDBBB3PeRMugIBCEAAAhCAAAQQd8QABCAAAQhAAAIQ6CECsbh7dbnlllts6NChPdQ1ugIBCEAAAhCAAAT6j8CcOXNsyMMPP3z1/PnzV3nzzTfn9R8CegwBCEAAAhCAAAR6isDiQ3qqO3QGAhCAAAQgAAEI9DkBxF2fBwDdhwAEIAABCECgtwgg7nrLn/QGAhCAAAQgAIE+J4C46/MAoPsQgAAEIAABCPQWAcRdb/mT3kAAAhCAAAQg0OcEEHd9HgB0HwIQgAAEIACB3iKAuOstf9IbCEAAAhCAAAT6nADirs8DgO5DAAIQgAAEINBbBBB3veVPegMBCEAAAhCAQJ8TQNz1eQDQfQhAAAIQgAAEeosA4q63/ElvIAABCEAAAhDocwKIuz4PALoPAQhAAAIQgEBvEUDc9ZY/6Q0EIAABCEAAAn1OoJfF3SJm9qKZLWFm8wL2c7fYGTDCSk3b3cw+bWY752hVPv6Lma1jZv/tkrjM0b1Ki65nZqeY2ZiSW51a89nZJbeTVf3fzWwVM5vfofZDa/YjZvYTM1utAsOqaqvIXFJB92miFwjkEXczawvT6Np/1f9fmtn3zOy6GoyHzOwDtQnpkYFyRwwMxp91CNTbzWyumS1sZm+0aMNxZraXmS1uZr+pLewv1+rc1Mz+j5n9j5ndbWa7mplYea922ults1m53w0wO9rMbm5ScOnaAriqmc1pVmkPfP5OM/uVmW1WE2jeLu1oZluY2U4DwiREf3v7EUK5A8zsQ2a2T4nGbGhme5rZV5xtPGVmHzOzp83sfWZ2Z20ebGVM3DZQ33gz+3MDGzR/H1Mrp7i6ovb/rc53cZPeecCJqaVia5nZz81spSa1tMNmb1utdCjvXJLsV7vn3XbX1woX7m0TgTziThPXM2Z2ae3JWSZI6JwxkJH4Rc0eldlkYFJ80My+ZmbHm9mybbI1bzXtWkSXHxB1k83sEDNTBub3NdF6sZmNNDOJWC3eNw5kCb9bm9y1kHuvdtnpbc9T7g81cSf/crVO4OrauPkx4q5lmOeb2a0DD1P6bwiX5jc91C5lZm+20aArzeyHA6JRsZN1LWdmpw88aBw08JAtsTDDzCR+p7XJjpDmAa/gaofN3rbahNlVTTv65WqIQr1BIK+4U/bqgtqT878aiLsHzOzrNdGzfgoqZT8kCOu3PBYdeDK7pJblUJZsAzO7tyYqJYJ0KWX+04GfD9fElsSVsoOy7XM1kaVy9aLps2Y2aWDCfO9A5kVPxXuY2RNmltamBFz9NdTM1q5NtsrWyS4J2C8PLDb6ty49Varvi5nZ63UVfGbg9xMHFvmVa+L3wFpmLLbzWDP7xsDPC7X/XtXAtqy+SHwmedxhZpeb2fdrtny7tghJrM4yM/VJ7Umw71sroyfEeMtLZZSRzLI9uaWsutJ8UZR7fV/kW7FK86FM/+IAr++Y2ajaIisfvGZmae0rdh8zs/NqcfpSLeMqv2fFQ9F+aIz9uxY7Dyfi8vDaoqwMsLK9ccw1Yl3P95aU8VIfuyNq2XXZr5hUFlqZZl3KzkqUKBuvH4kJiYPkpYcbjVNls7S1vJ2ZiZ8ebM40s81r9SqDf1LtRvnhP7W29Ks/mtl+A+P69oF/KM5l00YD84O2HjXe5dP31zJP41LaP7cWkxq3K9TG3J9q9ajdtL4168PedXZs06A+MZCY1Jaw+tnbzJgAAAuvSURBVKAYOXSgf/KtbIovjWllQd42sHsxofbLLE7N2EvcKRN3UcpclPUr2XJZYrzH5RrFVNY4SJsHku0qbvSwnzUvZ9WrOrLGUn2/dPThxIGfhWpZO80BmmPfnTF/pdncalt57K2fg95R28WpX5+ybPL2S7tjySNHRfybZF1/NEj/buS/tLl2bMb61qiuRp81iq88PskxfHqraF5x94naNoDOsEm8pWXu4kydnmKV7TotBzIFvSY9TfxaHHQNN7PnaxOp/p18qoqFkTJmWrR0PuXV2n1JcacJ9qYBQbatmWmB1SS8Zm3bJa3NepO1EGvBUp+UqdTELgYSS5r4xUKXBI62RPRE/c9EJe+piT5ty/3WzLavZT+1oKkebR8ry6l+aODov6pXC2o9D00AWX2p56EFS33Vwq1LGdWvDizIegqMLy20EoFaVO+p/TL5lOixXVvfmoDVj6QvNECLcq/vyzK1LdE0H0qASnho8ldWJ86gZLHarWbrlIE4k28lqjce8I0mqLR4aMS8Wfy8q7ZdJ0byddyvtLY9rJN8dfavPj7qY1cZ5QtrRye0lSkx9vFaoWtrD0laRDV2VDZerFVE84O2GPUwpnb1IKOxqLNP4hyLtQ/WRI4enLRFqRiX6JJAUX26R3GmsakjHFqgt6qV1QOWsv2qK+3S72+oLRwaG2eZ2ZI1Qdmob3FdWX3Qg1lshx5itIWaVZ/6qjjWWT+NKYlgxbb6882BTJn6ry1UXerfObWHKrWdxUmCVQ+oWewl3DXnxLsiGXgGf635QuNb85oyifHliam0WNT9jbJFnnk5rd5GYynZR/VHD8pb1h4CFH+K2/pt2fr5K2lzO9ry1pE2B6WtT43mxGT/G/UrubZpXhSnRmtLln/j9uoTIY3mqLR+Fo2xRu00ii+vT5qNmZ7+vIi4k+hSMGkhPDVjW1afayBq8ZBo0OTsueQ0TebailB24X6nuNMTQH2mLBmwmpDrz/5J0KxbewqsbzPNVgm31WtPxsqGaVE9wcwU2MoCxouhFkn1Q9mN+NKiqMOzWsTi6/GakNOZmuTZQPlEi6H4qo5628Qzqy9xn2Me+re2ynWQX0+ReqpX5lBtKIOijJEmUfVNi358djI5QXptj8Vd0heNbE3zdZJ7fV8a1SWxrMVafUheWfeIbZK5/KpFVOel0uxqpR9ajCQ8lUnUVT+RJtv2sE7ybcZQ4k9CS2JXT/p31R5MYhGv+JLQ1Tj9aC2ukounHi6UtZMISV7KFChrp7OWsZBW/RpPOm+qbLAOvks0fbImdtRPXc/VFqJf1/6tcagMkET2X+va+dTA2TUdf4jP8aouZaH1sNKsb3FVWX2otyOrPmXpJGZXrAlg7UToZYu4P9pF0Nlj7WjE/VOGX5mPRpyUZcpir/GobK/GrbKbzS6Vlw81bjWuk5cnpuJzyclYVB2tiru0ehuNpaTdyhAr2yv/6Uo+1Deav5I2t6Mtbx1pc1D9HKZ+NKrP26/kHKIHHu/aUu/fmHeWuEvzX1o/i8ZYo7mwkbjz+qTZuOnpz4uIu0cHtruOrE2uul9P6PVn7uJJWk/uenLVtov30tutegrRQWFlxHSORE/VcaClZe7SXppIBo4mCj1ZxxNFvS31bWqizLr0koi2YVXX/gMvUWxdm8RVXouQ+q4t5eRbbuqPMmbx9q3KStx9viZg68Xd7NoWkERyvW36d1Zf0s7vaetRC42eGMVRglTZJvlNLwZoq08vTmj7I15wkxOk1/ZY3CV9oYmgKPf6vjSqS2z1uTJ3ySvrnvq6dUBfWWht+enKwzytfDJ+JP6VzRKfZOYu5pRs28s6eWC+UexKMCmblvbygX4vkacnf8WqXiBQ9nKHBEDdr5jWZ8nrWzVhJ0GtS4uGYkh1KRut/5fw1CUhJN56kNBnEphxm/pcn2kR1zamxrYy6/Gls2QSODrTqktCU0JGMdWob0lb0/qQZkdWfcp8S7TGL1ck+6N2NLY0jjRWVa+2oNU/XVmc9PJFXC6NvfqsB1ztADS7FFca49oK3iXl3F+emKofB43EnbKn3nk5WW+zOSHur8pp/ldM6krO+43mr6TN7WjLW0faHJQ2Hzeqz9uvZL0ar961pd6/Metm4i55X1o/i8ZYo3m4UXx5fdJs7PT050XFnZyiyUwO0ISSJu404Stjp4n5+pwUNWFp60NPrRIjygRogZHQU7ZQ28PKMKQNnrSAVXbqvoGfL9Vs0Vms+qu+zfhziTdlIbUdK9GmrJn6JZGnhe9vtYyRtq+UVdCTfrwYxXWonM7ofWFACGq7RZ9LICuLpkk53paV4FLgKiuohSLORiZt0xmcrL6k8VCWSmn5YTVBLnGuJy0tPMp0KWOjjJ5+F4s79U9vpiljoYPazWxPbssmxZ0yYUW51/elUV3KIGmxlHjWuaM4m5R1TzNxJ795mcc+zoof+VeLoLbL/pESs8mJ0xMnaQ8yWW3r/Fz8pq4yQclLDzwaU3G2U1uJ2tbT9ld8SVxpzEi8SJAoY6bzmhJXuleZKT1h68ym5gA9IOhIhepSeW056liGti61naonbmW56zOsEtXKUOtFJMVafElY6R6JdvVDLw+oT6q/Ud+S/Uzrgx5o6u3Iqk+/FwMtvOqPbDi41h8Ja53XlJDVV9woM5+sN4uTdiQasVcbEn3i1ujSXKNzeRrTetBM+9qUPDFVv/gn54H6+JFd3nk5Wa9nTlDdslsZb8WTtpk1/8bzfqP5K2mz1qdm80+ztrz2ps1BafNxo/q8/dJxgDghoPo887MeCNsh7tL6WTTGms3DWfHl9UlO2dFbxfOIO2WatCWhMzK6JHokADTxa+tHV/xVKFpctR0osaNzKvVX1gsVmsy0uGii1CKtpxJtHUlAqh6JMgkgTaDxCxVaOCW66r/LTttXyc80Qetcm0Shnv5lmxaPrDZjm3VmSouJJm4NKL3ooPteqRVQSlxCTU/Zmlj0FKOgrL/05K8tE5XTVqxeYNChcNmpRVX1ql/aytKiIKZZtmX1pb7PskE+1laZ6tVEqUtbhNpalvDTxCDeWpjjt2M1yUgQKisRn03Msj1mLKZpvijKPa0vWXWpT+IZ+0H/VqZSC2/aPTozmbRVZ6a0Ja2XMfIybxY/smV6bdtOIqi+X8m2VbZRnNTzbda2hJe2DbW9qcn9msSDhx6a9DudVdUlcaX6ki9kKAOl7LuEmjIiemrX+Jeo0QOBsteKdWWz9DKFxr3a1EOYtjH1drDO6CgLL/Fd36bmFH2u86kSgUlhKZuU9RQ7TeaqSw888p3GT6O+JcdeWh+UEUr2XeWz6pNwUyZW84YedhQjerBTfzS21Fdl2jTulV1K1pvFSfNQFnuNTY07vbwRn51Tf/XAJ/8lL734pO3d5KU5RQ9sycsbU/WxWD8P1M9p3nm5vt5G4zjZhs7CHpY4y6sxru3+RvNXvc2ttiV7vHXUz0E66/1kyvqUVZ+3X3rISs4FRf0bs66fk5rNUWlzrc7QNlsjtEYnY6FZO1nxlccn9THbN//OI+76BgodhUCbCWj7Ulku7/emtbl5qusiAhLCegDU27y6lDlXBksLevIlrS7qEqZCAAJVE0DcVU2c9vqRgLYftH2vzI6yiVwQSCOgLKN2LCTk9FKVLmXUFTvKlHJBAAIQcBFA3LkwUQgCEIAABCAAAQh0BwHEXXf4CSshAAEIQAACEICAiwDizoWJQhCAAAQgAAEIQKA7CCDuusNPWAkBCEAAAhCAAARcBBB3LkwUggAEIAABCEAAAt1BAHHXHX7CSghAAAIQgAAEIOAigLhzYaIQBCAAAQhAAAIQ6A4CiLvu8BNWQgACEIAABCAAARcBxJ0LE4UgAAEIQAACEIBAdxBA3HWHn7ASAhCAAAQgAAEIuAgg7lyYKAQBCEAAAhCAAAS6gwDirjv8hJUQgAAEIAABCEDARQBx58JEIQhAAAIQgAAEINAdBBB33eEnrIQABCAAAQhAAAIuAv8XzIpKaJ3hgs0AAAAASUVORK5CYII="/>
        <xdr:cNvSpPr>
          <a:spLocks noChangeAspect="1" noChangeArrowheads="1"/>
        </xdr:cNvSpPr>
      </xdr:nvSpPr>
      <xdr:spPr bwMode="auto">
        <a:xfrm>
          <a:off x="9953625" y="5819775"/>
          <a:ext cx="6010275" cy="30194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238124</xdr:colOff>
      <xdr:row>1</xdr:row>
      <xdr:rowOff>152400</xdr:rowOff>
    </xdr:from>
    <xdr:to>
      <xdr:col>12</xdr:col>
      <xdr:colOff>552449</xdr:colOff>
      <xdr:row>18</xdr:row>
      <xdr:rowOff>57150</xdr:rowOff>
    </xdr:to>
    <xdr:grpSp>
      <xdr:nvGrpSpPr>
        <xdr:cNvPr id="12" name="Groupe 11"/>
        <xdr:cNvGrpSpPr/>
      </xdr:nvGrpSpPr>
      <xdr:grpSpPr>
        <a:xfrm>
          <a:off x="4724399" y="342900"/>
          <a:ext cx="5648325" cy="3438525"/>
          <a:chOff x="4724399" y="342900"/>
          <a:chExt cx="5648325" cy="3228975"/>
        </a:xfrm>
      </xdr:grpSpPr>
      <xdr:graphicFrame macro="">
        <xdr:nvGraphicFramePr>
          <xdr:cNvPr id="9" name="Graphique 8"/>
          <xdr:cNvGraphicFramePr/>
        </xdr:nvGraphicFramePr>
        <xdr:xfrm>
          <a:off x="4775488" y="342900"/>
          <a:ext cx="5340062" cy="2762250"/>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ZoneTexte 10"/>
          <xdr:cNvSpPr txBox="1"/>
        </xdr:nvSpPr>
        <xdr:spPr>
          <a:xfrm>
            <a:off x="4724399" y="3171825"/>
            <a:ext cx="564832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NB : sur les 30 observatoires régionaux recensés (hors en cours de création), 2 ont une date de création inconnue</a:t>
            </a:r>
          </a:p>
        </xdr:txBody>
      </xdr:sp>
    </xdr:grpSp>
    <xdr:clientData/>
  </xdr:twoCellAnchor>
  <xdr:twoCellAnchor>
    <xdr:from>
      <xdr:col>13</xdr:col>
      <xdr:colOff>38100</xdr:colOff>
      <xdr:row>11</xdr:row>
      <xdr:rowOff>123826</xdr:rowOff>
    </xdr:from>
    <xdr:to>
      <xdr:col>15</xdr:col>
      <xdr:colOff>114299</xdr:colOff>
      <xdr:row>18</xdr:row>
      <xdr:rowOff>19050</xdr:rowOff>
    </xdr:to>
    <xdr:sp macro="" textlink="">
      <xdr:nvSpPr>
        <xdr:cNvPr id="13" name="ZoneTexte 12"/>
        <xdr:cNvSpPr txBox="1"/>
      </xdr:nvSpPr>
      <xdr:spPr>
        <a:xfrm>
          <a:off x="10620375" y="2514601"/>
          <a:ext cx="1600199" cy="1228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Rappel  2007 : Grenelle de l'environnement</a:t>
          </a:r>
        </a:p>
        <a:p>
          <a:r>
            <a:rPr lang="fr-FR" sz="1000"/>
            <a:t>Rappel :</a:t>
          </a:r>
          <a:r>
            <a:rPr lang="fr-FR" sz="1000" baseline="0"/>
            <a:t> </a:t>
          </a:r>
          <a:r>
            <a:rPr lang="fr-FR" sz="1000"/>
            <a:t>2009-2010</a:t>
          </a:r>
          <a:r>
            <a:rPr lang="fr-FR" sz="1000" baseline="0"/>
            <a:t> : promulgation de la loi Grenelle I et II </a:t>
          </a:r>
          <a:endParaRPr lang="fr-FR" sz="1000"/>
        </a:p>
      </xdr:txBody>
    </xdr:sp>
    <xdr:clientData/>
  </xdr:twoCellAnchor>
  <xdr:twoCellAnchor>
    <xdr:from>
      <xdr:col>6</xdr:col>
      <xdr:colOff>238125</xdr:colOff>
      <xdr:row>32</xdr:row>
      <xdr:rowOff>71437</xdr:rowOff>
    </xdr:from>
    <xdr:to>
      <xdr:col>14</xdr:col>
      <xdr:colOff>590549</xdr:colOff>
      <xdr:row>46</xdr:row>
      <xdr:rowOff>147637</xdr:rowOff>
    </xdr:to>
    <xdr:grpSp>
      <xdr:nvGrpSpPr>
        <xdr:cNvPr id="3" name="Groupe 2"/>
        <xdr:cNvGrpSpPr/>
      </xdr:nvGrpSpPr>
      <xdr:grpSpPr>
        <a:xfrm>
          <a:off x="5486400" y="6843712"/>
          <a:ext cx="6448424" cy="2743200"/>
          <a:chOff x="5486400" y="6843712"/>
          <a:chExt cx="6448424" cy="2743200"/>
        </a:xfrm>
      </xdr:grpSpPr>
      <xdr:graphicFrame macro="">
        <xdr:nvGraphicFramePr>
          <xdr:cNvPr id="7" name="Graphique 6"/>
          <xdr:cNvGraphicFramePr/>
        </xdr:nvGraphicFramePr>
        <xdr:xfrm>
          <a:off x="5486400" y="6843712"/>
          <a:ext cx="4572000" cy="2743200"/>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 name="ZoneTexte 1"/>
          <xdr:cNvSpPr txBox="1"/>
        </xdr:nvSpPr>
        <xdr:spPr>
          <a:xfrm>
            <a:off x="10153649" y="7362826"/>
            <a:ext cx="1781175" cy="97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NB : sur 30 observatoires</a:t>
            </a:r>
            <a:r>
              <a:rPr lang="fr-FR" sz="1000" baseline="0"/>
              <a:t>  régionaux </a:t>
            </a:r>
            <a:r>
              <a:rPr lang="fr-FR" sz="1000"/>
              <a:t>recensés</a:t>
            </a:r>
            <a:r>
              <a:rPr lang="fr-FR" sz="1000" baseline="0"/>
              <a:t> (hors en cours de création), 6 ne suivent pas une biomasse spécifique</a:t>
            </a:r>
            <a:endParaRPr lang="fr-FR"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04.25_2.1_inventaire_observatoi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Observatoires"/>
      <sheetName val="Outils"/>
      <sheetName val="Analyses"/>
      <sheetName val="Feuil2"/>
    </sheetNames>
    <sheetDataSet>
      <sheetData sheetId="0" refreshError="1"/>
      <sheetData sheetId="1">
        <row r="10">
          <cell r="C10" t="str">
            <v>collectivités locales, associations, acteurs de la sphère économique, acteurs de l'enseignement et de la recherche, élus, grand public, journalistes</v>
          </cell>
          <cell r="D10" t="str">
            <v xml:space="preserve">collectivités térritoriales exerçant une compétence collecte et/ou traitement des déchets  ; opérateurs privés ; acteurs de la prévention et de la gestion des déchets ; décideurs publics ; grand public </v>
          </cell>
          <cell r="E10" t="str">
            <v>acteurs de la filière bois-énergie</v>
          </cell>
          <cell r="F10" t="str">
            <v>acteurs de la filière bois</v>
          </cell>
          <cell r="G10" t="str">
            <v>collectivités territoriales, institutions, gestionnaires de réseaux</v>
          </cell>
          <cell r="H10" t="str">
            <v>acteurs et territoires engagés dans l'économie circulaire</v>
          </cell>
          <cell r="I10" t="str">
            <v>les agents de l'État, les responsables des services énergies des EPCI, les associations, la recherche</v>
          </cell>
          <cell r="J10" t="str">
            <v>collectivités territoriales et autres acteurs régionaux de la transition énergétique</v>
          </cell>
          <cell r="K10" t="str">
            <v>collectivités</v>
          </cell>
          <cell r="L10" t="str">
            <v>collectivités territoriales et autres acteurs régionaux de la transition énergétique</v>
          </cell>
          <cell r="M10" t="str">
            <v>services de l'État, chambres d'agriculture et les collectivités locales, associations</v>
          </cell>
          <cell r="O10" t="str">
            <v>élus, chargés de missions, autre professionnels, grand public</v>
          </cell>
          <cell r="P10" t="str">
            <v>acteurs de la filière bois</v>
          </cell>
          <cell r="Q10" t="str">
            <v>porteurs de projets agricoles, services de l'État, conseillers agricoles</v>
          </cell>
          <cell r="R10" t="str">
            <v>Les professionnels de la filière, les parternaires de la filière, les institutionnels, le grand public</v>
          </cell>
          <cell r="S10" t="str">
            <v>partenaires de l'observatoire
acteurs de la sphère publique et hors sphère concurrentielle (collectivités, associations…)
acteurs de la sphère économiques concurrentielle via les organismes professionnels et consulaires (ex : chambre d'agriculture)
acteurs locaux et régionaux de l'observation
journalistes
citoyens</v>
          </cell>
          <cell r="T10" t="str">
            <v>élus, technicien, décideurs du monde économique</v>
          </cell>
          <cell r="U10" t="str">
            <v>collecivité, opérateurs privés, associations de consommateurs,</v>
          </cell>
          <cell r="V10" t="str">
            <v>collectivités territoriales engagées dans l'élaboration ou la révision d'un PCAET, d'un SCoT ou d'un PLU</v>
          </cell>
          <cell r="W10" t="str">
            <v>Les professionnels de la filière</v>
          </cell>
          <cell r="X10" t="str">
            <v>les collectivités locales compétentes en matière de collecte et de traitement des déchets, les opérateurs privés exploitant les centres de traitement, les services de l’État (DREAL, ARS), les chambres consulaires (CCIR, CRMA), les éco-organismes en charge des filières REP, les fédérations de professionnels (FEDEREC, FNADE, SNEFID), etc.</v>
          </cell>
          <cell r="Y10" t="str">
            <v>les collectivités territoriales</v>
          </cell>
          <cell r="AA10" t="str">
            <v>élus des collectivités locales, professionnels socio-économiques, associations</v>
          </cell>
          <cell r="AB10" t="str">
            <v>collectivités territoriales, décideurs et porteurs de politiques publiques régionaux</v>
          </cell>
          <cell r="AC10" t="str">
            <v>tous les acteurs de la collecte et de la gestion des déchets 
collectivités locales</v>
          </cell>
          <cell r="AD10" t="str">
            <v>collectivités territoriales et autres acteurs du territoire en matière de transition énergétique</v>
          </cell>
          <cell r="AE10" t="str">
            <v>acteurs de la filière bois-énergie</v>
          </cell>
          <cell r="AF10" t="str">
            <v xml:space="preserve">collectivités territoriales ainsi que les acteurs de la transition énergétique et écologique </v>
          </cell>
          <cell r="AG10" t="str">
            <v>professionnel, acteurs de l'énergie, élus locaux, techniciens des collectivités, énergéticiens, associations, universitaires…</v>
          </cell>
          <cell r="AH10" t="str">
            <v>gestionnaires de déchets, collectivités, entreprises, bureau d'études</v>
          </cell>
        </row>
        <row r="12">
          <cell r="C12" t="str">
            <v>effluents d'élevage, résidus de cultures, CIVE, biodéchets ménagers dont déchets verts, assainissement collectif, restauration (commerciale, collective santé social,collective scolaire, distribution), bois-forêt</v>
          </cell>
          <cell r="D12" t="str">
            <v>biodéchets des ménages dont déchets verts (déchèterie, hors déchèterie, plateforme d'apports), produits alimentaires des professionnels</v>
          </cell>
          <cell r="E12" t="str">
            <v>bois déquicheté</v>
          </cell>
          <cell r="F12" t="str">
            <v>bois-forêt (plaquettes forestières, bois en bûches, produits connexes, granulés, bois d’industrie)</v>
          </cell>
          <cell r="H12" t="str">
            <v>dechets de bois, biodéchets dont déchets verts</v>
          </cell>
          <cell r="I12" t="str">
            <v>Boues, déchets des IAA, effluents d'élevage, déchets verts, CIVE, déchets ménagers et assimilés (biodéchets, DAE), résidus de culture, bois-énergie</v>
          </cell>
          <cell r="K12" t="str">
            <v xml:space="preserve">DMA (déchets verts et biodéchets), boues, lisiers/fumiers </v>
          </cell>
          <cell r="M12" t="str">
            <v>ressources agricoles, biodéchets, STEP</v>
          </cell>
          <cell r="P12" t="str">
            <v>bois-forêt (plaquettes forestières, bois en bûches, produits connexes, granulés, bois d’industrie)</v>
          </cell>
          <cell r="Q12" t="str">
            <v xml:space="preserve">cultures dédiées non alimentaires, coproduits au champ des principales cultures alimentaires régionales restant disponibles pour de nouveaux usages, protéines végétales nouvelles </v>
          </cell>
          <cell r="R12" t="str">
            <v>bois-forêt (plaquettes forestières, produits connexes de scierie, bois de fin de vie, déchets bois)</v>
          </cell>
          <cell r="S12" t="str">
            <v>déchets ménagers, biomasse forestière</v>
          </cell>
          <cell r="T12" t="str">
            <v>DMA (déchets verts, biodéchets)</v>
          </cell>
          <cell r="U12" t="str">
            <v>biodéchets, DMA, déchets d'emballages ménagers et de papiers graphiques</v>
          </cell>
          <cell r="V12" t="str">
            <v>déchets ménagers et assimilés et bois-énergie</v>
          </cell>
          <cell r="W12" t="str">
            <v>biomasse forestière</v>
          </cell>
          <cell r="X12" t="str">
            <v>Les déchets ménagers et assimilés (DMA)
Les déchets dangereux (DD)
Les déchets d’activités économiques (DAE)</v>
          </cell>
          <cell r="Y12" t="str">
            <v>non spécifié</v>
          </cell>
          <cell r="AA12" t="str">
            <v>Ressources agricoles, IAA, biodéchets, bois-forêt (bûches, granulés, plaquettes)</v>
          </cell>
          <cell r="AB12" t="str">
            <v>déchets IAA, déjections animales, résidus de cultures, boues, déchets alimentaires, déchets GMS, déchets verts , bois-forêt (Bois B)</v>
          </cell>
          <cell r="AC12" t="str">
            <v>biodéchets, boues, déchets ménagers et assimilés (biodéchets et déchets verts)</v>
          </cell>
          <cell r="AE12" t="str">
            <v>bois-forêt (plaquettes forestières, plaquettes de siceries granulé, bois en fin de vie, sciure, écorces), cultures énergétiques</v>
          </cell>
          <cell r="AF12" t="str">
            <v>ressources agricoles végétales, effluents d'élévage, déchets des IAA, STEP, biodéchets des ménages, déchets verts</v>
          </cell>
          <cell r="AG12" t="str">
            <v>bois énergie</v>
          </cell>
          <cell r="AH12" t="str">
            <v>DMA (biodéchets, déchets verts)</v>
          </cell>
          <cell r="AI12" t="str">
            <v>bois-forêt</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terristory@arec-occitanie.frIsabelle%20Esteulle%20:%2007%2084%2038%2032%2067Florence%20Chemille%20:%2006%2082%2049%2009%2030" TargetMode="External"/><Relationship Id="rId3" Type="http://schemas.openxmlformats.org/officeDocument/2006/relationships/hyperlink" Target="mailto:angelina.launay@teo-paysdelaloire.fr" TargetMode="External"/><Relationship Id="rId7" Type="http://schemas.openxmlformats.org/officeDocument/2006/relationships/hyperlink" Target="https://observatoire.atmo-grandest.eu/tableau-de-bord-des-territoires-infos/" TargetMode="External"/><Relationship Id="rId12" Type="http://schemas.openxmlformats.org/officeDocument/2006/relationships/printerSettings" Target="../printerSettings/printerSettings1.bin"/><Relationship Id="rId2" Type="http://schemas.openxmlformats.org/officeDocument/2006/relationships/hyperlink" Target="mailto:christophe.reif@ademe.fr" TargetMode="External"/><Relationship Id="rId1" Type="http://schemas.openxmlformats.org/officeDocument/2006/relationships/hyperlink" Target="mailto:unite.bioeconomie@franceagrimer.fr" TargetMode="External"/><Relationship Id="rId6" Type="http://schemas.openxmlformats.org/officeDocument/2006/relationships/hyperlink" Target="https://fibois-bfc.fr/filiere-bois-energie" TargetMode="External"/><Relationship Id="rId11" Type="http://schemas.openxmlformats.org/officeDocument/2006/relationships/hyperlink" Target="mailto:angelina.launay@teo-paysdelaloire.fr" TargetMode="External"/><Relationship Id="rId5" Type="http://schemas.openxmlformats.org/officeDocument/2006/relationships/hyperlink" Target="mailto:admin.sinoe@ademe.fr" TargetMode="External"/><Relationship Id="rId10" Type="http://schemas.openxmlformats.org/officeDocument/2006/relationships/hyperlink" Target="mailto:yolande.ravaud@auvergnerhonealpes-ee.fr" TargetMode="External"/><Relationship Id="rId4" Type="http://schemas.openxmlformats.org/officeDocument/2006/relationships/hyperlink" Target="mailto:h.preudhomme@agro-transfert-rt.org" TargetMode="External"/><Relationship Id="rId9" Type="http://schemas.openxmlformats.org/officeDocument/2006/relationships/hyperlink" Target="mailto:contact@orcae-auvergne-rhone-alpes.f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ulien.mauge@centrevaldeloire.fr" TargetMode="External"/><Relationship Id="rId3" Type="http://schemas.openxmlformats.org/officeDocument/2006/relationships/hyperlink" Target="mailto:yolande.ravaud@auvergnerhonealpes-ee.fr" TargetMode="External"/><Relationship Id="rId7" Type="http://schemas.openxmlformats.org/officeDocument/2006/relationships/hyperlink" Target="mailto:angelina.launay@teo-paysdelaloire.fr" TargetMode="External"/><Relationship Id="rId12" Type="http://schemas.openxmlformats.org/officeDocument/2006/relationships/printerSettings" Target="../printerSettings/printerSettings2.bin"/><Relationship Id="rId2" Type="http://schemas.openxmlformats.org/officeDocument/2006/relationships/hyperlink" Target="mailto:contact@orcae-auvergne-rhone-alpes.fr" TargetMode="External"/><Relationship Id="rId1" Type="http://schemas.openxmlformats.org/officeDocument/2006/relationships/hyperlink" Target="mailto:unite.bioeconomie@franceagrimer.fr" TargetMode="External"/><Relationship Id="rId6" Type="http://schemas.openxmlformats.org/officeDocument/2006/relationships/hyperlink" Target="mailto:h.preudhomme@agro-transfert-rt.org" TargetMode="External"/><Relationship Id="rId11" Type="http://schemas.openxmlformats.org/officeDocument/2006/relationships/hyperlink" Target="mailto:aue@isula.corsica" TargetMode="External"/><Relationship Id="rId5" Type="http://schemas.openxmlformats.org/officeDocument/2006/relationships/hyperlink" Target="mailto:christophe.reif@ademe.fr" TargetMode="External"/><Relationship Id="rId10" Type="http://schemas.openxmlformats.org/officeDocument/2006/relationships/hyperlink" Target="mailto:patricia.lecadre@cereopa.fr" TargetMode="External"/><Relationship Id="rId4" Type="http://schemas.openxmlformats.org/officeDocument/2006/relationships/hyperlink" Target="https://fibois-bfc.fr/filiere-bois-energie" TargetMode="External"/><Relationship Id="rId9" Type="http://schemas.openxmlformats.org/officeDocument/2006/relationships/hyperlink" Target="https://www.orecan.fr/T&#233;l&#233;chargement%20des%20donn&#233;es%20formats%20CSV,PDF,WF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erristory@arec-occitanie.frIsabelle%20Esteulle%20:%2007%2084%2038%2032%2067Florence%20Chemille%20:%2006%2082%2049%2009%2030" TargetMode="External"/><Relationship Id="rId7" Type="http://schemas.openxmlformats.org/officeDocument/2006/relationships/printerSettings" Target="../printerSettings/printerSettings3.bin"/><Relationship Id="rId2" Type="http://schemas.openxmlformats.org/officeDocument/2006/relationships/hyperlink" Target="https://observatoire.atmo-grandest.eu/tableau-de-bord-des-territoires-infos/" TargetMode="External"/><Relationship Id="rId1" Type="http://schemas.openxmlformats.org/officeDocument/2006/relationships/hyperlink" Target="mailto:unite.bioeconomie@franceagrimer.fr" TargetMode="External"/><Relationship Id="rId6" Type="http://schemas.openxmlformats.org/officeDocument/2006/relationships/hyperlink" Target="https://www.orecan.fr/T&#233;l&#233;chargement%20des%20donn&#233;es%20formats%20CSV,PDF,WFS" TargetMode="External"/><Relationship Id="rId5" Type="http://schemas.openxmlformats.org/officeDocument/2006/relationships/hyperlink" Target="mailto:admin.sinoe@ademe.fr" TargetMode="External"/><Relationship Id="rId4" Type="http://schemas.openxmlformats.org/officeDocument/2006/relationships/hyperlink" Target="mailto:angelina.launay@teo-paysdelaloire.f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terristory@arec-occitanie.frIsabelle%20Esteulle%20:%2007%2084%2038%2032%2067Florence%20Chemille%20:%2006%2082%2049%2009%2030" TargetMode="External"/><Relationship Id="rId3" Type="http://schemas.openxmlformats.org/officeDocument/2006/relationships/hyperlink" Target="mailto:angelina.launay@teo-paysdelaloire.fr" TargetMode="External"/><Relationship Id="rId7" Type="http://schemas.openxmlformats.org/officeDocument/2006/relationships/hyperlink" Target="https://observatoire.atmo-grandest.eu/tableau-de-bord-des-territoires-infos/" TargetMode="External"/><Relationship Id="rId2" Type="http://schemas.openxmlformats.org/officeDocument/2006/relationships/hyperlink" Target="mailto:christophe.reif@ademe.fr" TargetMode="External"/><Relationship Id="rId1" Type="http://schemas.openxmlformats.org/officeDocument/2006/relationships/hyperlink" Target="mailto:unite.bioeconomie@franceagrimer.fr" TargetMode="External"/><Relationship Id="rId6" Type="http://schemas.openxmlformats.org/officeDocument/2006/relationships/hyperlink" Target="https://fibois-bfc.fr/filiere-bois-energie" TargetMode="External"/><Relationship Id="rId11" Type="http://schemas.openxmlformats.org/officeDocument/2006/relationships/hyperlink" Target="mailto:angelina.launay@teo-paysdelaloire.fr" TargetMode="External"/><Relationship Id="rId5" Type="http://schemas.openxmlformats.org/officeDocument/2006/relationships/hyperlink" Target="mailto:admin.sinoe@ademe.fr" TargetMode="External"/><Relationship Id="rId10" Type="http://schemas.openxmlformats.org/officeDocument/2006/relationships/hyperlink" Target="mailto:yolande.ravaud@auvergnerhonealpes-ee.fr" TargetMode="External"/><Relationship Id="rId4" Type="http://schemas.openxmlformats.org/officeDocument/2006/relationships/hyperlink" Target="mailto:h.preudhomme@agro-transfert-rt.org" TargetMode="External"/><Relationship Id="rId9" Type="http://schemas.openxmlformats.org/officeDocument/2006/relationships/hyperlink" Target="mailto:contact@orcae-auvergne-rhone-alpe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zoomScale="60" zoomScaleNormal="60" workbookViewId="0">
      <pane xSplit="2" ySplit="1" topLeftCell="AJ17" activePane="bottomRight" state="frozen"/>
      <selection pane="topRight" activeCell="C1" sqref="C1"/>
      <selection pane="bottomLeft" activeCell="A2" sqref="A2"/>
      <selection pane="bottomRight" activeCell="AN2" sqref="AN2:AN19"/>
    </sheetView>
  </sheetViews>
  <sheetFormatPr baseColWidth="10" defaultRowHeight="15" x14ac:dyDescent="0.25"/>
  <cols>
    <col min="1" max="1" width="30.42578125" customWidth="1"/>
    <col min="2" max="2" width="30.42578125" style="1" customWidth="1"/>
    <col min="3" max="3" width="50.5703125" style="1" bestFit="1" customWidth="1"/>
    <col min="4" max="4" width="30.42578125" style="1" customWidth="1"/>
    <col min="5" max="5" width="58.28515625" style="1" bestFit="1" customWidth="1"/>
    <col min="6" max="12" width="30.42578125" style="1" customWidth="1"/>
    <col min="13" max="13" width="49.42578125" style="1" bestFit="1" customWidth="1"/>
    <col min="14" max="15" width="49.42578125" style="1" customWidth="1"/>
    <col min="16" max="16" width="50.140625" style="1" bestFit="1" customWidth="1"/>
    <col min="17" max="17" width="50.140625" style="1" customWidth="1"/>
    <col min="18" max="19" width="30.42578125" style="1" customWidth="1"/>
    <col min="20" max="20" width="50.85546875" style="1" bestFit="1" customWidth="1"/>
    <col min="21" max="24" width="30.42578125" style="1" customWidth="1"/>
    <col min="25" max="25" width="50.5703125" style="1" bestFit="1" customWidth="1"/>
    <col min="26" max="27" width="30.42578125" style="1" customWidth="1"/>
    <col min="28" max="28" width="49.42578125" style="1" bestFit="1" customWidth="1"/>
    <col min="29" max="29" width="50.140625" style="1" bestFit="1" customWidth="1"/>
    <col min="30" max="34" width="30.42578125" style="1" customWidth="1"/>
    <col min="35" max="35" width="50.5703125" style="1" bestFit="1" customWidth="1"/>
    <col min="36" max="36" width="48.7109375" style="1" customWidth="1"/>
    <col min="37" max="37" width="49.85546875" style="1" bestFit="1" customWidth="1"/>
    <col min="38" max="38" width="30.42578125" style="1" customWidth="1"/>
    <col min="39" max="39" width="78.7109375" style="1" bestFit="1" customWidth="1"/>
    <col min="40" max="40" width="33.5703125" style="1" customWidth="1"/>
    <col min="41" max="41" width="81.85546875" style="1" customWidth="1"/>
    <col min="42" max="43" width="30.42578125" style="1" customWidth="1"/>
    <col min="44" max="44" width="44.28515625" style="1" customWidth="1"/>
    <col min="45" max="45" width="67" bestFit="1" customWidth="1"/>
    <col min="46" max="47" width="40.7109375" customWidth="1"/>
    <col min="48" max="48" width="71.5703125" bestFit="1" customWidth="1"/>
    <col min="49" max="49" width="47.28515625" bestFit="1" customWidth="1"/>
    <col min="50" max="50" width="27" customWidth="1"/>
    <col min="51" max="51" width="22.7109375" customWidth="1"/>
  </cols>
  <sheetData>
    <row r="1" spans="1:51" x14ac:dyDescent="0.25">
      <c r="A1" s="2"/>
      <c r="B1" s="70" t="s">
        <v>556</v>
      </c>
      <c r="C1" s="133" t="s">
        <v>400</v>
      </c>
      <c r="D1" s="134"/>
      <c r="E1" s="134"/>
      <c r="F1" s="135" t="s">
        <v>401</v>
      </c>
      <c r="G1" s="135"/>
      <c r="H1" s="135"/>
      <c r="I1" s="133" t="s">
        <v>404</v>
      </c>
      <c r="J1" s="133"/>
      <c r="K1" s="133"/>
      <c r="L1" s="133"/>
      <c r="M1" s="133"/>
      <c r="N1" s="140" t="s">
        <v>557</v>
      </c>
      <c r="O1" s="136"/>
      <c r="P1" s="139" t="s">
        <v>405</v>
      </c>
      <c r="Q1" s="139"/>
      <c r="R1" s="136" t="s">
        <v>406</v>
      </c>
      <c r="S1" s="136"/>
      <c r="T1" s="136"/>
      <c r="U1" s="137"/>
      <c r="V1" s="138" t="s">
        <v>407</v>
      </c>
      <c r="W1" s="139"/>
      <c r="X1" s="139"/>
      <c r="Y1" s="139"/>
      <c r="Z1" s="139"/>
      <c r="AA1" s="139"/>
      <c r="AB1" s="142" t="s">
        <v>410</v>
      </c>
      <c r="AC1" s="142"/>
      <c r="AD1" s="142"/>
      <c r="AE1" s="138" t="s">
        <v>411</v>
      </c>
      <c r="AF1" s="139"/>
      <c r="AG1" s="139"/>
      <c r="AH1" s="139"/>
      <c r="AI1" s="142" t="s">
        <v>412</v>
      </c>
      <c r="AJ1" s="142"/>
      <c r="AK1" s="142"/>
      <c r="AL1" s="138" t="s">
        <v>413</v>
      </c>
      <c r="AM1" s="139"/>
      <c r="AN1" s="139"/>
      <c r="AO1" s="139"/>
      <c r="AP1" s="142" t="s">
        <v>417</v>
      </c>
      <c r="AQ1" s="142"/>
      <c r="AR1" s="142"/>
      <c r="AS1" s="143" t="s">
        <v>416</v>
      </c>
      <c r="AT1" s="143"/>
      <c r="AU1" s="143"/>
      <c r="AV1" s="141" t="s">
        <v>419</v>
      </c>
      <c r="AW1" s="141"/>
      <c r="AX1" s="141"/>
      <c r="AY1" s="141"/>
    </row>
    <row r="2" spans="1:51" ht="66.75" customHeight="1" x14ac:dyDescent="0.25">
      <c r="A2" s="49" t="s">
        <v>384</v>
      </c>
      <c r="B2" s="69" t="s">
        <v>0</v>
      </c>
      <c r="C2" s="5" t="s">
        <v>6</v>
      </c>
      <c r="D2" s="40" t="s">
        <v>380</v>
      </c>
      <c r="E2" s="40" t="s">
        <v>434</v>
      </c>
      <c r="F2" s="40" t="s">
        <v>537</v>
      </c>
      <c r="G2" s="5" t="s">
        <v>14</v>
      </c>
      <c r="H2" s="40" t="s">
        <v>569</v>
      </c>
      <c r="I2" s="40" t="s">
        <v>543</v>
      </c>
      <c r="J2" s="40" t="s">
        <v>334</v>
      </c>
      <c r="K2" s="40" t="s">
        <v>302</v>
      </c>
      <c r="L2" s="40" t="s">
        <v>403</v>
      </c>
      <c r="M2" s="40" t="s">
        <v>541</v>
      </c>
      <c r="N2" s="40" t="s">
        <v>561</v>
      </c>
      <c r="O2" s="40" t="s">
        <v>560</v>
      </c>
      <c r="P2" s="40" t="s">
        <v>335</v>
      </c>
      <c r="Q2" s="40" t="s">
        <v>578</v>
      </c>
      <c r="R2" s="40" t="s">
        <v>2</v>
      </c>
      <c r="S2" s="40" t="s">
        <v>585</v>
      </c>
      <c r="T2" s="5" t="s">
        <v>293</v>
      </c>
      <c r="U2" s="5" t="s">
        <v>20</v>
      </c>
      <c r="V2" s="5" t="s">
        <v>5</v>
      </c>
      <c r="W2" s="5" t="s">
        <v>17</v>
      </c>
      <c r="X2" s="40" t="s">
        <v>588</v>
      </c>
      <c r="Y2" s="40" t="s">
        <v>462</v>
      </c>
      <c r="Z2" s="40" t="s">
        <v>586</v>
      </c>
      <c r="AA2" s="40" t="s">
        <v>409</v>
      </c>
      <c r="AB2" s="5" t="s">
        <v>18</v>
      </c>
      <c r="AC2" s="40" t="s">
        <v>321</v>
      </c>
      <c r="AD2" s="5" t="s">
        <v>275</v>
      </c>
      <c r="AE2" s="5" t="s">
        <v>10</v>
      </c>
      <c r="AF2" s="5" t="s">
        <v>12</v>
      </c>
      <c r="AG2" s="5" t="s">
        <v>13</v>
      </c>
      <c r="AH2" s="5" t="s">
        <v>11</v>
      </c>
      <c r="AI2" s="5" t="s">
        <v>3</v>
      </c>
      <c r="AJ2" s="40" t="s">
        <v>362</v>
      </c>
      <c r="AK2" s="40" t="s">
        <v>469</v>
      </c>
      <c r="AL2" s="5" t="s">
        <v>16</v>
      </c>
      <c r="AM2" s="40" t="s">
        <v>508</v>
      </c>
      <c r="AN2" s="5" t="s">
        <v>19</v>
      </c>
      <c r="AO2" s="40" t="s">
        <v>370</v>
      </c>
      <c r="AP2" s="5" t="s">
        <v>4</v>
      </c>
      <c r="AQ2" s="40" t="s">
        <v>353</v>
      </c>
      <c r="AR2" s="40" t="s">
        <v>418</v>
      </c>
      <c r="AS2" s="4" t="s">
        <v>1</v>
      </c>
      <c r="AT2" s="40" t="s">
        <v>414</v>
      </c>
      <c r="AU2" s="40" t="s">
        <v>415</v>
      </c>
      <c r="AV2" s="5" t="s">
        <v>7</v>
      </c>
      <c r="AW2" s="5" t="s">
        <v>8</v>
      </c>
      <c r="AX2" s="5" t="s">
        <v>9</v>
      </c>
      <c r="AY2" s="5" t="s">
        <v>15</v>
      </c>
    </row>
    <row r="3" spans="1:51" ht="60" x14ac:dyDescent="0.25">
      <c r="A3" s="2" t="s">
        <v>21</v>
      </c>
      <c r="B3" s="69" t="s">
        <v>22</v>
      </c>
      <c r="C3" s="6" t="s">
        <v>29</v>
      </c>
      <c r="D3" s="45" t="s">
        <v>381</v>
      </c>
      <c r="E3" s="45" t="s">
        <v>381</v>
      </c>
      <c r="F3" s="21" t="s">
        <v>312</v>
      </c>
      <c r="G3" s="6" t="s">
        <v>36</v>
      </c>
      <c r="H3" s="51" t="s">
        <v>436</v>
      </c>
      <c r="I3" s="51" t="s">
        <v>593</v>
      </c>
      <c r="J3" s="41" t="s">
        <v>337</v>
      </c>
      <c r="K3" s="56" t="s">
        <v>542</v>
      </c>
      <c r="L3" s="56" t="s">
        <v>542</v>
      </c>
      <c r="M3" s="56" t="s">
        <v>542</v>
      </c>
      <c r="N3" s="72" t="s">
        <v>570</v>
      </c>
      <c r="O3" s="56" t="s">
        <v>562</v>
      </c>
      <c r="P3" s="41" t="s">
        <v>336</v>
      </c>
      <c r="Q3" s="41" t="s">
        <v>336</v>
      </c>
      <c r="R3" s="6" t="s">
        <v>25</v>
      </c>
      <c r="S3" s="51" t="s">
        <v>584</v>
      </c>
      <c r="T3" s="21" t="s">
        <v>288</v>
      </c>
      <c r="U3" s="7" t="s">
        <v>41</v>
      </c>
      <c r="V3" s="6" t="s">
        <v>28</v>
      </c>
      <c r="W3" s="7" t="s">
        <v>38</v>
      </c>
      <c r="X3" s="45" t="s">
        <v>455</v>
      </c>
      <c r="Y3" s="72" t="s">
        <v>455</v>
      </c>
      <c r="Z3" s="45" t="s">
        <v>454</v>
      </c>
      <c r="AA3" s="45" t="s">
        <v>454</v>
      </c>
      <c r="AB3" s="8" t="s">
        <v>39</v>
      </c>
      <c r="AC3" s="41" t="s">
        <v>322</v>
      </c>
      <c r="AD3" s="21" t="s">
        <v>276</v>
      </c>
      <c r="AE3" s="6" t="s">
        <v>33</v>
      </c>
      <c r="AF3" s="6" t="s">
        <v>35</v>
      </c>
      <c r="AG3"/>
      <c r="AH3" s="6" t="s">
        <v>34</v>
      </c>
      <c r="AI3" s="6" t="s">
        <v>26</v>
      </c>
      <c r="AJ3" s="41" t="s">
        <v>363</v>
      </c>
      <c r="AK3" s="45" t="s">
        <v>363</v>
      </c>
      <c r="AL3" s="57" t="s">
        <v>489</v>
      </c>
      <c r="AM3" s="57" t="s">
        <v>371</v>
      </c>
      <c r="AN3" s="7" t="s">
        <v>40</v>
      </c>
      <c r="AO3" s="45" t="s">
        <v>371</v>
      </c>
      <c r="AP3" s="6" t="s">
        <v>27</v>
      </c>
      <c r="AQ3" s="41" t="s">
        <v>349</v>
      </c>
      <c r="AR3" s="56" t="s">
        <v>476</v>
      </c>
      <c r="AS3" s="6" t="s">
        <v>23</v>
      </c>
      <c r="AT3" s="51" t="s">
        <v>503</v>
      </c>
      <c r="AU3" s="51" t="s">
        <v>509</v>
      </c>
      <c r="AV3" s="6" t="s">
        <v>30</v>
      </c>
      <c r="AW3" s="6" t="s">
        <v>31</v>
      </c>
      <c r="AX3" s="6" t="s">
        <v>32</v>
      </c>
      <c r="AY3" s="6" t="s">
        <v>37</v>
      </c>
    </row>
    <row r="4" spans="1:51" ht="145.5" customHeight="1" x14ac:dyDescent="0.25">
      <c r="A4" s="9" t="s">
        <v>42</v>
      </c>
      <c r="B4" s="68" t="s">
        <v>43</v>
      </c>
      <c r="C4" s="33" t="s">
        <v>271</v>
      </c>
      <c r="D4" s="46" t="s">
        <v>361</v>
      </c>
      <c r="E4" s="47" t="s">
        <v>421</v>
      </c>
      <c r="F4" s="37" t="s">
        <v>313</v>
      </c>
      <c r="G4" s="19" t="s">
        <v>52</v>
      </c>
      <c r="H4" s="58" t="s">
        <v>540</v>
      </c>
      <c r="I4" s="50" t="s">
        <v>44</v>
      </c>
      <c r="J4" s="37" t="s">
        <v>338</v>
      </c>
      <c r="K4" s="58" t="s">
        <v>551</v>
      </c>
      <c r="L4" s="37" t="s">
        <v>448</v>
      </c>
      <c r="M4" s="58" t="s">
        <v>551</v>
      </c>
      <c r="N4" s="73" t="s">
        <v>361</v>
      </c>
      <c r="O4" s="73" t="s">
        <v>361</v>
      </c>
      <c r="P4" s="44" t="s">
        <v>361</v>
      </c>
      <c r="Q4" s="44"/>
      <c r="R4" s="12" t="s">
        <v>45</v>
      </c>
      <c r="S4" s="12"/>
      <c r="T4" s="37" t="s">
        <v>289</v>
      </c>
      <c r="U4" s="19" t="s">
        <v>58</v>
      </c>
      <c r="V4" s="13" t="s">
        <v>46</v>
      </c>
      <c r="W4" s="19" t="s">
        <v>55</v>
      </c>
      <c r="X4" s="46" t="s">
        <v>456</v>
      </c>
      <c r="Y4" s="46" t="s">
        <v>456</v>
      </c>
      <c r="Z4" s="46" t="s">
        <v>457</v>
      </c>
      <c r="AA4" s="46" t="s">
        <v>457</v>
      </c>
      <c r="AB4" s="19" t="s">
        <v>56</v>
      </c>
      <c r="AC4" s="37" t="s">
        <v>279</v>
      </c>
      <c r="AD4" s="37" t="s">
        <v>280</v>
      </c>
      <c r="AE4" s="16" t="s">
        <v>50</v>
      </c>
      <c r="AF4" s="16" t="s">
        <v>51</v>
      </c>
      <c r="AG4" s="18"/>
      <c r="AH4" s="17"/>
      <c r="AI4" s="50" t="s">
        <v>470</v>
      </c>
      <c r="AJ4" s="46" t="s">
        <v>361</v>
      </c>
      <c r="AK4" s="46" t="s">
        <v>471</v>
      </c>
      <c r="AL4" s="58" t="s">
        <v>54</v>
      </c>
      <c r="AM4" s="58" t="s">
        <v>515</v>
      </c>
      <c r="AN4" s="19" t="s">
        <v>57</v>
      </c>
      <c r="AO4" s="47" t="s">
        <v>372</v>
      </c>
      <c r="AP4" s="13" t="s">
        <v>477</v>
      </c>
      <c r="AQ4" s="44" t="s">
        <v>361</v>
      </c>
      <c r="AR4" s="13" t="s">
        <v>477</v>
      </c>
      <c r="AS4" s="50" t="s">
        <v>394</v>
      </c>
      <c r="AT4" s="50" t="s">
        <v>361</v>
      </c>
      <c r="AU4" s="50" t="s">
        <v>510</v>
      </c>
      <c r="AV4" s="14" t="s">
        <v>47</v>
      </c>
      <c r="AW4" s="15" t="s">
        <v>48</v>
      </c>
      <c r="AX4" s="15" t="s">
        <v>49</v>
      </c>
      <c r="AY4" s="16" t="s">
        <v>53</v>
      </c>
    </row>
    <row r="5" spans="1:51" ht="102" customHeight="1" x14ac:dyDescent="0.25">
      <c r="A5" s="2" t="s">
        <v>59</v>
      </c>
      <c r="B5" s="69" t="s">
        <v>60</v>
      </c>
      <c r="C5" s="51" t="s">
        <v>431</v>
      </c>
      <c r="D5" s="45" t="s">
        <v>432</v>
      </c>
      <c r="E5" s="45" t="s">
        <v>433</v>
      </c>
      <c r="F5" s="56" t="s">
        <v>323</v>
      </c>
      <c r="G5" s="20" t="s">
        <v>67</v>
      </c>
      <c r="H5" s="53" t="s">
        <v>441</v>
      </c>
      <c r="I5" s="51" t="s">
        <v>396</v>
      </c>
      <c r="J5" s="41" t="s">
        <v>340</v>
      </c>
      <c r="K5" s="45" t="s">
        <v>447</v>
      </c>
      <c r="L5" s="45" t="s">
        <v>459</v>
      </c>
      <c r="M5" s="56" t="s">
        <v>544</v>
      </c>
      <c r="N5" s="72" t="s">
        <v>567</v>
      </c>
      <c r="O5" s="56" t="s">
        <v>563</v>
      </c>
      <c r="P5" s="41" t="s">
        <v>339</v>
      </c>
      <c r="Q5" s="72" t="s">
        <v>579</v>
      </c>
      <c r="R5" s="51" t="s">
        <v>397</v>
      </c>
      <c r="S5" s="51"/>
      <c r="T5" s="42" t="s">
        <v>290</v>
      </c>
      <c r="U5" s="8" t="s">
        <v>72</v>
      </c>
      <c r="V5" s="6" t="s">
        <v>61</v>
      </c>
      <c r="W5" s="8" t="s">
        <v>69</v>
      </c>
      <c r="X5" s="72" t="s">
        <v>589</v>
      </c>
      <c r="Y5" s="45" t="s">
        <v>305</v>
      </c>
      <c r="Z5" s="72" t="s">
        <v>587</v>
      </c>
      <c r="AA5" s="72" t="s">
        <v>458</v>
      </c>
      <c r="AB5" s="8" t="s">
        <v>70</v>
      </c>
      <c r="AC5" s="56" t="s">
        <v>324</v>
      </c>
      <c r="AD5" s="34" t="s">
        <v>277</v>
      </c>
      <c r="AE5" s="6" t="s">
        <v>65</v>
      </c>
      <c r="AF5" s="6" t="s">
        <v>66</v>
      </c>
      <c r="AG5"/>
      <c r="AH5" s="6"/>
      <c r="AI5" s="51" t="s">
        <v>398</v>
      </c>
      <c r="AJ5" s="45" t="s">
        <v>391</v>
      </c>
      <c r="AK5" s="45" t="s">
        <v>473</v>
      </c>
      <c r="AL5" s="21" t="s">
        <v>68</v>
      </c>
      <c r="AM5" s="56" t="s">
        <v>516</v>
      </c>
      <c r="AN5" s="8" t="s">
        <v>71</v>
      </c>
      <c r="AO5" s="45" t="s">
        <v>392</v>
      </c>
      <c r="AP5" s="51" t="s">
        <v>399</v>
      </c>
      <c r="AQ5" s="41" t="s">
        <v>352</v>
      </c>
      <c r="AR5" s="56" t="s">
        <v>479</v>
      </c>
      <c r="AS5" s="51" t="s">
        <v>395</v>
      </c>
      <c r="AT5" s="51" t="s">
        <v>502</v>
      </c>
      <c r="AU5" s="51" t="s">
        <v>512</v>
      </c>
      <c r="AV5" s="6" t="s">
        <v>62</v>
      </c>
      <c r="AW5" s="6" t="s">
        <v>63</v>
      </c>
      <c r="AX5" s="6" t="s">
        <v>64</v>
      </c>
    </row>
    <row r="6" spans="1:51" ht="45" x14ac:dyDescent="0.25">
      <c r="A6" s="9" t="s">
        <v>73</v>
      </c>
      <c r="B6" s="69" t="s">
        <v>74</v>
      </c>
      <c r="C6" s="22" t="s">
        <v>74</v>
      </c>
      <c r="D6" s="36" t="s">
        <v>74</v>
      </c>
      <c r="E6" s="46" t="s">
        <v>74</v>
      </c>
      <c r="F6" s="36" t="s">
        <v>74</v>
      </c>
      <c r="G6" s="18" t="s">
        <v>82</v>
      </c>
      <c r="H6" s="52" t="s">
        <v>74</v>
      </c>
      <c r="I6" s="22" t="s">
        <v>75</v>
      </c>
      <c r="J6" s="36" t="s">
        <v>74</v>
      </c>
      <c r="K6" s="46" t="s">
        <v>74</v>
      </c>
      <c r="L6" s="46" t="s">
        <v>74</v>
      </c>
      <c r="M6" s="58" t="s">
        <v>74</v>
      </c>
      <c r="N6" s="73" t="s">
        <v>74</v>
      </c>
      <c r="O6" s="58" t="s">
        <v>74</v>
      </c>
      <c r="P6" s="36" t="s">
        <v>74</v>
      </c>
      <c r="Q6" s="36"/>
      <c r="R6" s="11" t="s">
        <v>76</v>
      </c>
      <c r="S6" s="11"/>
      <c r="T6" s="19" t="s">
        <v>74</v>
      </c>
      <c r="U6" s="19" t="s">
        <v>83</v>
      </c>
      <c r="V6" s="22" t="s">
        <v>74</v>
      </c>
      <c r="W6" s="16" t="s">
        <v>74</v>
      </c>
      <c r="X6" s="36" t="s">
        <v>74</v>
      </c>
      <c r="Y6" s="36" t="s">
        <v>74</v>
      </c>
      <c r="Z6" s="46" t="s">
        <v>74</v>
      </c>
      <c r="AA6" s="46" t="s">
        <v>74</v>
      </c>
      <c r="AB6" s="16" t="s">
        <v>75</v>
      </c>
      <c r="AC6" s="19" t="s">
        <v>272</v>
      </c>
      <c r="AD6" s="19" t="s">
        <v>74</v>
      </c>
      <c r="AE6" s="18" t="s">
        <v>80</v>
      </c>
      <c r="AF6" s="18" t="s">
        <v>74</v>
      </c>
      <c r="AG6" s="18"/>
      <c r="AH6" s="16" t="s">
        <v>81</v>
      </c>
      <c r="AI6" s="11" t="s">
        <v>75</v>
      </c>
      <c r="AJ6" s="36" t="s">
        <v>74</v>
      </c>
      <c r="AK6" s="46" t="s">
        <v>74</v>
      </c>
      <c r="AL6" s="18" t="s">
        <v>74</v>
      </c>
      <c r="AM6" s="60" t="s">
        <v>74</v>
      </c>
      <c r="AN6" s="16" t="s">
        <v>74</v>
      </c>
      <c r="AO6" s="36" t="s">
        <v>74</v>
      </c>
      <c r="AP6" s="22" t="s">
        <v>75</v>
      </c>
      <c r="AQ6" s="36" t="s">
        <v>74</v>
      </c>
      <c r="AR6" s="36" t="s">
        <v>74</v>
      </c>
      <c r="AS6" s="22" t="s">
        <v>75</v>
      </c>
      <c r="AT6" s="62" t="s">
        <v>74</v>
      </c>
      <c r="AU6" s="62" t="s">
        <v>74</v>
      </c>
      <c r="AV6" s="22" t="s">
        <v>77</v>
      </c>
      <c r="AW6" s="11" t="s">
        <v>78</v>
      </c>
      <c r="AX6" s="11" t="s">
        <v>79</v>
      </c>
      <c r="AY6" s="18" t="s">
        <v>74</v>
      </c>
    </row>
    <row r="7" spans="1:51" ht="75" x14ac:dyDescent="0.25">
      <c r="A7" s="2" t="s">
        <v>84</v>
      </c>
      <c r="B7" s="69" t="s">
        <v>22</v>
      </c>
      <c r="C7" s="6" t="s">
        <v>91</v>
      </c>
      <c r="D7" s="45" t="s">
        <v>382</v>
      </c>
      <c r="E7" s="45" t="s">
        <v>420</v>
      </c>
      <c r="F7" s="56" t="s">
        <v>536</v>
      </c>
      <c r="G7" s="6" t="s">
        <v>96</v>
      </c>
      <c r="H7" s="51" t="s">
        <v>435</v>
      </c>
      <c r="I7" s="6" t="s">
        <v>86</v>
      </c>
      <c r="J7" s="41" t="s">
        <v>341</v>
      </c>
      <c r="K7" s="56" t="s">
        <v>552</v>
      </c>
      <c r="L7" s="56" t="s">
        <v>552</v>
      </c>
      <c r="M7" s="56" t="s">
        <v>545</v>
      </c>
      <c r="N7" s="56" t="s">
        <v>559</v>
      </c>
      <c r="O7" s="56" t="s">
        <v>564</v>
      </c>
      <c r="P7" s="41" t="s">
        <v>332</v>
      </c>
      <c r="Q7" s="41"/>
      <c r="R7" s="6" t="s">
        <v>87</v>
      </c>
      <c r="S7" s="6"/>
      <c r="T7" s="21" t="s">
        <v>292</v>
      </c>
      <c r="U7" s="8" t="s">
        <v>99</v>
      </c>
      <c r="V7" s="6" t="s">
        <v>90</v>
      </c>
      <c r="W7" s="21" t="s">
        <v>98</v>
      </c>
      <c r="X7" s="41" t="s">
        <v>307</v>
      </c>
      <c r="Y7" s="41" t="s">
        <v>307</v>
      </c>
      <c r="Z7" s="45" t="s">
        <v>460</v>
      </c>
      <c r="AA7" s="45" t="s">
        <v>460</v>
      </c>
      <c r="AB7" s="8" t="s">
        <v>327</v>
      </c>
      <c r="AC7" s="21" t="s">
        <v>328</v>
      </c>
      <c r="AD7"/>
      <c r="AE7" s="6" t="s">
        <v>94</v>
      </c>
      <c r="AF7" s="6" t="s">
        <v>95</v>
      </c>
      <c r="AG7"/>
      <c r="AH7" s="6" t="s">
        <v>94</v>
      </c>
      <c r="AI7" s="6" t="s">
        <v>88</v>
      </c>
      <c r="AJ7" s="41" t="s">
        <v>364</v>
      </c>
      <c r="AK7" s="51" t="s">
        <v>495</v>
      </c>
      <c r="AL7" s="6" t="s">
        <v>97</v>
      </c>
      <c r="AM7" s="51" t="s">
        <v>518</v>
      </c>
      <c r="AN7" s="56" t="s">
        <v>526</v>
      </c>
      <c r="AO7" s="48" t="s">
        <v>373</v>
      </c>
      <c r="AP7" s="6" t="s">
        <v>89</v>
      </c>
      <c r="AQ7" s="41" t="s">
        <v>354</v>
      </c>
      <c r="AR7" s="41"/>
      <c r="AS7" s="23" t="s">
        <v>85</v>
      </c>
      <c r="AT7" s="61" t="s">
        <v>501</v>
      </c>
      <c r="AU7" s="23"/>
      <c r="AV7" s="6" t="s">
        <v>92</v>
      </c>
      <c r="AW7" s="6" t="s">
        <v>93</v>
      </c>
      <c r="AX7" s="6" t="s">
        <v>32</v>
      </c>
    </row>
    <row r="8" spans="1:51" x14ac:dyDescent="0.25">
      <c r="A8" s="9" t="s">
        <v>100</v>
      </c>
      <c r="B8" s="69">
        <v>2009</v>
      </c>
      <c r="C8" s="22">
        <v>2018</v>
      </c>
      <c r="D8" s="46">
        <v>2018</v>
      </c>
      <c r="E8" s="46">
        <v>2000</v>
      </c>
      <c r="F8" s="19">
        <v>2010</v>
      </c>
      <c r="G8" s="18">
        <v>2007</v>
      </c>
      <c r="H8" s="28"/>
      <c r="I8" s="22">
        <v>2007</v>
      </c>
      <c r="J8" s="19">
        <v>2021</v>
      </c>
      <c r="K8" s="19">
        <v>2015</v>
      </c>
      <c r="L8" s="19"/>
      <c r="M8" s="19"/>
      <c r="N8" s="19">
        <v>2008</v>
      </c>
      <c r="O8" s="19"/>
      <c r="P8" s="19"/>
      <c r="Q8" s="19"/>
      <c r="R8" s="22">
        <v>2020</v>
      </c>
      <c r="S8" s="22"/>
      <c r="T8" s="19"/>
      <c r="U8" s="16">
        <v>2007</v>
      </c>
      <c r="V8" s="22">
        <v>2021</v>
      </c>
      <c r="W8" s="16">
        <v>2022</v>
      </c>
      <c r="X8" s="19">
        <v>2012</v>
      </c>
      <c r="Y8" s="19">
        <v>2012</v>
      </c>
      <c r="Z8" s="19">
        <v>2022</v>
      </c>
      <c r="AA8" s="19">
        <v>2022</v>
      </c>
      <c r="AB8" s="16">
        <v>2020</v>
      </c>
      <c r="AC8" s="19">
        <v>2008</v>
      </c>
      <c r="AD8" s="19">
        <v>1992</v>
      </c>
      <c r="AE8" s="18">
        <v>2004</v>
      </c>
      <c r="AF8" s="18">
        <v>2008</v>
      </c>
      <c r="AG8" s="18"/>
      <c r="AH8" s="18">
        <v>2004</v>
      </c>
      <c r="AI8" s="22">
        <v>2007</v>
      </c>
      <c r="AJ8" s="46" t="s">
        <v>374</v>
      </c>
      <c r="AK8" s="46">
        <v>1995</v>
      </c>
      <c r="AL8" s="18">
        <v>1993</v>
      </c>
      <c r="AM8" s="28"/>
      <c r="AN8" s="16">
        <v>2011</v>
      </c>
      <c r="AO8" s="46" t="s">
        <v>374</v>
      </c>
      <c r="AP8" s="22">
        <v>2018</v>
      </c>
      <c r="AQ8" s="19">
        <v>2022</v>
      </c>
      <c r="AR8" s="58" t="s">
        <v>101</v>
      </c>
      <c r="AS8" s="22">
        <v>2018</v>
      </c>
      <c r="AT8" s="22"/>
      <c r="AU8" s="22"/>
      <c r="AV8" s="22" t="s">
        <v>101</v>
      </c>
      <c r="AW8" s="22" t="s">
        <v>102</v>
      </c>
      <c r="AX8" s="22"/>
      <c r="AY8" s="18">
        <v>2023</v>
      </c>
    </row>
    <row r="9" spans="1:51" ht="165" x14ac:dyDescent="0.25">
      <c r="A9" s="2" t="s">
        <v>103</v>
      </c>
      <c r="B9" s="69" t="s">
        <v>104</v>
      </c>
      <c r="C9" s="6" t="s">
        <v>111</v>
      </c>
      <c r="D9" s="45" t="s">
        <v>376</v>
      </c>
      <c r="E9" s="45" t="s">
        <v>423</v>
      </c>
      <c r="F9" s="41" t="s">
        <v>314</v>
      </c>
      <c r="G9" s="6" t="s">
        <v>118</v>
      </c>
      <c r="H9" s="51" t="s">
        <v>437</v>
      </c>
      <c r="I9" s="6" t="s">
        <v>106</v>
      </c>
      <c r="J9" s="41" t="s">
        <v>342</v>
      </c>
      <c r="K9" s="6" t="s">
        <v>106</v>
      </c>
      <c r="L9" s="41"/>
      <c r="M9" s="56" t="s">
        <v>550</v>
      </c>
      <c r="N9" s="56" t="s">
        <v>558</v>
      </c>
      <c r="O9" s="56" t="s">
        <v>558</v>
      </c>
      <c r="P9" s="41" t="s">
        <v>329</v>
      </c>
      <c r="Q9" s="72" t="s">
        <v>580</v>
      </c>
      <c r="R9" s="6" t="s">
        <v>107</v>
      </c>
      <c r="S9" s="6"/>
      <c r="T9" s="21" t="s">
        <v>291</v>
      </c>
      <c r="U9" s="8" t="s">
        <v>124</v>
      </c>
      <c r="V9" s="6" t="s">
        <v>110</v>
      </c>
      <c r="W9" s="8" t="s">
        <v>121</v>
      </c>
      <c r="X9" s="34" t="s">
        <v>304</v>
      </c>
      <c r="Y9" s="34" t="s">
        <v>304</v>
      </c>
      <c r="Z9" s="45" t="s">
        <v>461</v>
      </c>
      <c r="AA9" s="45" t="s">
        <v>461</v>
      </c>
      <c r="AB9" s="8" t="s">
        <v>122</v>
      </c>
      <c r="AC9" s="21" t="s">
        <v>273</v>
      </c>
      <c r="AD9" s="35" t="s">
        <v>278</v>
      </c>
      <c r="AE9" s="6" t="s">
        <v>115</v>
      </c>
      <c r="AF9" s="6" t="s">
        <v>117</v>
      </c>
      <c r="AG9"/>
      <c r="AH9" s="6" t="s">
        <v>116</v>
      </c>
      <c r="AI9" s="6" t="s">
        <v>108</v>
      </c>
      <c r="AJ9" s="41" t="s">
        <v>365</v>
      </c>
      <c r="AK9" s="45" t="s">
        <v>472</v>
      </c>
      <c r="AL9" s="6" t="s">
        <v>120</v>
      </c>
      <c r="AM9" s="51" t="s">
        <v>519</v>
      </c>
      <c r="AN9" s="8" t="s">
        <v>123</v>
      </c>
      <c r="AO9" s="45" t="s">
        <v>376</v>
      </c>
      <c r="AP9" s="6" t="s">
        <v>109</v>
      </c>
      <c r="AQ9" s="41" t="s">
        <v>365</v>
      </c>
      <c r="AR9" s="56" t="s">
        <v>487</v>
      </c>
      <c r="AS9" s="6" t="s">
        <v>105</v>
      </c>
      <c r="AT9" s="51" t="s">
        <v>500</v>
      </c>
      <c r="AU9" s="6"/>
      <c r="AV9" s="6" t="s">
        <v>112</v>
      </c>
      <c r="AW9" s="6" t="s">
        <v>113</v>
      </c>
      <c r="AX9" s="6" t="s">
        <v>114</v>
      </c>
      <c r="AY9" s="6" t="s">
        <v>119</v>
      </c>
    </row>
    <row r="10" spans="1:51" ht="195" x14ac:dyDescent="0.25">
      <c r="A10" s="9" t="s">
        <v>125</v>
      </c>
      <c r="B10" s="69" t="s">
        <v>126</v>
      </c>
      <c r="C10" s="11" t="s">
        <v>133</v>
      </c>
      <c r="D10" s="36" t="s">
        <v>136</v>
      </c>
      <c r="E10" s="46" t="s">
        <v>422</v>
      </c>
      <c r="F10" s="58" t="s">
        <v>136</v>
      </c>
      <c r="G10" s="58" t="s">
        <v>538</v>
      </c>
      <c r="H10" s="58" t="s">
        <v>539</v>
      </c>
      <c r="I10" s="11" t="s">
        <v>128</v>
      </c>
      <c r="J10" s="46" t="s">
        <v>136</v>
      </c>
      <c r="K10" s="46" t="s">
        <v>442</v>
      </c>
      <c r="L10" s="19"/>
      <c r="M10" s="58" t="s">
        <v>136</v>
      </c>
      <c r="N10" s="58" t="s">
        <v>565</v>
      </c>
      <c r="O10" s="58" t="s">
        <v>565</v>
      </c>
      <c r="P10" s="19" t="s">
        <v>333</v>
      </c>
      <c r="Q10" s="73" t="s">
        <v>581</v>
      </c>
      <c r="R10" s="11" t="s">
        <v>129</v>
      </c>
      <c r="S10" s="11"/>
      <c r="T10" s="19" t="s">
        <v>300</v>
      </c>
      <c r="U10" s="16"/>
      <c r="V10" s="11" t="s">
        <v>132</v>
      </c>
      <c r="W10" s="16" t="s">
        <v>140</v>
      </c>
      <c r="X10" s="19" t="s">
        <v>303</v>
      </c>
      <c r="Y10" s="19" t="s">
        <v>303</v>
      </c>
      <c r="Z10" s="46" t="s">
        <v>136</v>
      </c>
      <c r="AA10" s="46" t="s">
        <v>136</v>
      </c>
      <c r="AB10" s="16" t="s">
        <v>141</v>
      </c>
      <c r="AC10" s="58" t="s">
        <v>530</v>
      </c>
      <c r="AD10" s="19" t="s">
        <v>281</v>
      </c>
      <c r="AE10" s="19" t="s">
        <v>137</v>
      </c>
      <c r="AF10" s="19" t="s">
        <v>139</v>
      </c>
      <c r="AG10" s="25"/>
      <c r="AH10" s="19" t="s">
        <v>138</v>
      </c>
      <c r="AI10" s="11" t="s">
        <v>130</v>
      </c>
      <c r="AJ10" s="19" t="s">
        <v>136</v>
      </c>
      <c r="AK10" s="58" t="s">
        <v>136</v>
      </c>
      <c r="AL10" s="58" t="s">
        <v>490</v>
      </c>
      <c r="AM10" s="58" t="s">
        <v>517</v>
      </c>
      <c r="AN10" s="58" t="s">
        <v>525</v>
      </c>
      <c r="AO10" s="36" t="s">
        <v>375</v>
      </c>
      <c r="AP10" s="11" t="s">
        <v>131</v>
      </c>
      <c r="AQ10" s="19" t="s">
        <v>360</v>
      </c>
      <c r="AR10" s="58" t="s">
        <v>488</v>
      </c>
      <c r="AS10" s="22" t="s">
        <v>127</v>
      </c>
      <c r="AT10" s="22"/>
      <c r="AU10" s="22"/>
      <c r="AV10" s="11" t="s">
        <v>134</v>
      </c>
      <c r="AW10" s="11" t="s">
        <v>135</v>
      </c>
      <c r="AX10" s="11" t="s">
        <v>136</v>
      </c>
      <c r="AY10" s="25"/>
    </row>
    <row r="11" spans="1:51" ht="105" x14ac:dyDescent="0.25">
      <c r="A11" s="2" t="s">
        <v>142</v>
      </c>
      <c r="B11" s="69" t="s">
        <v>143</v>
      </c>
      <c r="C11" s="6" t="s">
        <v>150</v>
      </c>
      <c r="D11" s="45" t="s">
        <v>315</v>
      </c>
      <c r="E11" s="45" t="s">
        <v>424</v>
      </c>
      <c r="F11" s="43" t="s">
        <v>315</v>
      </c>
      <c r="G11"/>
      <c r="H11" s="45" t="s">
        <v>438</v>
      </c>
      <c r="I11" s="6" t="s">
        <v>145</v>
      </c>
      <c r="J11" s="41" t="s">
        <v>350</v>
      </c>
      <c r="K11" s="41"/>
      <c r="L11" s="41"/>
      <c r="M11" s="56" t="s">
        <v>553</v>
      </c>
      <c r="N11" s="72" t="s">
        <v>571</v>
      </c>
      <c r="O11" s="56" t="s">
        <v>566</v>
      </c>
      <c r="P11" s="41" t="s">
        <v>350</v>
      </c>
      <c r="Q11" s="72" t="s">
        <v>582</v>
      </c>
      <c r="R11" s="6" t="s">
        <v>146</v>
      </c>
      <c r="S11" s="6"/>
      <c r="T11" s="21" t="s">
        <v>295</v>
      </c>
      <c r="U11"/>
      <c r="V11" s="6" t="s">
        <v>149</v>
      </c>
      <c r="W11"/>
      <c r="X11" s="41" t="s">
        <v>306</v>
      </c>
      <c r="Y11" s="41" t="s">
        <v>306</v>
      </c>
      <c r="Z11" s="41"/>
      <c r="AA11" s="41"/>
      <c r="AB11"/>
      <c r="AC11" s="21" t="s">
        <v>274</v>
      </c>
      <c r="AD11" s="38" t="s">
        <v>283</v>
      </c>
      <c r="AE11"/>
      <c r="AF11"/>
      <c r="AG11"/>
      <c r="AH11"/>
      <c r="AI11" s="6" t="s">
        <v>147</v>
      </c>
      <c r="AJ11" s="56" t="s">
        <v>521</v>
      </c>
      <c r="AK11" s="45"/>
      <c r="AL11" s="57" t="s">
        <v>499</v>
      </c>
      <c r="AM11" s="57" t="s">
        <v>520</v>
      </c>
      <c r="AN11" s="8" t="s">
        <v>153</v>
      </c>
      <c r="AO11" s="56" t="s">
        <v>521</v>
      </c>
      <c r="AP11" s="6" t="s">
        <v>148</v>
      </c>
      <c r="AQ11" s="41" t="s">
        <v>315</v>
      </c>
      <c r="AR11" s="41"/>
      <c r="AS11" s="6" t="s">
        <v>144</v>
      </c>
      <c r="AT11" s="6"/>
      <c r="AU11" s="6"/>
      <c r="AV11" s="6" t="s">
        <v>151</v>
      </c>
      <c r="AX11" s="6" t="s">
        <v>152</v>
      </c>
    </row>
    <row r="12" spans="1:51" ht="150" x14ac:dyDescent="0.25">
      <c r="A12" s="9" t="s">
        <v>154</v>
      </c>
      <c r="B12" s="69" t="s">
        <v>155</v>
      </c>
      <c r="C12" s="11" t="s">
        <v>162</v>
      </c>
      <c r="D12" s="44" t="s">
        <v>383</v>
      </c>
      <c r="E12" s="46" t="s">
        <v>425</v>
      </c>
      <c r="F12" s="44"/>
      <c r="G12" s="16" t="s">
        <v>168</v>
      </c>
      <c r="H12" s="46" t="s">
        <v>439</v>
      </c>
      <c r="I12" s="11" t="s">
        <v>157</v>
      </c>
      <c r="J12" s="44"/>
      <c r="K12" s="46" t="s">
        <v>445</v>
      </c>
      <c r="L12" s="46" t="s">
        <v>451</v>
      </c>
      <c r="M12" s="58" t="s">
        <v>546</v>
      </c>
      <c r="N12" s="58"/>
      <c r="O12" s="58"/>
      <c r="P12" s="44"/>
      <c r="Q12" s="44"/>
      <c r="R12" s="11" t="s">
        <v>158</v>
      </c>
      <c r="S12" s="11"/>
      <c r="T12" s="44" t="s">
        <v>164</v>
      </c>
      <c r="U12" s="16" t="s">
        <v>168</v>
      </c>
      <c r="V12" s="11" t="s">
        <v>161</v>
      </c>
      <c r="W12" s="19" t="s">
        <v>170</v>
      </c>
      <c r="X12" s="44" t="s">
        <v>316</v>
      </c>
      <c r="Y12" s="44" t="s">
        <v>316</v>
      </c>
      <c r="Z12" s="44"/>
      <c r="AA12" s="46" t="s">
        <v>463</v>
      </c>
      <c r="AB12" s="19" t="s">
        <v>164</v>
      </c>
      <c r="AC12" s="58" t="s">
        <v>531</v>
      </c>
      <c r="AD12" s="36" t="s">
        <v>282</v>
      </c>
      <c r="AE12" s="19" t="s">
        <v>165</v>
      </c>
      <c r="AF12" s="16" t="s">
        <v>167</v>
      </c>
      <c r="AG12" s="25"/>
      <c r="AH12" s="19" t="s">
        <v>166</v>
      </c>
      <c r="AI12" s="11" t="s">
        <v>159</v>
      </c>
      <c r="AJ12" s="46" t="s">
        <v>389</v>
      </c>
      <c r="AK12" s="46" t="s">
        <v>475</v>
      </c>
      <c r="AL12" s="58" t="s">
        <v>492</v>
      </c>
      <c r="AM12" s="58"/>
      <c r="AN12" s="19" t="s">
        <v>171</v>
      </c>
      <c r="AO12" s="44"/>
      <c r="AP12" s="11" t="s">
        <v>160</v>
      </c>
      <c r="AQ12" s="44" t="s">
        <v>359</v>
      </c>
      <c r="AR12" s="58" t="s">
        <v>482</v>
      </c>
      <c r="AS12" s="11" t="s">
        <v>156</v>
      </c>
      <c r="AT12" s="50" t="s">
        <v>507</v>
      </c>
      <c r="AU12" s="50" t="s">
        <v>514</v>
      </c>
      <c r="AV12" s="11" t="s">
        <v>163</v>
      </c>
      <c r="AW12" s="11" t="s">
        <v>164</v>
      </c>
      <c r="AX12" s="11"/>
      <c r="AY12" s="16" t="s">
        <v>169</v>
      </c>
    </row>
    <row r="13" spans="1:51" ht="69" customHeight="1" x14ac:dyDescent="0.25">
      <c r="A13" s="2" t="s">
        <v>172</v>
      </c>
      <c r="B13" s="69" t="s">
        <v>173</v>
      </c>
      <c r="C13" s="23" t="s">
        <v>174</v>
      </c>
      <c r="D13" s="48" t="s">
        <v>330</v>
      </c>
      <c r="E13" s="48" t="s">
        <v>426</v>
      </c>
      <c r="F13" s="43" t="s">
        <v>330</v>
      </c>
      <c r="G13" s="6" t="s">
        <v>183</v>
      </c>
      <c r="H13" s="51" t="s">
        <v>440</v>
      </c>
      <c r="I13" s="23" t="s">
        <v>174</v>
      </c>
      <c r="J13" s="43" t="s">
        <v>330</v>
      </c>
      <c r="K13" s="45" t="s">
        <v>443</v>
      </c>
      <c r="L13" s="45" t="s">
        <v>453</v>
      </c>
      <c r="M13" s="57" t="s">
        <v>554</v>
      </c>
      <c r="N13" s="74" t="s">
        <v>573</v>
      </c>
      <c r="O13" s="74" t="s">
        <v>573</v>
      </c>
      <c r="P13" s="74" t="s">
        <v>572</v>
      </c>
      <c r="Q13" s="74"/>
      <c r="R13" s="6" t="s">
        <v>174</v>
      </c>
      <c r="S13" s="6"/>
      <c r="T13" s="43" t="s">
        <v>330</v>
      </c>
      <c r="U13" s="6" t="s">
        <v>183</v>
      </c>
      <c r="V13" s="6" t="s">
        <v>176</v>
      </c>
      <c r="W13" s="21" t="s">
        <v>186</v>
      </c>
      <c r="X13" s="41" t="s">
        <v>330</v>
      </c>
      <c r="Y13" s="41" t="s">
        <v>330</v>
      </c>
      <c r="Z13" s="41"/>
      <c r="AA13" s="45" t="s">
        <v>464</v>
      </c>
      <c r="AB13" s="7" t="s">
        <v>187</v>
      </c>
      <c r="AC13" s="6" t="s">
        <v>317</v>
      </c>
      <c r="AD13" s="34" t="s">
        <v>284</v>
      </c>
      <c r="AE13" s="6" t="s">
        <v>180</v>
      </c>
      <c r="AF13" s="6" t="s">
        <v>182</v>
      </c>
      <c r="AG13"/>
      <c r="AH13" s="6" t="s">
        <v>181</v>
      </c>
      <c r="AI13" s="6" t="s">
        <v>175</v>
      </c>
      <c r="AJ13" s="43" t="s">
        <v>330</v>
      </c>
      <c r="AK13" s="56" t="s">
        <v>496</v>
      </c>
      <c r="AL13" s="6" t="s">
        <v>185</v>
      </c>
      <c r="AM13" s="51" t="s">
        <v>522</v>
      </c>
      <c r="AN13" s="7" t="s">
        <v>188</v>
      </c>
      <c r="AO13" s="48" t="s">
        <v>330</v>
      </c>
      <c r="AP13" s="6" t="s">
        <v>174</v>
      </c>
      <c r="AQ13" s="43" t="s">
        <v>330</v>
      </c>
      <c r="AR13" s="56" t="s">
        <v>480</v>
      </c>
      <c r="AS13" s="23" t="s">
        <v>174</v>
      </c>
      <c r="AT13" s="61" t="s">
        <v>174</v>
      </c>
      <c r="AU13" s="51" t="s">
        <v>511</v>
      </c>
      <c r="AV13" s="6" t="s">
        <v>177</v>
      </c>
      <c r="AW13" s="6" t="s">
        <v>178</v>
      </c>
      <c r="AX13" s="6" t="s">
        <v>179</v>
      </c>
      <c r="AY13" s="6" t="s">
        <v>184</v>
      </c>
    </row>
    <row r="14" spans="1:51" ht="120" x14ac:dyDescent="0.25">
      <c r="A14" s="9" t="s">
        <v>189</v>
      </c>
      <c r="B14" s="69" t="s">
        <v>190</v>
      </c>
      <c r="C14" s="22" t="s">
        <v>193</v>
      </c>
      <c r="D14" s="22"/>
      <c r="E14" s="50" t="s">
        <v>430</v>
      </c>
      <c r="F14" s="19" t="s">
        <v>318</v>
      </c>
      <c r="G14" s="18" t="s">
        <v>195</v>
      </c>
      <c r="H14" s="60" t="s">
        <v>191</v>
      </c>
      <c r="I14" s="22" t="s">
        <v>192</v>
      </c>
      <c r="J14" s="44" t="s">
        <v>348</v>
      </c>
      <c r="K14" s="46" t="s">
        <v>449</v>
      </c>
      <c r="L14" s="46" t="s">
        <v>191</v>
      </c>
      <c r="M14" s="44"/>
      <c r="N14" s="73" t="s">
        <v>576</v>
      </c>
      <c r="O14" s="73" t="s">
        <v>577</v>
      </c>
      <c r="P14" s="44" t="s">
        <v>347</v>
      </c>
      <c r="Q14" s="44"/>
      <c r="R14" s="11" t="s">
        <v>190</v>
      </c>
      <c r="S14" s="11"/>
      <c r="T14" s="19" t="s">
        <v>299</v>
      </c>
      <c r="U14" s="19" t="s">
        <v>197</v>
      </c>
      <c r="V14" s="22" t="s">
        <v>191</v>
      </c>
      <c r="W14" s="19" t="s">
        <v>196</v>
      </c>
      <c r="X14" s="19"/>
      <c r="Y14" s="19" t="s">
        <v>309</v>
      </c>
      <c r="Z14" s="19"/>
      <c r="AA14" s="46" t="s">
        <v>465</v>
      </c>
      <c r="AB14" s="19" t="s">
        <v>190</v>
      </c>
      <c r="AC14" s="58" t="s">
        <v>534</v>
      </c>
      <c r="AD14" s="19" t="s">
        <v>191</v>
      </c>
      <c r="AE14" s="28" t="s">
        <v>190</v>
      </c>
      <c r="AF14" s="25"/>
      <c r="AG14" s="25"/>
      <c r="AH14" s="25"/>
      <c r="AI14" s="11" t="s">
        <v>190</v>
      </c>
      <c r="AJ14" s="46" t="s">
        <v>390</v>
      </c>
      <c r="AK14" s="46" t="s">
        <v>191</v>
      </c>
      <c r="AL14" s="18" t="s">
        <v>191</v>
      </c>
      <c r="AM14" s="19"/>
      <c r="AN14" s="58" t="s">
        <v>524</v>
      </c>
      <c r="AO14" s="46" t="s">
        <v>387</v>
      </c>
      <c r="AP14" s="11" t="s">
        <v>191</v>
      </c>
      <c r="AQ14" s="44" t="s">
        <v>346</v>
      </c>
      <c r="AR14" s="58" t="s">
        <v>486</v>
      </c>
      <c r="AS14" s="22" t="s">
        <v>191</v>
      </c>
      <c r="AT14" s="62" t="s">
        <v>506</v>
      </c>
      <c r="AU14" s="62" t="s">
        <v>513</v>
      </c>
      <c r="AV14" s="22" t="s">
        <v>191</v>
      </c>
      <c r="AW14" s="11" t="s">
        <v>194</v>
      </c>
      <c r="AX14" s="11"/>
      <c r="AY14" s="18" t="s">
        <v>191</v>
      </c>
    </row>
    <row r="15" spans="1:51" ht="96" customHeight="1" x14ac:dyDescent="0.25">
      <c r="A15" s="2" t="s">
        <v>198</v>
      </c>
      <c r="B15" s="69" t="s">
        <v>190</v>
      </c>
      <c r="C15" s="6" t="s">
        <v>203</v>
      </c>
      <c r="D15" s="56" t="s">
        <v>535</v>
      </c>
      <c r="E15" s="48" t="s">
        <v>190</v>
      </c>
      <c r="F15"/>
      <c r="G15" s="7" t="s">
        <v>207</v>
      </c>
      <c r="H15" s="7"/>
      <c r="I15" s="26" t="s">
        <v>200</v>
      </c>
      <c r="J15"/>
      <c r="K15"/>
      <c r="L15"/>
      <c r="M15" s="56" t="s">
        <v>555</v>
      </c>
      <c r="N15" s="56"/>
      <c r="O15" s="56"/>
      <c r="P15"/>
      <c r="Q15"/>
      <c r="R15" s="27" t="s">
        <v>200</v>
      </c>
      <c r="S15" s="27"/>
      <c r="T15" s="34" t="s">
        <v>296</v>
      </c>
      <c r="U15"/>
      <c r="V15" s="26" t="s">
        <v>202</v>
      </c>
      <c r="W15"/>
      <c r="X15"/>
      <c r="Y15"/>
      <c r="Z15"/>
      <c r="AA15"/>
      <c r="AB15"/>
      <c r="AC15" s="57" t="s">
        <v>532</v>
      </c>
      <c r="AD15"/>
      <c r="AE15" s="6" t="s">
        <v>206</v>
      </c>
      <c r="AF15" s="6"/>
      <c r="AG15"/>
      <c r="AH15" s="6"/>
      <c r="AI15" s="6" t="s">
        <v>201</v>
      </c>
      <c r="AJ15" s="41" t="s">
        <v>366</v>
      </c>
      <c r="AK15" s="41"/>
      <c r="AL15" s="56" t="s">
        <v>494</v>
      </c>
      <c r="AM15" s="56" t="s">
        <v>523</v>
      </c>
      <c r="AN15" s="56" t="s">
        <v>524</v>
      </c>
      <c r="AO15" s="56" t="s">
        <v>523</v>
      </c>
      <c r="AP15" s="27" t="s">
        <v>200</v>
      </c>
      <c r="AQ15"/>
      <c r="AR15" s="56" t="s">
        <v>481</v>
      </c>
      <c r="AS15" s="6" t="s">
        <v>199</v>
      </c>
      <c r="AT15" s="51" t="s">
        <v>504</v>
      </c>
      <c r="AU15" s="6"/>
      <c r="AV15" s="6" t="s">
        <v>204</v>
      </c>
      <c r="AW15" s="6" t="s">
        <v>205</v>
      </c>
    </row>
    <row r="16" spans="1:51" ht="60" x14ac:dyDescent="0.25">
      <c r="A16" s="9" t="s">
        <v>208</v>
      </c>
      <c r="B16" s="69" t="s">
        <v>209</v>
      </c>
      <c r="C16" s="22" t="s">
        <v>216</v>
      </c>
      <c r="D16" s="46" t="s">
        <v>385</v>
      </c>
      <c r="E16" s="46" t="s">
        <v>294</v>
      </c>
      <c r="F16" s="44" t="s">
        <v>294</v>
      </c>
      <c r="G16" s="28" t="s">
        <v>222</v>
      </c>
      <c r="H16" s="52" t="s">
        <v>222</v>
      </c>
      <c r="I16" s="22" t="s">
        <v>211</v>
      </c>
      <c r="J16" s="44" t="s">
        <v>343</v>
      </c>
      <c r="K16" s="46" t="s">
        <v>211</v>
      </c>
      <c r="L16" s="46" t="s">
        <v>450</v>
      </c>
      <c r="M16" s="58" t="s">
        <v>547</v>
      </c>
      <c r="N16" s="58" t="s">
        <v>294</v>
      </c>
      <c r="O16" s="58" t="s">
        <v>294</v>
      </c>
      <c r="P16" s="44" t="s">
        <v>331</v>
      </c>
      <c r="Q16" s="44"/>
      <c r="R16" s="11" t="s">
        <v>212</v>
      </c>
      <c r="S16" s="11"/>
      <c r="T16" s="28" t="s">
        <v>294</v>
      </c>
      <c r="U16" s="28" t="s">
        <v>224</v>
      </c>
      <c r="V16" s="22" t="s">
        <v>215</v>
      </c>
      <c r="W16" s="18" t="s">
        <v>218</v>
      </c>
      <c r="X16" s="44" t="s">
        <v>310</v>
      </c>
      <c r="Y16" s="44" t="s">
        <v>310</v>
      </c>
      <c r="Z16" s="46" t="s">
        <v>466</v>
      </c>
      <c r="AA16" s="46" t="s">
        <v>466</v>
      </c>
      <c r="AB16" s="28" t="s">
        <v>218</v>
      </c>
      <c r="AC16" s="44" t="s">
        <v>325</v>
      </c>
      <c r="AD16" s="19" t="s">
        <v>287</v>
      </c>
      <c r="AE16" s="18" t="s">
        <v>220</v>
      </c>
      <c r="AF16" s="18" t="s">
        <v>221</v>
      </c>
      <c r="AG16" s="18"/>
      <c r="AH16" s="18" t="s">
        <v>220</v>
      </c>
      <c r="AI16" s="11" t="s">
        <v>213</v>
      </c>
      <c r="AJ16" s="46" t="s">
        <v>367</v>
      </c>
      <c r="AK16" s="46" t="s">
        <v>474</v>
      </c>
      <c r="AL16" s="18" t="s">
        <v>224</v>
      </c>
      <c r="AM16" s="28"/>
      <c r="AN16" s="28" t="s">
        <v>225</v>
      </c>
      <c r="AO16" s="46" t="s">
        <v>377</v>
      </c>
      <c r="AP16" s="22" t="s">
        <v>214</v>
      </c>
      <c r="AQ16" s="44" t="s">
        <v>351</v>
      </c>
      <c r="AR16" s="58" t="s">
        <v>478</v>
      </c>
      <c r="AS16" s="22" t="s">
        <v>210</v>
      </c>
      <c r="AT16" s="62" t="s">
        <v>474</v>
      </c>
      <c r="AU16" s="22" t="s">
        <v>474</v>
      </c>
      <c r="AV16" s="11" t="s">
        <v>217</v>
      </c>
      <c r="AW16" s="11" t="s">
        <v>218</v>
      </c>
      <c r="AX16" s="11" t="s">
        <v>219</v>
      </c>
      <c r="AY16" s="18" t="s">
        <v>223</v>
      </c>
    </row>
    <row r="17" spans="1:51" ht="390" x14ac:dyDescent="0.25">
      <c r="A17" s="2" t="s">
        <v>226</v>
      </c>
      <c r="B17" s="69" t="s">
        <v>227</v>
      </c>
      <c r="C17" s="6" t="s">
        <v>234</v>
      </c>
      <c r="D17" s="45" t="s">
        <v>393</v>
      </c>
      <c r="E17" s="45" t="s">
        <v>429</v>
      </c>
      <c r="F17" s="41" t="s">
        <v>320</v>
      </c>
      <c r="G17" s="6" t="s">
        <v>239</v>
      </c>
      <c r="H17" s="6"/>
      <c r="I17" s="6" t="s">
        <v>229</v>
      </c>
      <c r="J17" s="21" t="s">
        <v>344</v>
      </c>
      <c r="K17" s="45" t="s">
        <v>444</v>
      </c>
      <c r="L17" s="21"/>
      <c r="M17" s="56" t="s">
        <v>548</v>
      </c>
      <c r="N17" s="72" t="s">
        <v>574</v>
      </c>
      <c r="O17" s="72" t="s">
        <v>574</v>
      </c>
      <c r="P17" s="41" t="s">
        <v>345</v>
      </c>
      <c r="Q17" s="72" t="s">
        <v>583</v>
      </c>
      <c r="R17" s="6" t="s">
        <v>230</v>
      </c>
      <c r="S17" s="6"/>
      <c r="T17" s="34" t="s">
        <v>297</v>
      </c>
      <c r="U17" s="8" t="s">
        <v>243</v>
      </c>
      <c r="V17" s="6" t="s">
        <v>233</v>
      </c>
      <c r="W17" s="7" t="s">
        <v>241</v>
      </c>
      <c r="X17" s="41" t="s">
        <v>311</v>
      </c>
      <c r="Y17" s="41" t="s">
        <v>311</v>
      </c>
      <c r="Z17" s="41"/>
      <c r="AA17" s="45" t="s">
        <v>468</v>
      </c>
      <c r="AB17" s="8" t="s">
        <v>242</v>
      </c>
      <c r="AC17" s="21" t="s">
        <v>326</v>
      </c>
      <c r="AD17" s="34" t="s">
        <v>285</v>
      </c>
      <c r="AE17"/>
      <c r="AF17" s="21" t="s">
        <v>238</v>
      </c>
      <c r="AG17"/>
      <c r="AH17"/>
      <c r="AI17" s="6" t="s">
        <v>231</v>
      </c>
      <c r="AJ17" s="45" t="s">
        <v>386</v>
      </c>
      <c r="AK17" s="55" t="s">
        <v>497</v>
      </c>
      <c r="AL17" s="57" t="s">
        <v>491</v>
      </c>
      <c r="AM17" s="45" t="s">
        <v>379</v>
      </c>
      <c r="AN17" s="56" t="s">
        <v>527</v>
      </c>
      <c r="AO17" s="45" t="s">
        <v>379</v>
      </c>
      <c r="AP17" s="6" t="s">
        <v>232</v>
      </c>
      <c r="AQ17" s="41" t="s">
        <v>358</v>
      </c>
      <c r="AR17" s="55" t="s">
        <v>484</v>
      </c>
      <c r="AS17" s="6" t="s">
        <v>228</v>
      </c>
      <c r="AT17" s="6"/>
      <c r="AU17" s="6"/>
      <c r="AV17" s="6" t="s">
        <v>235</v>
      </c>
      <c r="AW17" s="6" t="s">
        <v>236</v>
      </c>
      <c r="AX17" s="6" t="s">
        <v>237</v>
      </c>
      <c r="AY17" s="7" t="s">
        <v>240</v>
      </c>
    </row>
    <row r="18" spans="1:51" ht="345" x14ac:dyDescent="0.25">
      <c r="A18" s="9" t="s">
        <v>244</v>
      </c>
      <c r="B18" s="69" t="s">
        <v>245</v>
      </c>
      <c r="C18" s="11" t="s">
        <v>252</v>
      </c>
      <c r="D18" s="46" t="s">
        <v>388</v>
      </c>
      <c r="E18" s="46" t="s">
        <v>428</v>
      </c>
      <c r="F18" s="44" t="s">
        <v>319</v>
      </c>
      <c r="G18" s="46" t="s">
        <v>427</v>
      </c>
      <c r="H18" s="46" t="s">
        <v>256</v>
      </c>
      <c r="I18" s="11" t="s">
        <v>247</v>
      </c>
      <c r="J18" s="44" t="s">
        <v>355</v>
      </c>
      <c r="K18" s="46" t="s">
        <v>446</v>
      </c>
      <c r="L18" s="46" t="s">
        <v>452</v>
      </c>
      <c r="M18" s="58" t="s">
        <v>549</v>
      </c>
      <c r="N18" s="73" t="s">
        <v>575</v>
      </c>
      <c r="O18" s="73" t="s">
        <v>575</v>
      </c>
      <c r="P18" s="44" t="s">
        <v>356</v>
      </c>
      <c r="Q18" s="44"/>
      <c r="R18" s="11" t="s">
        <v>248</v>
      </c>
      <c r="S18" s="11"/>
      <c r="T18" s="44" t="s">
        <v>301</v>
      </c>
      <c r="U18" s="44" t="s">
        <v>259</v>
      </c>
      <c r="V18" s="11" t="s">
        <v>251</v>
      </c>
      <c r="W18" s="44" t="s">
        <v>257</v>
      </c>
      <c r="X18" s="44"/>
      <c r="Y18" s="44" t="s">
        <v>308</v>
      </c>
      <c r="Z18" s="44"/>
      <c r="AA18" s="46" t="s">
        <v>9</v>
      </c>
      <c r="AB18" s="44" t="s">
        <v>258</v>
      </c>
      <c r="AC18" s="58" t="s">
        <v>533</v>
      </c>
      <c r="AD18" s="44" t="s">
        <v>286</v>
      </c>
      <c r="AE18" s="25"/>
      <c r="AF18" s="16" t="s">
        <v>255</v>
      </c>
      <c r="AG18" s="25"/>
      <c r="AH18" s="25"/>
      <c r="AI18" s="11" t="s">
        <v>249</v>
      </c>
      <c r="AJ18" s="46" t="s">
        <v>368</v>
      </c>
      <c r="AK18" s="58" t="s">
        <v>498</v>
      </c>
      <c r="AL18" s="58" t="s">
        <v>493</v>
      </c>
      <c r="AM18" s="46" t="s">
        <v>378</v>
      </c>
      <c r="AN18" s="58" t="s">
        <v>528</v>
      </c>
      <c r="AO18" s="46" t="s">
        <v>378</v>
      </c>
      <c r="AP18" s="11" t="s">
        <v>250</v>
      </c>
      <c r="AQ18" s="44" t="s">
        <v>357</v>
      </c>
      <c r="AR18" s="58" t="s">
        <v>483</v>
      </c>
      <c r="AS18" s="11" t="s">
        <v>246</v>
      </c>
      <c r="AT18" s="50" t="s">
        <v>505</v>
      </c>
      <c r="AU18" s="11"/>
      <c r="AV18" s="11" t="s">
        <v>253</v>
      </c>
      <c r="AW18" s="11" t="s">
        <v>254</v>
      </c>
      <c r="AX18" s="11" t="s">
        <v>32</v>
      </c>
      <c r="AY18" s="44" t="s">
        <v>240</v>
      </c>
    </row>
    <row r="19" spans="1:51" ht="96.75" customHeight="1" x14ac:dyDescent="0.25">
      <c r="A19" s="2" t="s">
        <v>260</v>
      </c>
      <c r="B19" s="69" t="s">
        <v>261</v>
      </c>
      <c r="C19" s="27" t="s">
        <v>266</v>
      </c>
      <c r="D19"/>
      <c r="E19"/>
      <c r="F19"/>
      <c r="G19" s="27" t="s">
        <v>268</v>
      </c>
      <c r="H19" s="27"/>
      <c r="I19" s="27" t="s">
        <v>263</v>
      </c>
      <c r="J19"/>
      <c r="K19" s="27" t="s">
        <v>263</v>
      </c>
      <c r="L19"/>
      <c r="M19"/>
      <c r="N19"/>
      <c r="O19"/>
      <c r="P19"/>
      <c r="Q19"/>
      <c r="R19" s="27" t="s">
        <v>264</v>
      </c>
      <c r="S19" s="27"/>
      <c r="T19" s="39" t="s">
        <v>298</v>
      </c>
      <c r="U19"/>
      <c r="V19" s="6" t="s">
        <v>265</v>
      </c>
      <c r="W19" s="30" t="s">
        <v>270</v>
      </c>
      <c r="X19" s="30"/>
      <c r="Y19"/>
      <c r="AA19" s="54" t="s">
        <v>467</v>
      </c>
      <c r="AB19"/>
      <c r="AC19"/>
      <c r="AD19"/>
      <c r="AE19"/>
      <c r="AF19"/>
      <c r="AG19"/>
      <c r="AH19"/>
      <c r="AI19" s="27" t="s">
        <v>202</v>
      </c>
      <c r="AJ19" s="39" t="s">
        <v>369</v>
      </c>
      <c r="AK19" s="39"/>
      <c r="AL19"/>
      <c r="AM19"/>
      <c r="AN19" s="39" t="s">
        <v>529</v>
      </c>
      <c r="AO19" s="39" t="s">
        <v>369</v>
      </c>
      <c r="AP19" s="27" t="s">
        <v>202</v>
      </c>
      <c r="AQ19"/>
      <c r="AR19" s="54" t="s">
        <v>485</v>
      </c>
      <c r="AS19" s="27" t="s">
        <v>262</v>
      </c>
      <c r="AT19" s="27"/>
      <c r="AU19" s="27"/>
      <c r="AV19" s="27" t="s">
        <v>202</v>
      </c>
      <c r="AW19" s="27" t="s">
        <v>267</v>
      </c>
      <c r="AY19" s="29" t="s">
        <v>269</v>
      </c>
    </row>
    <row r="20" spans="1:51" x14ac:dyDescent="0.25">
      <c r="A20" s="31"/>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c r="AE20"/>
      <c r="AF20"/>
      <c r="AG20"/>
      <c r="AH20"/>
      <c r="AI20"/>
      <c r="AJ20"/>
      <c r="AK20"/>
      <c r="AL20"/>
      <c r="AM20"/>
      <c r="AN20"/>
      <c r="AO20"/>
      <c r="AP20"/>
      <c r="AQ20"/>
      <c r="AR20"/>
    </row>
  </sheetData>
  <mergeCells count="14">
    <mergeCell ref="AV1:AY1"/>
    <mergeCell ref="AB1:AD1"/>
    <mergeCell ref="AE1:AH1"/>
    <mergeCell ref="AI1:AK1"/>
    <mergeCell ref="AL1:AO1"/>
    <mergeCell ref="AS1:AU1"/>
    <mergeCell ref="AP1:AR1"/>
    <mergeCell ref="C1:E1"/>
    <mergeCell ref="F1:H1"/>
    <mergeCell ref="I1:M1"/>
    <mergeCell ref="R1:U1"/>
    <mergeCell ref="V1:AA1"/>
    <mergeCell ref="N1:O1"/>
    <mergeCell ref="P1:Q1"/>
  </mergeCells>
  <hyperlinks>
    <hyperlink ref="B4" r:id="rId1"/>
    <hyperlink ref="R4" r:id="rId2"/>
    <hyperlink ref="AP4" r:id="rId3" display="angelina.launay@teo-paysdelaloire.fr"/>
    <hyperlink ref="V4" r:id="rId4"/>
    <hyperlink ref="AX4" r:id="rId5"/>
    <hyperlink ref="G5" r:id="rId6"/>
    <hyperlink ref="T5" r:id="rId7" display="https://observatoire.atmo-grandest.eu/tableau-de-bord-des-territoires-infos/"/>
    <hyperlink ref="AO4" r:id="rId8"/>
    <hyperlink ref="C4" r:id="rId9" display="contact@orcae-auvergne-rhone-alpes.fr"/>
    <hyperlink ref="E4" r:id="rId10"/>
    <hyperlink ref="AR4" r:id="rId11" display="angelina.launay@teo-paysdelaloire.fr"/>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
  <sheetViews>
    <sheetView tabSelected="1" zoomScale="80" zoomScaleNormal="80" workbookViewId="0">
      <pane xSplit="2" ySplit="1" topLeftCell="C2" activePane="bottomRight" state="frozen"/>
      <selection pane="topRight" activeCell="C1" sqref="C1"/>
      <selection pane="bottomLeft" activeCell="A2" sqref="A2"/>
      <selection pane="bottomRight" activeCell="E8" sqref="E8"/>
    </sheetView>
  </sheetViews>
  <sheetFormatPr baseColWidth="10" defaultRowHeight="15" x14ac:dyDescent="0.25"/>
  <cols>
    <col min="1" max="1" width="24.5703125" customWidth="1"/>
    <col min="2" max="2" width="18.140625" bestFit="1" customWidth="1"/>
    <col min="3" max="3" width="37.42578125" customWidth="1"/>
    <col min="4" max="5" width="55.42578125" customWidth="1"/>
    <col min="6" max="6" width="37.42578125" customWidth="1"/>
    <col min="7" max="7" width="46.7109375" customWidth="1"/>
    <col min="8" max="8" width="33.5703125" customWidth="1"/>
    <col min="9" max="9" width="31.7109375" customWidth="1"/>
    <col min="10" max="11" width="31" customWidth="1"/>
    <col min="12" max="12" width="29.28515625" customWidth="1"/>
    <col min="13" max="13" width="28.28515625" customWidth="1"/>
    <col min="14" max="14" width="19.5703125" customWidth="1"/>
    <col min="15" max="15" width="30.140625" customWidth="1"/>
    <col min="16" max="16" width="31.85546875" customWidth="1"/>
    <col min="17" max="17" width="37.140625" customWidth="1"/>
    <col min="18" max="18" width="26" customWidth="1"/>
    <col min="19" max="19" width="50.28515625" customWidth="1"/>
    <col min="20" max="20" width="40" customWidth="1"/>
    <col min="21" max="22" width="29" customWidth="1"/>
    <col min="23" max="23" width="36.140625" customWidth="1"/>
    <col min="24" max="24" width="39.7109375" customWidth="1"/>
    <col min="25" max="25" width="28.5703125" customWidth="1"/>
    <col min="26" max="26" width="19.28515625" customWidth="1"/>
    <col min="27" max="27" width="26.42578125" customWidth="1"/>
    <col min="28" max="28" width="31.28515625" customWidth="1"/>
    <col min="29" max="29" width="33.140625" customWidth="1"/>
    <col min="30" max="30" width="37.42578125" customWidth="1"/>
    <col min="31" max="31" width="24.28515625" customWidth="1"/>
    <col min="32" max="32" width="32.5703125" customWidth="1"/>
    <col min="33" max="33" width="26.7109375" customWidth="1"/>
    <col min="34" max="35" width="30.42578125" customWidth="1"/>
    <col min="36" max="36" width="36.85546875" customWidth="1"/>
    <col min="37" max="37" width="23.140625" customWidth="1"/>
    <col min="38" max="38" width="17" customWidth="1"/>
    <col min="39" max="39" width="26.42578125" customWidth="1"/>
    <col min="40" max="40" width="19" customWidth="1"/>
  </cols>
  <sheetData>
    <row r="1" spans="1:40" x14ac:dyDescent="0.25">
      <c r="B1" s="63" t="s">
        <v>556</v>
      </c>
      <c r="C1" s="133" t="s">
        <v>400</v>
      </c>
      <c r="D1" s="134"/>
      <c r="E1" s="157"/>
      <c r="F1" s="135" t="s">
        <v>401</v>
      </c>
      <c r="G1" s="135"/>
      <c r="H1" s="135"/>
      <c r="I1" s="71" t="s">
        <v>404</v>
      </c>
      <c r="J1" s="140" t="s">
        <v>557</v>
      </c>
      <c r="K1" s="136"/>
      <c r="L1" s="75" t="s">
        <v>405</v>
      </c>
      <c r="M1" s="136" t="s">
        <v>406</v>
      </c>
      <c r="N1" s="136"/>
      <c r="O1" s="136"/>
      <c r="P1" s="136"/>
      <c r="Q1" s="138" t="s">
        <v>407</v>
      </c>
      <c r="R1" s="139"/>
      <c r="S1" s="139"/>
      <c r="T1" s="139"/>
      <c r="U1" s="142" t="s">
        <v>410</v>
      </c>
      <c r="V1" s="142"/>
      <c r="W1" s="142"/>
      <c r="X1" s="138" t="s">
        <v>411</v>
      </c>
      <c r="Y1" s="139"/>
      <c r="Z1" s="139"/>
      <c r="AA1" s="142" t="s">
        <v>412</v>
      </c>
      <c r="AB1" s="142"/>
      <c r="AC1" s="138" t="s">
        <v>413</v>
      </c>
      <c r="AD1" s="139"/>
      <c r="AE1" s="139"/>
      <c r="AF1" s="65" t="s">
        <v>417</v>
      </c>
      <c r="AG1" s="144" t="s">
        <v>416</v>
      </c>
      <c r="AH1" s="143"/>
      <c r="AI1" s="145"/>
      <c r="AJ1" s="131" t="s">
        <v>763</v>
      </c>
      <c r="AK1" s="146" t="s">
        <v>419</v>
      </c>
      <c r="AL1" s="147"/>
      <c r="AM1" s="147"/>
      <c r="AN1" s="147"/>
    </row>
    <row r="2" spans="1:40" ht="70.5" customHeight="1" x14ac:dyDescent="0.25">
      <c r="A2" s="64" t="s">
        <v>568</v>
      </c>
      <c r="B2" s="69" t="s">
        <v>0</v>
      </c>
      <c r="C2" s="5" t="s">
        <v>6</v>
      </c>
      <c r="D2" s="40" t="s">
        <v>618</v>
      </c>
      <c r="E2" s="109" t="s">
        <v>769</v>
      </c>
      <c r="F2" s="5" t="s">
        <v>14</v>
      </c>
      <c r="G2" s="40" t="s">
        <v>695</v>
      </c>
      <c r="H2" s="40" t="s">
        <v>569</v>
      </c>
      <c r="I2" s="40" t="s">
        <v>543</v>
      </c>
      <c r="J2" s="40" t="s">
        <v>561</v>
      </c>
      <c r="K2" s="40" t="s">
        <v>664</v>
      </c>
      <c r="L2" s="40" t="s">
        <v>578</v>
      </c>
      <c r="M2" s="40" t="s">
        <v>2</v>
      </c>
      <c r="N2" s="40" t="s">
        <v>594</v>
      </c>
      <c r="O2" s="40" t="s">
        <v>616</v>
      </c>
      <c r="P2" s="5" t="s">
        <v>20</v>
      </c>
      <c r="Q2" s="5" t="s">
        <v>5</v>
      </c>
      <c r="R2" s="5" t="s">
        <v>17</v>
      </c>
      <c r="S2" s="40" t="s">
        <v>588</v>
      </c>
      <c r="T2" s="40" t="s">
        <v>586</v>
      </c>
      <c r="U2" s="5" t="s">
        <v>275</v>
      </c>
      <c r="V2" s="40" t="s">
        <v>672</v>
      </c>
      <c r="W2" s="5" t="s">
        <v>18</v>
      </c>
      <c r="X2" s="5" t="s">
        <v>10</v>
      </c>
      <c r="Y2" s="5" t="s">
        <v>12</v>
      </c>
      <c r="Z2" s="5" t="s">
        <v>13</v>
      </c>
      <c r="AA2" s="5" t="s">
        <v>3</v>
      </c>
      <c r="AB2" s="40" t="s">
        <v>469</v>
      </c>
      <c r="AC2" s="5" t="s">
        <v>16</v>
      </c>
      <c r="AD2" s="40" t="s">
        <v>508</v>
      </c>
      <c r="AE2" s="5" t="s">
        <v>19</v>
      </c>
      <c r="AF2" s="5" t="s">
        <v>4</v>
      </c>
      <c r="AG2" s="40" t="s">
        <v>414</v>
      </c>
      <c r="AH2" s="40" t="s">
        <v>415</v>
      </c>
      <c r="AI2" s="40" t="s">
        <v>609</v>
      </c>
      <c r="AJ2" s="5" t="s">
        <v>761</v>
      </c>
      <c r="AK2" s="5" t="s">
        <v>15</v>
      </c>
      <c r="AL2" s="5" t="s">
        <v>637</v>
      </c>
      <c r="AM2" s="5" t="s">
        <v>666</v>
      </c>
      <c r="AN2" s="109" t="s">
        <v>8</v>
      </c>
    </row>
    <row r="3" spans="1:40" ht="131.25" customHeight="1" x14ac:dyDescent="0.25">
      <c r="A3" s="67" t="s">
        <v>42</v>
      </c>
      <c r="B3" s="68" t="s">
        <v>43</v>
      </c>
      <c r="C3" s="33" t="s">
        <v>271</v>
      </c>
      <c r="D3" s="47" t="s">
        <v>421</v>
      </c>
      <c r="E3" s="158" t="s">
        <v>770</v>
      </c>
      <c r="F3" s="98" t="s">
        <v>52</v>
      </c>
      <c r="G3" s="98" t="s">
        <v>313</v>
      </c>
      <c r="H3" s="98" t="s">
        <v>612</v>
      </c>
      <c r="I3" s="50" t="s">
        <v>44</v>
      </c>
      <c r="J3" s="73" t="s">
        <v>361</v>
      </c>
      <c r="K3" s="47" t="s">
        <v>603</v>
      </c>
      <c r="L3" s="47" t="s">
        <v>696</v>
      </c>
      <c r="M3" s="12" t="s">
        <v>45</v>
      </c>
      <c r="N3" s="12"/>
      <c r="O3" s="78" t="s">
        <v>361</v>
      </c>
      <c r="P3" s="19" t="s">
        <v>58</v>
      </c>
      <c r="Q3" s="13" t="s">
        <v>46</v>
      </c>
      <c r="R3" s="19" t="s">
        <v>55</v>
      </c>
      <c r="S3" s="98" t="s">
        <v>697</v>
      </c>
      <c r="T3" s="46" t="s">
        <v>457</v>
      </c>
      <c r="U3" s="37" t="s">
        <v>280</v>
      </c>
      <c r="V3" s="37" t="s">
        <v>279</v>
      </c>
      <c r="W3" s="19" t="s">
        <v>56</v>
      </c>
      <c r="X3" s="19" t="s">
        <v>50</v>
      </c>
      <c r="Y3" s="128" t="s">
        <v>747</v>
      </c>
      <c r="Z3" s="28"/>
      <c r="AA3" s="50" t="s">
        <v>470</v>
      </c>
      <c r="AB3" s="98" t="s">
        <v>698</v>
      </c>
      <c r="AC3" s="58" t="s">
        <v>54</v>
      </c>
      <c r="AD3" s="98" t="s">
        <v>515</v>
      </c>
      <c r="AE3" s="98" t="s">
        <v>699</v>
      </c>
      <c r="AF3" s="99" t="s">
        <v>477</v>
      </c>
      <c r="AG3" s="50" t="s">
        <v>361</v>
      </c>
      <c r="AH3" s="50" t="s">
        <v>510</v>
      </c>
      <c r="AI3" s="50" t="s">
        <v>610</v>
      </c>
      <c r="AJ3" s="50"/>
      <c r="AK3" s="19" t="s">
        <v>53</v>
      </c>
      <c r="AL3" s="28"/>
      <c r="AM3" s="94" t="s">
        <v>671</v>
      </c>
      <c r="AN3" s="121" t="s">
        <v>48</v>
      </c>
    </row>
    <row r="4" spans="1:40" ht="129" customHeight="1" x14ac:dyDescent="0.25">
      <c r="A4" s="66" t="s">
        <v>59</v>
      </c>
      <c r="B4" s="97" t="s">
        <v>692</v>
      </c>
      <c r="C4" s="6" t="s">
        <v>753</v>
      </c>
      <c r="D4" s="129" t="s">
        <v>754</v>
      </c>
      <c r="E4" s="112" t="s">
        <v>771</v>
      </c>
      <c r="F4" s="20" t="s">
        <v>67</v>
      </c>
      <c r="G4" s="53" t="s">
        <v>599</v>
      </c>
      <c r="H4" s="53" t="s">
        <v>619</v>
      </c>
      <c r="I4" s="51" t="s">
        <v>396</v>
      </c>
      <c r="J4" s="129" t="s">
        <v>602</v>
      </c>
      <c r="K4" s="90" t="s">
        <v>665</v>
      </c>
      <c r="L4" s="72" t="s">
        <v>579</v>
      </c>
      <c r="M4" s="51" t="s">
        <v>397</v>
      </c>
      <c r="N4" s="51"/>
      <c r="O4" s="51" t="s">
        <v>617</v>
      </c>
      <c r="P4" s="21" t="s">
        <v>72</v>
      </c>
      <c r="Q4" s="51" t="s">
        <v>590</v>
      </c>
      <c r="R4" s="129" t="s">
        <v>751</v>
      </c>
      <c r="S4" s="92" t="s">
        <v>589</v>
      </c>
      <c r="T4" s="72" t="s">
        <v>587</v>
      </c>
      <c r="U4" s="34" t="s">
        <v>277</v>
      </c>
      <c r="V4" s="79" t="s">
        <v>604</v>
      </c>
      <c r="W4" s="21" t="s">
        <v>70</v>
      </c>
      <c r="X4" s="6" t="s">
        <v>65</v>
      </c>
      <c r="Y4" s="42" t="s">
        <v>752</v>
      </c>
      <c r="AA4" s="51" t="s">
        <v>398</v>
      </c>
      <c r="AB4" s="45" t="s">
        <v>473</v>
      </c>
      <c r="AC4" s="21" t="s">
        <v>68</v>
      </c>
      <c r="AD4" s="72" t="s">
        <v>516</v>
      </c>
      <c r="AE4" s="21" t="s">
        <v>71</v>
      </c>
      <c r="AF4" s="51" t="s">
        <v>399</v>
      </c>
      <c r="AG4" s="51" t="s">
        <v>613</v>
      </c>
      <c r="AH4" s="51" t="s">
        <v>614</v>
      </c>
      <c r="AI4" s="51" t="s">
        <v>611</v>
      </c>
      <c r="AJ4" s="6" t="s">
        <v>762</v>
      </c>
      <c r="AK4" s="6" t="s">
        <v>691</v>
      </c>
      <c r="AL4" s="92" t="s">
        <v>667</v>
      </c>
      <c r="AM4" s="92" t="s">
        <v>668</v>
      </c>
      <c r="AN4" s="113" t="s">
        <v>63</v>
      </c>
    </row>
    <row r="5" spans="1:40" ht="142.5" customHeight="1" x14ac:dyDescent="0.25">
      <c r="A5" s="67" t="s">
        <v>154</v>
      </c>
      <c r="B5" s="97" t="s">
        <v>693</v>
      </c>
      <c r="C5" s="11" t="s">
        <v>759</v>
      </c>
      <c r="D5" s="94" t="s">
        <v>679</v>
      </c>
      <c r="E5" s="159" t="s">
        <v>772</v>
      </c>
      <c r="F5" s="19" t="s">
        <v>673</v>
      </c>
      <c r="G5" s="19"/>
      <c r="H5" s="94" t="s">
        <v>680</v>
      </c>
      <c r="I5" s="50" t="s">
        <v>681</v>
      </c>
      <c r="J5" s="58"/>
      <c r="K5" s="76" t="s">
        <v>601</v>
      </c>
      <c r="L5" s="44"/>
      <c r="M5" s="11" t="s">
        <v>158</v>
      </c>
      <c r="N5" s="11"/>
      <c r="O5" s="11"/>
      <c r="P5" s="19" t="s">
        <v>673</v>
      </c>
      <c r="Q5" s="11" t="s">
        <v>161</v>
      </c>
      <c r="R5" s="19" t="s">
        <v>674</v>
      </c>
      <c r="S5" s="94" t="s">
        <v>316</v>
      </c>
      <c r="T5" s="73" t="s">
        <v>596</v>
      </c>
      <c r="U5" s="36" t="s">
        <v>282</v>
      </c>
      <c r="V5" s="58" t="s">
        <v>531</v>
      </c>
      <c r="W5" s="19" t="s">
        <v>164</v>
      </c>
      <c r="X5" s="19" t="s">
        <v>165</v>
      </c>
      <c r="Y5" s="19" t="s">
        <v>167</v>
      </c>
      <c r="Z5" s="25"/>
      <c r="AA5" s="11" t="s">
        <v>676</v>
      </c>
      <c r="AB5" s="94" t="s">
        <v>677</v>
      </c>
      <c r="AC5" s="58" t="s">
        <v>492</v>
      </c>
      <c r="AD5" s="58"/>
      <c r="AE5" s="94" t="s">
        <v>678</v>
      </c>
      <c r="AF5" s="11" t="s">
        <v>160</v>
      </c>
      <c r="AG5" s="50" t="s">
        <v>507</v>
      </c>
      <c r="AH5" s="50" t="s">
        <v>514</v>
      </c>
      <c r="AI5" s="50" t="s">
        <v>685</v>
      </c>
      <c r="AJ5" s="11" t="s">
        <v>685</v>
      </c>
      <c r="AK5" s="19" t="s">
        <v>169</v>
      </c>
      <c r="AL5" s="50" t="s">
        <v>638</v>
      </c>
      <c r="AM5" s="50" t="s">
        <v>669</v>
      </c>
      <c r="AN5" s="119" t="s">
        <v>164</v>
      </c>
    </row>
    <row r="6" spans="1:40" ht="90" x14ac:dyDescent="0.25">
      <c r="A6" s="66" t="s">
        <v>172</v>
      </c>
      <c r="B6" s="97" t="s">
        <v>694</v>
      </c>
      <c r="C6" s="6" t="s">
        <v>758</v>
      </c>
      <c r="D6" s="130" t="s">
        <v>755</v>
      </c>
      <c r="E6" s="160" t="s">
        <v>773</v>
      </c>
      <c r="F6" s="6" t="s">
        <v>648</v>
      </c>
      <c r="G6" s="85" t="s">
        <v>645</v>
      </c>
      <c r="H6" s="51" t="s">
        <v>646</v>
      </c>
      <c r="I6" s="6" t="s">
        <v>647</v>
      </c>
      <c r="J6" s="85" t="s">
        <v>643</v>
      </c>
      <c r="K6" s="85" t="s">
        <v>650</v>
      </c>
      <c r="L6" s="86" t="s">
        <v>651</v>
      </c>
      <c r="M6" s="6" t="s">
        <v>649</v>
      </c>
      <c r="N6" s="6"/>
      <c r="O6" s="6" t="s">
        <v>700</v>
      </c>
      <c r="P6" s="6" t="s">
        <v>648</v>
      </c>
      <c r="Q6" s="6" t="s">
        <v>768</v>
      </c>
      <c r="R6" s="21" t="s">
        <v>652</v>
      </c>
      <c r="S6" s="85" t="s">
        <v>620</v>
      </c>
      <c r="T6" s="72" t="s">
        <v>597</v>
      </c>
      <c r="U6" s="129" t="s">
        <v>756</v>
      </c>
      <c r="V6" s="6" t="s">
        <v>330</v>
      </c>
      <c r="W6" s="7" t="s">
        <v>187</v>
      </c>
      <c r="X6" s="6" t="s">
        <v>659</v>
      </c>
      <c r="Y6" s="6" t="s">
        <v>653</v>
      </c>
      <c r="AA6" s="6" t="s">
        <v>675</v>
      </c>
      <c r="AB6" s="85" t="s">
        <v>654</v>
      </c>
      <c r="AC6" s="6" t="s">
        <v>185</v>
      </c>
      <c r="AD6" s="51" t="s">
        <v>655</v>
      </c>
      <c r="AE6" s="21" t="s">
        <v>656</v>
      </c>
      <c r="AF6" s="6" t="s">
        <v>657</v>
      </c>
      <c r="AG6" s="51" t="s">
        <v>686</v>
      </c>
      <c r="AH6" s="51" t="s">
        <v>644</v>
      </c>
      <c r="AI6" s="51" t="s">
        <v>658</v>
      </c>
      <c r="AJ6" s="6" t="s">
        <v>765</v>
      </c>
      <c r="AK6" s="6" t="s">
        <v>184</v>
      </c>
      <c r="AM6" s="51" t="s">
        <v>670</v>
      </c>
      <c r="AN6" s="113" t="s">
        <v>178</v>
      </c>
    </row>
    <row r="7" spans="1:40" ht="51" x14ac:dyDescent="0.25">
      <c r="A7" s="126" t="s">
        <v>208</v>
      </c>
      <c r="B7" s="127" t="s">
        <v>209</v>
      </c>
      <c r="C7" s="11" t="s">
        <v>739</v>
      </c>
      <c r="D7" s="119" t="s">
        <v>294</v>
      </c>
      <c r="E7" s="119" t="s">
        <v>222</v>
      </c>
      <c r="F7" s="124" t="s">
        <v>222</v>
      </c>
      <c r="G7" s="119" t="s">
        <v>294</v>
      </c>
      <c r="H7" s="124" t="s">
        <v>222</v>
      </c>
      <c r="I7" s="11" t="s">
        <v>740</v>
      </c>
      <c r="J7" s="119" t="s">
        <v>294</v>
      </c>
      <c r="K7" s="119" t="s">
        <v>222</v>
      </c>
      <c r="L7" s="119"/>
      <c r="M7" s="119" t="s">
        <v>212</v>
      </c>
      <c r="N7" s="119"/>
      <c r="O7" s="119" t="s">
        <v>294</v>
      </c>
      <c r="P7" s="124" t="s">
        <v>224</v>
      </c>
      <c r="Q7" s="124" t="s">
        <v>215</v>
      </c>
      <c r="R7" s="119" t="s">
        <v>218</v>
      </c>
      <c r="S7" s="119" t="s">
        <v>310</v>
      </c>
      <c r="T7" s="119" t="s">
        <v>466</v>
      </c>
      <c r="U7" s="119" t="s">
        <v>287</v>
      </c>
      <c r="V7" s="119" t="s">
        <v>325</v>
      </c>
      <c r="W7" s="124" t="s">
        <v>218</v>
      </c>
      <c r="X7" s="124" t="s">
        <v>220</v>
      </c>
      <c r="Y7" s="124" t="s">
        <v>221</v>
      </c>
      <c r="Z7" s="124"/>
      <c r="AA7" s="119" t="s">
        <v>213</v>
      </c>
      <c r="AB7" s="119" t="s">
        <v>474</v>
      </c>
      <c r="AC7" s="124" t="s">
        <v>224</v>
      </c>
      <c r="AD7" s="22" t="s">
        <v>743</v>
      </c>
      <c r="AE7" s="119" t="s">
        <v>225</v>
      </c>
      <c r="AF7" s="124" t="s">
        <v>214</v>
      </c>
      <c r="AG7" s="124" t="s">
        <v>474</v>
      </c>
      <c r="AH7" s="124" t="s">
        <v>474</v>
      </c>
      <c r="AI7" s="119" t="s">
        <v>745</v>
      </c>
      <c r="AJ7" s="119" t="s">
        <v>767</v>
      </c>
      <c r="AK7" s="124" t="s">
        <v>223</v>
      </c>
      <c r="AL7" s="124"/>
      <c r="AM7" s="124" t="s">
        <v>746</v>
      </c>
      <c r="AN7" s="119" t="s">
        <v>218</v>
      </c>
    </row>
  </sheetData>
  <mergeCells count="11">
    <mergeCell ref="C1:D1"/>
    <mergeCell ref="F1:H1"/>
    <mergeCell ref="M1:P1"/>
    <mergeCell ref="Q1:T1"/>
    <mergeCell ref="U1:W1"/>
    <mergeCell ref="J1:K1"/>
    <mergeCell ref="AG1:AI1"/>
    <mergeCell ref="X1:Z1"/>
    <mergeCell ref="AA1:AB1"/>
    <mergeCell ref="AC1:AE1"/>
    <mergeCell ref="AK1:AN1"/>
  </mergeCells>
  <hyperlinks>
    <hyperlink ref="B3" r:id="rId1"/>
    <hyperlink ref="C3" r:id="rId2" display="contact@orcae-auvergne-rhone-alpes.fr"/>
    <hyperlink ref="D3" r:id="rId3"/>
    <hyperlink ref="F4" r:id="rId4"/>
    <hyperlink ref="M3" r:id="rId5"/>
    <hyperlink ref="Q3" r:id="rId6"/>
    <hyperlink ref="AF3" r:id="rId7" display="angelina.launay@teo-paysdelaloire.fr"/>
    <hyperlink ref="K3" r:id="rId8"/>
    <hyperlink ref="Y4" r:id="rId9" display="https://www.orecan.fr/_x000a_Téléchargement des données formats CSV,PDF,WFS"/>
    <hyperlink ref="AM3" r:id="rId10" display="patricia.lecadre@cereopa.fr"/>
    <hyperlink ref="L3" r:id="rId11"/>
  </hyperlinks>
  <pageMargins left="0.7" right="0.7" top="0.75" bottom="0.75" header="0.3" footer="0.3"/>
  <pageSetup paperSize="9" orientation="portrait"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zoomScale="70" zoomScaleNormal="70" workbookViewId="0">
      <pane xSplit="2" ySplit="1" topLeftCell="C2" activePane="bottomRight" state="frozen"/>
      <selection pane="topRight" activeCell="C1" sqref="C1"/>
      <selection pane="bottomLeft" activeCell="A2" sqref="A2"/>
      <selection pane="bottomRight" activeCell="E1" sqref="E1:E1048576"/>
    </sheetView>
  </sheetViews>
  <sheetFormatPr baseColWidth="10" defaultRowHeight="15" x14ac:dyDescent="0.25"/>
  <cols>
    <col min="1" max="1" width="22.42578125" customWidth="1"/>
    <col min="2" max="2" width="20.28515625" customWidth="1"/>
    <col min="3" max="3" width="41.140625" customWidth="1"/>
    <col min="4" max="4" width="34.28515625" customWidth="1"/>
    <col min="5" max="5" width="33.5703125" customWidth="1"/>
    <col min="6" max="6" width="30.7109375" customWidth="1"/>
    <col min="7" max="7" width="26" customWidth="1"/>
    <col min="8" max="8" width="22.140625" customWidth="1"/>
    <col min="9" max="9" width="27.42578125" customWidth="1"/>
    <col min="10" max="10" width="23.42578125" customWidth="1"/>
    <col min="11" max="11" width="32.140625" customWidth="1"/>
    <col min="12" max="13" width="32.85546875" customWidth="1"/>
    <col min="14" max="14" width="25.7109375" customWidth="1"/>
    <col min="15" max="15" width="19.5703125" customWidth="1"/>
    <col min="16" max="16" width="31.140625" customWidth="1"/>
    <col min="17" max="18" width="37.5703125" customWidth="1"/>
    <col min="19" max="19" width="28.140625" customWidth="1"/>
    <col min="20" max="20" width="30" customWidth="1"/>
    <col min="21" max="21" width="39.5703125" customWidth="1"/>
    <col min="22" max="23" width="35.140625" customWidth="1"/>
    <col min="24" max="24" width="22.5703125" customWidth="1"/>
    <col min="25" max="25" width="19" customWidth="1"/>
    <col min="26" max="26" width="17.28515625" customWidth="1"/>
  </cols>
  <sheetData>
    <row r="1" spans="1:26" x14ac:dyDescent="0.25">
      <c r="A1" s="101"/>
      <c r="B1" s="102" t="s">
        <v>556</v>
      </c>
      <c r="C1" s="149" t="s">
        <v>400</v>
      </c>
      <c r="D1" s="150"/>
      <c r="E1" s="103" t="s">
        <v>401</v>
      </c>
      <c r="F1" s="151" t="s">
        <v>404</v>
      </c>
      <c r="G1" s="151"/>
      <c r="H1" s="151"/>
      <c r="I1" s="151"/>
      <c r="J1" s="103" t="s">
        <v>592</v>
      </c>
      <c r="K1" s="104" t="s">
        <v>405</v>
      </c>
      <c r="L1" s="103" t="s">
        <v>406</v>
      </c>
      <c r="M1" s="149" t="s">
        <v>407</v>
      </c>
      <c r="N1" s="150"/>
      <c r="O1" s="105" t="s">
        <v>410</v>
      </c>
      <c r="P1" s="104" t="s">
        <v>411</v>
      </c>
      <c r="Q1" s="105" t="s">
        <v>412</v>
      </c>
      <c r="R1" s="149" t="s">
        <v>413</v>
      </c>
      <c r="S1" s="152"/>
      <c r="T1" s="153" t="s">
        <v>417</v>
      </c>
      <c r="U1" s="154"/>
      <c r="V1" s="106" t="s">
        <v>416</v>
      </c>
      <c r="W1" s="132" t="s">
        <v>763</v>
      </c>
      <c r="X1" s="148" t="s">
        <v>419</v>
      </c>
      <c r="Y1" s="148"/>
      <c r="Z1" s="148"/>
    </row>
    <row r="2" spans="1:26" ht="57" customHeight="1" x14ac:dyDescent="0.25">
      <c r="A2" s="107" t="s">
        <v>591</v>
      </c>
      <c r="B2" s="108" t="s">
        <v>0</v>
      </c>
      <c r="C2" s="109" t="s">
        <v>605</v>
      </c>
      <c r="D2" s="109" t="s">
        <v>701</v>
      </c>
      <c r="E2" s="109" t="s">
        <v>537</v>
      </c>
      <c r="F2" s="109" t="s">
        <v>334</v>
      </c>
      <c r="G2" s="109" t="s">
        <v>302</v>
      </c>
      <c r="H2" s="109" t="s">
        <v>702</v>
      </c>
      <c r="I2" s="109" t="s">
        <v>541</v>
      </c>
      <c r="J2" s="109" t="s">
        <v>560</v>
      </c>
      <c r="K2" s="109" t="s">
        <v>335</v>
      </c>
      <c r="L2" s="109" t="s">
        <v>293</v>
      </c>
      <c r="M2" s="109" t="s">
        <v>462</v>
      </c>
      <c r="N2" s="109" t="s">
        <v>409</v>
      </c>
      <c r="O2" s="109" t="s">
        <v>321</v>
      </c>
      <c r="P2" s="109" t="s">
        <v>607</v>
      </c>
      <c r="Q2" s="109" t="s">
        <v>362</v>
      </c>
      <c r="R2" s="109" t="s">
        <v>370</v>
      </c>
      <c r="S2" s="109" t="s">
        <v>608</v>
      </c>
      <c r="T2" s="109" t="s">
        <v>353</v>
      </c>
      <c r="U2" s="109" t="s">
        <v>418</v>
      </c>
      <c r="V2" s="110" t="s">
        <v>1</v>
      </c>
      <c r="W2" s="109" t="s">
        <v>764</v>
      </c>
      <c r="X2" s="109" t="s">
        <v>7</v>
      </c>
      <c r="Y2" s="109" t="s">
        <v>8</v>
      </c>
      <c r="Z2" s="109" t="s">
        <v>9</v>
      </c>
    </row>
    <row r="3" spans="1:26" ht="90" x14ac:dyDescent="0.25">
      <c r="A3" s="114" t="s">
        <v>42</v>
      </c>
      <c r="B3" s="115" t="s">
        <v>43</v>
      </c>
      <c r="C3" s="116" t="s">
        <v>361</v>
      </c>
      <c r="D3" s="116" t="s">
        <v>703</v>
      </c>
      <c r="E3" s="116" t="s">
        <v>704</v>
      </c>
      <c r="F3" s="116" t="s">
        <v>705</v>
      </c>
      <c r="G3" s="116" t="s">
        <v>706</v>
      </c>
      <c r="H3" s="116" t="s">
        <v>448</v>
      </c>
      <c r="I3" s="116" t="s">
        <v>707</v>
      </c>
      <c r="J3" s="116" t="s">
        <v>361</v>
      </c>
      <c r="K3" s="116" t="s">
        <v>361</v>
      </c>
      <c r="L3" s="116" t="s">
        <v>289</v>
      </c>
      <c r="M3" s="116" t="s">
        <v>708</v>
      </c>
      <c r="N3" s="116" t="s">
        <v>709</v>
      </c>
      <c r="O3" s="116" t="s">
        <v>710</v>
      </c>
      <c r="P3" s="116" t="s">
        <v>711</v>
      </c>
      <c r="Q3" s="116" t="s">
        <v>361</v>
      </c>
      <c r="R3" s="117" t="s">
        <v>712</v>
      </c>
      <c r="S3" s="116" t="s">
        <v>515</v>
      </c>
      <c r="T3" s="116" t="s">
        <v>361</v>
      </c>
      <c r="U3" s="118" t="s">
        <v>477</v>
      </c>
      <c r="V3" s="119" t="s">
        <v>713</v>
      </c>
      <c r="W3" s="119"/>
      <c r="X3" s="120" t="s">
        <v>47</v>
      </c>
      <c r="Y3" s="121" t="s">
        <v>48</v>
      </c>
      <c r="Z3" s="121" t="s">
        <v>49</v>
      </c>
    </row>
    <row r="4" spans="1:26" ht="162.75" customHeight="1" x14ac:dyDescent="0.25">
      <c r="A4" s="111" t="s">
        <v>59</v>
      </c>
      <c r="B4" s="97" t="s">
        <v>692</v>
      </c>
      <c r="C4" s="112" t="s">
        <v>714</v>
      </c>
      <c r="D4" s="112" t="s">
        <v>715</v>
      </c>
      <c r="E4" s="112" t="s">
        <v>716</v>
      </c>
      <c r="F4" s="112" t="s">
        <v>717</v>
      </c>
      <c r="G4" s="112" t="s">
        <v>718</v>
      </c>
      <c r="H4" s="112" t="s">
        <v>719</v>
      </c>
      <c r="I4" s="112" t="s">
        <v>720</v>
      </c>
      <c r="J4" s="112" t="s">
        <v>721</v>
      </c>
      <c r="K4" s="112" t="s">
        <v>722</v>
      </c>
      <c r="L4" s="122" t="s">
        <v>290</v>
      </c>
      <c r="M4" s="112" t="s">
        <v>723</v>
      </c>
      <c r="N4" s="112" t="s">
        <v>724</v>
      </c>
      <c r="O4" s="112" t="s">
        <v>725</v>
      </c>
      <c r="P4" s="122" t="s">
        <v>606</v>
      </c>
      <c r="Q4" s="112" t="s">
        <v>726</v>
      </c>
      <c r="R4" s="112" t="s">
        <v>727</v>
      </c>
      <c r="S4" s="112" t="s">
        <v>728</v>
      </c>
      <c r="T4" s="112" t="s">
        <v>729</v>
      </c>
      <c r="U4" s="112" t="s">
        <v>730</v>
      </c>
      <c r="V4" s="113" t="s">
        <v>731</v>
      </c>
      <c r="W4" s="113" t="s">
        <v>766</v>
      </c>
      <c r="X4" s="113" t="s">
        <v>62</v>
      </c>
      <c r="Y4" s="113" t="s">
        <v>63</v>
      </c>
      <c r="Z4" s="113" t="s">
        <v>64</v>
      </c>
    </row>
    <row r="5" spans="1:26" ht="165" x14ac:dyDescent="0.25">
      <c r="A5" s="114" t="s">
        <v>154</v>
      </c>
      <c r="B5" s="108" t="s">
        <v>693</v>
      </c>
      <c r="C5" s="116" t="s">
        <v>760</v>
      </c>
      <c r="D5" s="116" t="s">
        <v>760</v>
      </c>
      <c r="E5" s="116"/>
      <c r="F5" s="116"/>
      <c r="G5" s="116" t="s">
        <v>445</v>
      </c>
      <c r="H5" s="116" t="s">
        <v>451</v>
      </c>
      <c r="I5" s="116" t="s">
        <v>732</v>
      </c>
      <c r="J5" s="119"/>
      <c r="K5" s="119"/>
      <c r="L5" s="116" t="s">
        <v>164</v>
      </c>
      <c r="M5" s="116" t="s">
        <v>316</v>
      </c>
      <c r="N5" s="116" t="s">
        <v>595</v>
      </c>
      <c r="O5" s="116" t="s">
        <v>531</v>
      </c>
      <c r="P5" s="123" t="s">
        <v>167</v>
      </c>
      <c r="Q5" s="116" t="s">
        <v>733</v>
      </c>
      <c r="R5" s="116"/>
      <c r="S5" s="116"/>
      <c r="T5" s="116" t="s">
        <v>359</v>
      </c>
      <c r="U5" s="116" t="s">
        <v>482</v>
      </c>
      <c r="V5" s="119" t="s">
        <v>156</v>
      </c>
      <c r="W5" s="119" t="s">
        <v>685</v>
      </c>
      <c r="X5" s="119" t="s">
        <v>163</v>
      </c>
      <c r="Y5" s="119" t="s">
        <v>164</v>
      </c>
      <c r="Z5" s="119" t="s">
        <v>750</v>
      </c>
    </row>
    <row r="6" spans="1:26" ht="75" x14ac:dyDescent="0.25">
      <c r="A6" s="111" t="s">
        <v>172</v>
      </c>
      <c r="B6" s="97" t="s">
        <v>694</v>
      </c>
      <c r="C6" s="125" t="s">
        <v>757</v>
      </c>
      <c r="D6" s="113" t="s">
        <v>734</v>
      </c>
      <c r="E6" s="113" t="s">
        <v>600</v>
      </c>
      <c r="F6" s="113" t="s">
        <v>735</v>
      </c>
      <c r="G6" s="113" t="s">
        <v>687</v>
      </c>
      <c r="H6" s="113" t="s">
        <v>453</v>
      </c>
      <c r="I6" s="113" t="s">
        <v>748</v>
      </c>
      <c r="J6" s="113" t="s">
        <v>573</v>
      </c>
      <c r="K6" s="113" t="s">
        <v>736</v>
      </c>
      <c r="L6" s="113" t="s">
        <v>737</v>
      </c>
      <c r="M6" s="113" t="s">
        <v>738</v>
      </c>
      <c r="N6" s="113" t="s">
        <v>598</v>
      </c>
      <c r="O6" s="113" t="s">
        <v>317</v>
      </c>
      <c r="P6" s="113" t="s">
        <v>182</v>
      </c>
      <c r="Q6" s="125" t="s">
        <v>330</v>
      </c>
      <c r="R6" s="125" t="s">
        <v>330</v>
      </c>
      <c r="S6" s="113" t="s">
        <v>522</v>
      </c>
      <c r="T6" s="125" t="s">
        <v>330</v>
      </c>
      <c r="U6" s="113" t="s">
        <v>480</v>
      </c>
      <c r="V6" s="125" t="s">
        <v>174</v>
      </c>
      <c r="W6" s="125" t="s">
        <v>765</v>
      </c>
      <c r="X6" s="113" t="s">
        <v>177</v>
      </c>
      <c r="Y6" s="113" t="s">
        <v>178</v>
      </c>
      <c r="Z6" s="113" t="s">
        <v>749</v>
      </c>
    </row>
    <row r="7" spans="1:26" ht="60" x14ac:dyDescent="0.25">
      <c r="A7" s="114" t="s">
        <v>208</v>
      </c>
      <c r="B7" s="108" t="s">
        <v>209</v>
      </c>
      <c r="C7" s="119" t="s">
        <v>744</v>
      </c>
      <c r="D7" s="119" t="s">
        <v>739</v>
      </c>
      <c r="E7" s="119" t="s">
        <v>294</v>
      </c>
      <c r="F7" s="119" t="s">
        <v>744</v>
      </c>
      <c r="G7" s="119" t="s">
        <v>740</v>
      </c>
      <c r="H7" s="119" t="s">
        <v>450</v>
      </c>
      <c r="I7" s="119" t="s">
        <v>741</v>
      </c>
      <c r="J7" s="119" t="s">
        <v>294</v>
      </c>
      <c r="K7" s="119" t="s">
        <v>331</v>
      </c>
      <c r="L7" s="124" t="s">
        <v>294</v>
      </c>
      <c r="M7" s="119" t="s">
        <v>310</v>
      </c>
      <c r="N7" s="119" t="s">
        <v>466</v>
      </c>
      <c r="O7" s="119" t="s">
        <v>325</v>
      </c>
      <c r="P7" s="124" t="s">
        <v>221</v>
      </c>
      <c r="Q7" s="119" t="s">
        <v>367</v>
      </c>
      <c r="R7" s="119" t="s">
        <v>742</v>
      </c>
      <c r="S7" s="124" t="s">
        <v>743</v>
      </c>
      <c r="T7" s="119" t="s">
        <v>744</v>
      </c>
      <c r="U7" s="119" t="s">
        <v>478</v>
      </c>
      <c r="V7" s="124" t="s">
        <v>210</v>
      </c>
      <c r="W7" s="124" t="s">
        <v>222</v>
      </c>
      <c r="X7" s="119" t="s">
        <v>217</v>
      </c>
      <c r="Y7" s="119" t="s">
        <v>218</v>
      </c>
      <c r="Z7" s="119" t="s">
        <v>219</v>
      </c>
    </row>
  </sheetData>
  <mergeCells count="6">
    <mergeCell ref="X1:Z1"/>
    <mergeCell ref="C1:D1"/>
    <mergeCell ref="F1:I1"/>
    <mergeCell ref="M1:N1"/>
    <mergeCell ref="R1:S1"/>
    <mergeCell ref="T1:U1"/>
  </mergeCells>
  <hyperlinks>
    <hyperlink ref="B3" r:id="rId1"/>
    <hyperlink ref="L4" r:id="rId2" display="https://observatoire.atmo-grandest.eu/tableau-de-bord-des-territoires-infos/"/>
    <hyperlink ref="R3" r:id="rId3"/>
    <hyperlink ref="U3" r:id="rId4" display="angelina.launay@teo-paysdelaloire.fr"/>
    <hyperlink ref="Z3" r:id="rId5"/>
    <hyperlink ref="P4" r:id="rId6"/>
  </hyperlinks>
  <pageMargins left="0.7" right="0.7" top="0.75" bottom="0.75" header="0.3" footer="0.3"/>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P58"/>
  <sheetViews>
    <sheetView topLeftCell="A16" zoomScaleNormal="100" workbookViewId="0">
      <selection activeCell="D29" sqref="D29"/>
    </sheetView>
  </sheetViews>
  <sheetFormatPr baseColWidth="10" defaultRowHeight="15" x14ac:dyDescent="0.25"/>
  <cols>
    <col min="2" max="2" width="21.140625" customWidth="1"/>
    <col min="3" max="3" width="11.85546875" customWidth="1"/>
  </cols>
  <sheetData>
    <row r="7" spans="2:7" ht="38.25" x14ac:dyDescent="0.25">
      <c r="B7" s="67" t="s">
        <v>628</v>
      </c>
      <c r="C7" s="77" t="s">
        <v>615</v>
      </c>
    </row>
    <row r="8" spans="2:7" x14ac:dyDescent="0.25">
      <c r="B8" s="19">
        <v>1992</v>
      </c>
      <c r="C8" s="100">
        <v>1</v>
      </c>
    </row>
    <row r="9" spans="2:7" x14ac:dyDescent="0.25">
      <c r="B9" s="28">
        <v>1993</v>
      </c>
      <c r="C9" s="100">
        <v>1</v>
      </c>
    </row>
    <row r="10" spans="2:7" x14ac:dyDescent="0.25">
      <c r="B10" s="46">
        <v>1995</v>
      </c>
      <c r="C10" s="100">
        <v>1</v>
      </c>
    </row>
    <row r="11" spans="2:7" x14ac:dyDescent="0.25">
      <c r="B11" s="46">
        <v>2000</v>
      </c>
      <c r="C11" s="100">
        <v>1</v>
      </c>
    </row>
    <row r="12" spans="2:7" x14ac:dyDescent="0.25">
      <c r="B12" s="22">
        <v>2001</v>
      </c>
      <c r="C12" s="100">
        <v>1</v>
      </c>
    </row>
    <row r="13" spans="2:7" x14ac:dyDescent="0.25">
      <c r="B13" s="28">
        <v>2004</v>
      </c>
      <c r="C13" s="100">
        <v>1</v>
      </c>
    </row>
    <row r="14" spans="2:7" x14ac:dyDescent="0.25">
      <c r="B14" s="28">
        <v>2007</v>
      </c>
      <c r="C14" s="100">
        <v>4</v>
      </c>
    </row>
    <row r="15" spans="2:7" x14ac:dyDescent="0.25">
      <c r="B15" s="19">
        <v>2008</v>
      </c>
      <c r="C15" s="100">
        <v>3</v>
      </c>
    </row>
    <row r="16" spans="2:7" x14ac:dyDescent="0.25">
      <c r="B16" s="28">
        <v>2010</v>
      </c>
      <c r="C16" s="100">
        <v>3</v>
      </c>
      <c r="G16" s="91"/>
    </row>
    <row r="17" spans="2:3" x14ac:dyDescent="0.25">
      <c r="B17" s="19">
        <v>2011</v>
      </c>
      <c r="C17" s="100">
        <v>1</v>
      </c>
    </row>
    <row r="18" spans="2:3" x14ac:dyDescent="0.25">
      <c r="B18" s="19">
        <v>2012</v>
      </c>
      <c r="C18" s="100">
        <v>1</v>
      </c>
    </row>
    <row r="19" spans="2:3" x14ac:dyDescent="0.25">
      <c r="B19" s="22">
        <v>2014</v>
      </c>
      <c r="C19" s="100">
        <v>1</v>
      </c>
    </row>
    <row r="20" spans="2:3" x14ac:dyDescent="0.25">
      <c r="B20" s="22">
        <v>2018</v>
      </c>
      <c r="C20" s="100">
        <v>3</v>
      </c>
    </row>
    <row r="21" spans="2:3" x14ac:dyDescent="0.25">
      <c r="B21" s="19">
        <v>2020</v>
      </c>
      <c r="C21" s="100">
        <v>3</v>
      </c>
    </row>
    <row r="22" spans="2:3" x14ac:dyDescent="0.25">
      <c r="B22" s="22">
        <v>2021</v>
      </c>
      <c r="C22" s="100">
        <v>1</v>
      </c>
    </row>
    <row r="23" spans="2:3" x14ac:dyDescent="0.25">
      <c r="B23" s="19">
        <v>2022</v>
      </c>
      <c r="C23" s="100">
        <v>2</v>
      </c>
    </row>
    <row r="25" spans="2:3" x14ac:dyDescent="0.25">
      <c r="B25" s="77" t="s">
        <v>627</v>
      </c>
      <c r="C25" s="77" t="s">
        <v>625</v>
      </c>
    </row>
    <row r="26" spans="2:3" x14ac:dyDescent="0.25">
      <c r="B26" s="89" t="s">
        <v>622</v>
      </c>
      <c r="C26" s="7">
        <f xml:space="preserve"> COUNTIF([1]Observatoires!C10:AH10,"*journalistes*")</f>
        <v>2</v>
      </c>
    </row>
    <row r="27" spans="2:3" x14ac:dyDescent="0.25">
      <c r="B27" s="89" t="s">
        <v>623</v>
      </c>
      <c r="C27" s="7">
        <f>COUNTIF([1]Observatoires!C10:AH10,"*recherche*")</f>
        <v>2</v>
      </c>
    </row>
    <row r="28" spans="2:3" x14ac:dyDescent="0.25">
      <c r="B28" s="89" t="s">
        <v>626</v>
      </c>
      <c r="C28" s="7">
        <f>COUNTIF([1]Observatoires!C10:AH10,"*grand public*")+COUNTIF([1]Observatoires!C10:AH10,"*citoyens*")</f>
        <v>5</v>
      </c>
    </row>
    <row r="29" spans="2:3" ht="30" x14ac:dyDescent="0.25">
      <c r="B29" s="89" t="s">
        <v>639</v>
      </c>
      <c r="C29" s="7">
        <f>COUNTIF([1]Observatoires!C10:AH10,"*État*")+COUNTIF([1]Observatoires!C10:AH10,"*institutionnels*")+COUNTIF([1]Observatoires!C10:AH10,"*institutions*")</f>
        <v>6</v>
      </c>
    </row>
    <row r="30" spans="2:3" x14ac:dyDescent="0.25">
      <c r="B30" s="89" t="s">
        <v>624</v>
      </c>
      <c r="C30" s="7">
        <f>COUNTIF([1]Observatoires!C10:AH10,"*associations*")</f>
        <v>7</v>
      </c>
    </row>
    <row r="31" spans="2:3" x14ac:dyDescent="0.25">
      <c r="B31" s="89" t="s">
        <v>663</v>
      </c>
      <c r="C31" s="7">
        <f>COUNTIF([1]Observatoires!C10:AH10,"*filière*")+COUNTIF([1]Observatoires!C10:AH10,"*autres*")+COUNTIF([1]Observatoires!C10:AH10,"*économique*")+COUNTIF([1]Observatoires!C10:AH10,"*privés*")+COUNTIF([1]Observatoires!C10:AH10,"*agri*")</f>
        <v>20</v>
      </c>
    </row>
    <row r="32" spans="2:3" ht="30" x14ac:dyDescent="0.25">
      <c r="B32" s="89" t="s">
        <v>621</v>
      </c>
      <c r="C32" s="7">
        <f>COUNTIF([1]Observatoires!C10:AH10,"*collectivités*")+COUNTIF([1]Observatoires!C10:AH10,"*élus*")</f>
        <v>23</v>
      </c>
    </row>
    <row r="34" spans="2:16" x14ac:dyDescent="0.25">
      <c r="B34" t="s">
        <v>690</v>
      </c>
    </row>
    <row r="35" spans="2:16" x14ac:dyDescent="0.25">
      <c r="P35" s="19"/>
    </row>
    <row r="36" spans="2:16" x14ac:dyDescent="0.25">
      <c r="P36" s="28"/>
    </row>
    <row r="37" spans="2:16" x14ac:dyDescent="0.25">
      <c r="B37" s="77" t="s">
        <v>629</v>
      </c>
      <c r="C37" s="81" t="s">
        <v>636</v>
      </c>
      <c r="P37" s="28"/>
    </row>
    <row r="38" spans="2:16" x14ac:dyDescent="0.25">
      <c r="B38" s="28" t="s">
        <v>632</v>
      </c>
      <c r="C38" s="80">
        <f xml:space="preserve"> COUNTIF([1]Observatoires!C12:AJ12,"*restauration*")</f>
        <v>1</v>
      </c>
      <c r="P38" s="28"/>
    </row>
    <row r="39" spans="2:16" x14ac:dyDescent="0.25">
      <c r="B39" s="28" t="s">
        <v>634</v>
      </c>
      <c r="C39" s="7">
        <f>COUNTIF([1]Observatoires!C12:AJ12,"*CIVE*")</f>
        <v>2</v>
      </c>
      <c r="P39" s="22"/>
    </row>
    <row r="40" spans="2:16" x14ac:dyDescent="0.25">
      <c r="B40" s="28" t="s">
        <v>631</v>
      </c>
      <c r="C40" s="7">
        <f>COUNTIF([1]Observatoires!C12:AJ12,"*résidus*")</f>
        <v>3</v>
      </c>
      <c r="P40" s="46"/>
    </row>
    <row r="41" spans="2:16" x14ac:dyDescent="0.25">
      <c r="B41" s="28" t="s">
        <v>635</v>
      </c>
      <c r="C41" s="7">
        <f>COUNTIF([1]Observatoires!C12:AJ12,"*IAA*")</f>
        <v>4</v>
      </c>
      <c r="P41" s="28"/>
    </row>
    <row r="42" spans="2:16" x14ac:dyDescent="0.25">
      <c r="B42" s="28" t="s">
        <v>630</v>
      </c>
      <c r="C42" s="7">
        <f>COUNTIF([1]Observatoires!C12:AJ12,"*effluents*") +COUNTIF([1]Observatoires!C12:AJ12,"*lisier*")+COUNTIF([1]Observatoires!C12:AJ12,"*déjections animales*")</f>
        <v>5</v>
      </c>
      <c r="P42" s="19"/>
    </row>
    <row r="43" spans="2:16" x14ac:dyDescent="0.25">
      <c r="B43" s="28" t="s">
        <v>633</v>
      </c>
      <c r="C43" s="7">
        <f>COUNTIF([1]Observatoires!C12:AJ12,"*boues*")+COUNTIF([1]Observatoires!C12:AJ12,"*STEP*")+COUNTIF([1]Observatoires!C12:AJ12,"*assainissement*")</f>
        <v>7</v>
      </c>
      <c r="P43" s="19"/>
    </row>
    <row r="44" spans="2:16" x14ac:dyDescent="0.25">
      <c r="B44" s="95" t="s">
        <v>682</v>
      </c>
      <c r="C44" s="81">
        <f>COUNTIF([1]Observatoires!C12:AJ12,"*bois-forêt*")</f>
        <v>8</v>
      </c>
      <c r="P44" s="22"/>
    </row>
    <row r="45" spans="2:16" x14ac:dyDescent="0.25">
      <c r="B45" s="96" t="s">
        <v>689</v>
      </c>
      <c r="C45" s="7">
        <f>COUNTIF([1]Observatoires!C12:AJ12,"*biodéchets*")</f>
        <v>12</v>
      </c>
      <c r="P45" s="11"/>
    </row>
    <row r="46" spans="2:16" x14ac:dyDescent="0.25">
      <c r="C46" s="7"/>
      <c r="D46" s="81"/>
      <c r="P46" s="11"/>
    </row>
    <row r="47" spans="2:16" x14ac:dyDescent="0.25">
      <c r="B47" t="s">
        <v>683</v>
      </c>
      <c r="P47" s="22"/>
    </row>
    <row r="48" spans="2:16" x14ac:dyDescent="0.25">
      <c r="B48" s="93" t="s">
        <v>684</v>
      </c>
    </row>
    <row r="51" spans="2:10" x14ac:dyDescent="0.25">
      <c r="B51" s="83" t="s">
        <v>640</v>
      </c>
      <c r="C51" s="7" t="s">
        <v>636</v>
      </c>
    </row>
    <row r="52" spans="2:10" ht="30" x14ac:dyDescent="0.25">
      <c r="B52" s="84" t="s">
        <v>641</v>
      </c>
      <c r="C52" s="7">
        <f>COUNTIF(Observatoires!$C$6:$AI$6, "*alimentation*")</f>
        <v>1</v>
      </c>
    </row>
    <row r="53" spans="2:10" ht="30" x14ac:dyDescent="0.25">
      <c r="B53" s="84" t="s">
        <v>642</v>
      </c>
      <c r="C53" s="7">
        <f>COUNTIF(Observatoires!$C$6:$AI$6, "*matière*")</f>
        <v>2</v>
      </c>
    </row>
    <row r="54" spans="2:10" ht="45" x14ac:dyDescent="0.25">
      <c r="B54" s="84" t="s">
        <v>660</v>
      </c>
      <c r="C54" s="7">
        <f>COUNTIF(Observatoires!$C$6:$AI$6,"*biomatériaux*")+COUNTIF(Observatoires!$C$6:$AI$6,"*bois construction*")+COUNTIF(Observatoires!$C$6:$AI$6,"*BTP*")*COUNTIF(Observatoires!$C$6:$AI$6,"*panneaux*")</f>
        <v>8</v>
      </c>
    </row>
    <row r="55" spans="2:10" ht="45" x14ac:dyDescent="0.25">
      <c r="B55" s="84" t="s">
        <v>661</v>
      </c>
      <c r="C55" s="7">
        <f>COUNTIF(Observatoires!$C$6:$AI$6, "*compostage*")+COUNTIF(Observatoires!$C$6:$AI$6, "*organique*")+COUNTIF(Observatoires!$C$6:$AI$6, "*épandage*")+COUNTIF(Observatoires!$C$6:$AI$6, "*agronomique*")+COUNTIF(Observatoires!$C$6:$AI$6, "*amendement*")</f>
        <v>12</v>
      </c>
    </row>
    <row r="56" spans="2:10" ht="60" x14ac:dyDescent="0.25">
      <c r="B56" s="82" t="s">
        <v>688</v>
      </c>
      <c r="C56" s="7">
        <f>COUNTIF(Observatoires!$C$6:$AI$6, "*énergétique*")</f>
        <v>29</v>
      </c>
      <c r="J56" s="87"/>
    </row>
    <row r="58" spans="2:10" x14ac:dyDescent="0.25">
      <c r="B58" s="88" t="s">
        <v>662</v>
      </c>
    </row>
  </sheetData>
  <sortState ref="B38:C45">
    <sortCondition ref="C38:C45"/>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50" zoomScaleNormal="50" workbookViewId="0">
      <selection activeCell="I2" sqref="I2"/>
    </sheetView>
  </sheetViews>
  <sheetFormatPr baseColWidth="10" defaultRowHeight="15" x14ac:dyDescent="0.25"/>
  <cols>
    <col min="2" max="2" width="21.85546875" bestFit="1" customWidth="1"/>
    <col min="3" max="3" width="31.28515625" bestFit="1" customWidth="1"/>
    <col min="4" max="4" width="24.85546875" bestFit="1" customWidth="1"/>
    <col min="5" max="5" width="23.28515625" bestFit="1" customWidth="1"/>
    <col min="6" max="6" width="31.85546875" bestFit="1" customWidth="1"/>
    <col min="7" max="7" width="12.85546875" customWidth="1"/>
    <col min="9" max="9" width="23" bestFit="1" customWidth="1"/>
  </cols>
  <sheetData>
    <row r="1" spans="1:19" ht="87" customHeight="1" x14ac:dyDescent="0.25">
      <c r="A1" s="2"/>
      <c r="B1" s="64" t="s">
        <v>384</v>
      </c>
      <c r="C1" s="2" t="s">
        <v>21</v>
      </c>
      <c r="D1" s="9" t="s">
        <v>42</v>
      </c>
      <c r="E1" s="2" t="s">
        <v>59</v>
      </c>
      <c r="F1" s="9" t="s">
        <v>73</v>
      </c>
      <c r="G1" s="2" t="s">
        <v>84</v>
      </c>
      <c r="H1" s="9" t="s">
        <v>100</v>
      </c>
      <c r="I1" s="2" t="s">
        <v>103</v>
      </c>
      <c r="J1" s="9" t="s">
        <v>125</v>
      </c>
      <c r="K1" s="2" t="s">
        <v>142</v>
      </c>
      <c r="L1" s="9" t="s">
        <v>154</v>
      </c>
      <c r="M1" s="2" t="s">
        <v>172</v>
      </c>
      <c r="N1" s="9" t="s">
        <v>189</v>
      </c>
      <c r="O1" s="2" t="s">
        <v>198</v>
      </c>
      <c r="P1" s="9" t="s">
        <v>208</v>
      </c>
      <c r="Q1" s="2" t="s">
        <v>226</v>
      </c>
      <c r="R1" s="9" t="s">
        <v>244</v>
      </c>
      <c r="S1" s="2" t="s">
        <v>260</v>
      </c>
    </row>
    <row r="2" spans="1:19" ht="62.25" customHeight="1" x14ac:dyDescent="0.25">
      <c r="A2" s="63" t="s">
        <v>556</v>
      </c>
      <c r="B2" s="3" t="s">
        <v>0</v>
      </c>
      <c r="C2" s="3" t="s">
        <v>22</v>
      </c>
      <c r="D2" s="10" t="s">
        <v>43</v>
      </c>
      <c r="E2" s="3" t="s">
        <v>60</v>
      </c>
      <c r="F2" s="3" t="s">
        <v>74</v>
      </c>
      <c r="G2" s="3" t="s">
        <v>22</v>
      </c>
      <c r="H2" s="3">
        <v>2009</v>
      </c>
      <c r="I2" s="24" t="s">
        <v>104</v>
      </c>
      <c r="J2" s="3" t="s">
        <v>126</v>
      </c>
      <c r="K2" s="3" t="s">
        <v>143</v>
      </c>
      <c r="L2" s="3" t="s">
        <v>155</v>
      </c>
      <c r="M2" s="3" t="s">
        <v>173</v>
      </c>
      <c r="N2" s="3" t="s">
        <v>190</v>
      </c>
      <c r="O2" s="3" t="s">
        <v>190</v>
      </c>
      <c r="P2" s="3" t="s">
        <v>209</v>
      </c>
      <c r="Q2" s="3" t="s">
        <v>227</v>
      </c>
      <c r="R2" s="3" t="s">
        <v>245</v>
      </c>
      <c r="S2" s="3" t="s">
        <v>261</v>
      </c>
    </row>
    <row r="3" spans="1:19" ht="409.5" x14ac:dyDescent="0.25">
      <c r="A3" s="133" t="s">
        <v>400</v>
      </c>
      <c r="B3" s="5" t="s">
        <v>6</v>
      </c>
      <c r="C3" s="6" t="s">
        <v>29</v>
      </c>
      <c r="D3" s="33" t="s">
        <v>271</v>
      </c>
      <c r="E3" s="51" t="s">
        <v>431</v>
      </c>
      <c r="F3" s="22" t="s">
        <v>74</v>
      </c>
      <c r="G3" s="6" t="s">
        <v>91</v>
      </c>
      <c r="H3" s="22">
        <v>2018</v>
      </c>
      <c r="I3" s="6" t="s">
        <v>111</v>
      </c>
      <c r="J3" s="11" t="s">
        <v>133</v>
      </c>
      <c r="K3" s="6" t="s">
        <v>150</v>
      </c>
      <c r="L3" s="11" t="s">
        <v>162</v>
      </c>
      <c r="M3" s="23" t="s">
        <v>174</v>
      </c>
      <c r="N3" s="22" t="s">
        <v>193</v>
      </c>
      <c r="O3" s="6" t="s">
        <v>203</v>
      </c>
      <c r="P3" s="22" t="s">
        <v>216</v>
      </c>
      <c r="Q3" s="6" t="s">
        <v>234</v>
      </c>
      <c r="R3" s="11" t="s">
        <v>252</v>
      </c>
      <c r="S3" s="27" t="s">
        <v>266</v>
      </c>
    </row>
    <row r="4" spans="1:19" ht="409.5" x14ac:dyDescent="0.25">
      <c r="A4" s="134"/>
      <c r="B4" s="40" t="s">
        <v>380</v>
      </c>
      <c r="C4" s="45" t="s">
        <v>381</v>
      </c>
      <c r="D4" s="46" t="s">
        <v>361</v>
      </c>
      <c r="E4" s="45" t="s">
        <v>432</v>
      </c>
      <c r="F4" s="36" t="s">
        <v>74</v>
      </c>
      <c r="G4" s="45" t="s">
        <v>382</v>
      </c>
      <c r="H4" s="46">
        <v>2018</v>
      </c>
      <c r="I4" s="45" t="s">
        <v>376</v>
      </c>
      <c r="J4" s="36" t="s">
        <v>136</v>
      </c>
      <c r="K4" s="45" t="s">
        <v>315</v>
      </c>
      <c r="L4" s="44" t="s">
        <v>383</v>
      </c>
      <c r="M4" s="48" t="s">
        <v>330</v>
      </c>
      <c r="N4" s="22"/>
      <c r="O4" s="56" t="s">
        <v>535</v>
      </c>
      <c r="P4" s="46" t="s">
        <v>385</v>
      </c>
      <c r="Q4" s="45" t="s">
        <v>393</v>
      </c>
      <c r="R4" s="46" t="s">
        <v>388</v>
      </c>
    </row>
    <row r="5" spans="1:19" ht="409.5" x14ac:dyDescent="0.25">
      <c r="A5" s="134"/>
      <c r="B5" s="40" t="s">
        <v>434</v>
      </c>
      <c r="C5" s="45" t="s">
        <v>381</v>
      </c>
      <c r="D5" s="47" t="s">
        <v>421</v>
      </c>
      <c r="E5" s="45" t="s">
        <v>433</v>
      </c>
      <c r="F5" s="46" t="s">
        <v>74</v>
      </c>
      <c r="G5" s="45" t="s">
        <v>420</v>
      </c>
      <c r="H5" s="46">
        <v>2000</v>
      </c>
      <c r="I5" s="45" t="s">
        <v>423</v>
      </c>
      <c r="J5" s="46" t="s">
        <v>422</v>
      </c>
      <c r="K5" s="45" t="s">
        <v>424</v>
      </c>
      <c r="L5" s="46" t="s">
        <v>425</v>
      </c>
      <c r="M5" s="48" t="s">
        <v>426</v>
      </c>
      <c r="N5" s="50" t="s">
        <v>430</v>
      </c>
      <c r="O5" s="48" t="s">
        <v>190</v>
      </c>
      <c r="P5" s="46" t="s">
        <v>294</v>
      </c>
      <c r="Q5" s="45" t="s">
        <v>429</v>
      </c>
      <c r="R5" s="46" t="s">
        <v>428</v>
      </c>
    </row>
    <row r="6" spans="1:19" ht="409.5" x14ac:dyDescent="0.25">
      <c r="A6" s="135" t="s">
        <v>401</v>
      </c>
      <c r="B6" s="40" t="s">
        <v>537</v>
      </c>
      <c r="C6" s="21" t="s">
        <v>312</v>
      </c>
      <c r="D6" s="37" t="s">
        <v>313</v>
      </c>
      <c r="E6" s="56" t="s">
        <v>323</v>
      </c>
      <c r="F6" s="36" t="s">
        <v>74</v>
      </c>
      <c r="G6" s="56" t="s">
        <v>536</v>
      </c>
      <c r="H6" s="19">
        <v>2010</v>
      </c>
      <c r="I6" s="41" t="s">
        <v>314</v>
      </c>
      <c r="J6" s="58" t="s">
        <v>136</v>
      </c>
      <c r="K6" s="43" t="s">
        <v>315</v>
      </c>
      <c r="L6" s="44"/>
      <c r="M6" s="43" t="s">
        <v>330</v>
      </c>
      <c r="N6" s="19" t="s">
        <v>318</v>
      </c>
      <c r="P6" s="44" t="s">
        <v>294</v>
      </c>
      <c r="Q6" s="41" t="s">
        <v>320</v>
      </c>
      <c r="R6" s="44" t="s">
        <v>319</v>
      </c>
    </row>
    <row r="7" spans="1:19" ht="409.5" x14ac:dyDescent="0.25">
      <c r="A7" s="135"/>
      <c r="B7" s="5" t="s">
        <v>14</v>
      </c>
      <c r="C7" s="6" t="s">
        <v>36</v>
      </c>
      <c r="D7" s="19" t="s">
        <v>52</v>
      </c>
      <c r="E7" s="20" t="s">
        <v>67</v>
      </c>
      <c r="F7" s="28" t="s">
        <v>82</v>
      </c>
      <c r="G7" s="6" t="s">
        <v>96</v>
      </c>
      <c r="H7" s="28">
        <v>2007</v>
      </c>
      <c r="I7" s="6" t="s">
        <v>118</v>
      </c>
      <c r="J7" s="58" t="s">
        <v>538</v>
      </c>
      <c r="L7" s="19" t="s">
        <v>168</v>
      </c>
      <c r="M7" s="6" t="s">
        <v>183</v>
      </c>
      <c r="N7" s="28" t="s">
        <v>195</v>
      </c>
      <c r="O7" s="7" t="s">
        <v>207</v>
      </c>
      <c r="P7" s="28" t="s">
        <v>222</v>
      </c>
      <c r="Q7" s="6" t="s">
        <v>239</v>
      </c>
      <c r="R7" s="46" t="s">
        <v>427</v>
      </c>
      <c r="S7" s="27" t="s">
        <v>268</v>
      </c>
    </row>
    <row r="8" spans="1:19" ht="210" x14ac:dyDescent="0.25">
      <c r="A8" s="135"/>
      <c r="B8" s="40" t="s">
        <v>402</v>
      </c>
      <c r="C8" s="51" t="s">
        <v>436</v>
      </c>
      <c r="D8" s="58" t="s">
        <v>540</v>
      </c>
      <c r="E8" s="53" t="s">
        <v>441</v>
      </c>
      <c r="F8" s="52" t="s">
        <v>74</v>
      </c>
      <c r="G8" s="51" t="s">
        <v>435</v>
      </c>
      <c r="H8" s="28"/>
      <c r="I8" s="51" t="s">
        <v>437</v>
      </c>
      <c r="J8" s="58" t="s">
        <v>539</v>
      </c>
      <c r="K8" s="45" t="s">
        <v>438</v>
      </c>
      <c r="L8" s="46" t="s">
        <v>439</v>
      </c>
      <c r="M8" s="51" t="s">
        <v>440</v>
      </c>
      <c r="N8" s="60" t="s">
        <v>191</v>
      </c>
      <c r="O8" s="7"/>
      <c r="P8" s="52" t="s">
        <v>222</v>
      </c>
      <c r="Q8" s="6"/>
      <c r="R8" s="46" t="s">
        <v>256</v>
      </c>
      <c r="S8" s="27"/>
    </row>
    <row r="9" spans="1:19" ht="225" x14ac:dyDescent="0.25">
      <c r="A9" s="133" t="s">
        <v>404</v>
      </c>
      <c r="B9" s="40" t="s">
        <v>543</v>
      </c>
      <c r="C9" s="6" t="s">
        <v>24</v>
      </c>
      <c r="D9" s="50" t="s">
        <v>44</v>
      </c>
      <c r="E9" s="51" t="s">
        <v>396</v>
      </c>
      <c r="F9" s="22" t="s">
        <v>75</v>
      </c>
      <c r="G9" s="6" t="s">
        <v>86</v>
      </c>
      <c r="H9" s="22">
        <v>2007</v>
      </c>
      <c r="I9" s="6" t="s">
        <v>106</v>
      </c>
      <c r="J9" s="11" t="s">
        <v>128</v>
      </c>
      <c r="K9" s="6" t="s">
        <v>145</v>
      </c>
      <c r="L9" s="11" t="s">
        <v>157</v>
      </c>
      <c r="M9" s="23" t="s">
        <v>174</v>
      </c>
      <c r="N9" s="22" t="s">
        <v>192</v>
      </c>
      <c r="O9" s="26" t="s">
        <v>200</v>
      </c>
      <c r="P9" s="22" t="s">
        <v>211</v>
      </c>
      <c r="Q9" s="6" t="s">
        <v>229</v>
      </c>
      <c r="R9" s="11" t="s">
        <v>247</v>
      </c>
      <c r="S9" s="27" t="s">
        <v>263</v>
      </c>
    </row>
    <row r="10" spans="1:19" ht="120" x14ac:dyDescent="0.25">
      <c r="A10" s="133"/>
      <c r="B10" s="40" t="s">
        <v>334</v>
      </c>
      <c r="C10" s="41" t="s">
        <v>337</v>
      </c>
      <c r="D10" s="37" t="s">
        <v>338</v>
      </c>
      <c r="E10" s="41" t="s">
        <v>340</v>
      </c>
      <c r="F10" s="36" t="s">
        <v>74</v>
      </c>
      <c r="G10" s="41" t="s">
        <v>341</v>
      </c>
      <c r="H10" s="19">
        <v>2021</v>
      </c>
      <c r="I10" s="41" t="s">
        <v>342</v>
      </c>
      <c r="J10" s="46" t="s">
        <v>136</v>
      </c>
      <c r="K10" s="41" t="s">
        <v>350</v>
      </c>
      <c r="L10" s="44"/>
      <c r="M10" s="43" t="s">
        <v>330</v>
      </c>
      <c r="N10" s="44" t="s">
        <v>348</v>
      </c>
      <c r="P10" s="44" t="s">
        <v>343</v>
      </c>
      <c r="Q10" s="21" t="s">
        <v>344</v>
      </c>
      <c r="R10" s="44" t="s">
        <v>355</v>
      </c>
    </row>
    <row r="11" spans="1:19" ht="409.5" x14ac:dyDescent="0.25">
      <c r="A11" s="133"/>
      <c r="B11" s="40" t="s">
        <v>302</v>
      </c>
      <c r="C11" s="56" t="s">
        <v>542</v>
      </c>
      <c r="D11" s="58" t="s">
        <v>551</v>
      </c>
      <c r="E11" s="45" t="s">
        <v>447</v>
      </c>
      <c r="F11" s="46" t="s">
        <v>74</v>
      </c>
      <c r="G11" s="56" t="s">
        <v>552</v>
      </c>
      <c r="H11" s="19">
        <v>2015</v>
      </c>
      <c r="I11" s="6" t="s">
        <v>106</v>
      </c>
      <c r="J11" s="46" t="s">
        <v>442</v>
      </c>
      <c r="K11" s="41"/>
      <c r="L11" s="46" t="s">
        <v>445</v>
      </c>
      <c r="M11" s="45" t="s">
        <v>443</v>
      </c>
      <c r="N11" s="46" t="s">
        <v>449</v>
      </c>
      <c r="P11" s="46" t="s">
        <v>211</v>
      </c>
      <c r="Q11" s="45" t="s">
        <v>444</v>
      </c>
      <c r="R11" s="46" t="s">
        <v>446</v>
      </c>
      <c r="S11" s="27" t="s">
        <v>263</v>
      </c>
    </row>
    <row r="12" spans="1:19" ht="285" x14ac:dyDescent="0.25">
      <c r="A12" s="133"/>
      <c r="B12" s="40" t="s">
        <v>403</v>
      </c>
      <c r="C12" s="56" t="s">
        <v>542</v>
      </c>
      <c r="D12" s="37" t="s">
        <v>448</v>
      </c>
      <c r="E12" s="45" t="s">
        <v>459</v>
      </c>
      <c r="F12" s="46" t="s">
        <v>74</v>
      </c>
      <c r="G12" s="56" t="s">
        <v>552</v>
      </c>
      <c r="H12" s="19"/>
      <c r="I12" s="41"/>
      <c r="J12" s="19"/>
      <c r="K12" s="41"/>
      <c r="L12" s="46" t="s">
        <v>451</v>
      </c>
      <c r="M12" s="45" t="s">
        <v>453</v>
      </c>
      <c r="N12" s="46" t="s">
        <v>191</v>
      </c>
      <c r="P12" s="46" t="s">
        <v>450</v>
      </c>
      <c r="Q12" s="21"/>
      <c r="R12" s="46" t="s">
        <v>452</v>
      </c>
    </row>
    <row r="13" spans="1:19" ht="409.5" x14ac:dyDescent="0.25">
      <c r="A13" s="133"/>
      <c r="B13" s="40" t="s">
        <v>541</v>
      </c>
      <c r="C13" s="56" t="s">
        <v>542</v>
      </c>
      <c r="D13" s="58" t="s">
        <v>551</v>
      </c>
      <c r="E13" s="56" t="s">
        <v>544</v>
      </c>
      <c r="F13" s="58" t="s">
        <v>74</v>
      </c>
      <c r="G13" s="56" t="s">
        <v>545</v>
      </c>
      <c r="H13" s="19"/>
      <c r="I13" s="56" t="s">
        <v>550</v>
      </c>
      <c r="J13" s="58" t="s">
        <v>136</v>
      </c>
      <c r="K13" s="56" t="s">
        <v>553</v>
      </c>
      <c r="L13" s="58" t="s">
        <v>546</v>
      </c>
      <c r="M13" s="57" t="s">
        <v>554</v>
      </c>
      <c r="N13" s="44"/>
      <c r="O13" s="56" t="s">
        <v>555</v>
      </c>
      <c r="P13" s="58" t="s">
        <v>547</v>
      </c>
      <c r="Q13" s="56" t="s">
        <v>548</v>
      </c>
      <c r="R13" s="58" t="s">
        <v>549</v>
      </c>
    </row>
    <row r="14" spans="1:19" ht="330" x14ac:dyDescent="0.25">
      <c r="A14" s="59" t="s">
        <v>405</v>
      </c>
      <c r="B14" s="40" t="s">
        <v>335</v>
      </c>
      <c r="C14" s="41" t="s">
        <v>336</v>
      </c>
      <c r="D14" s="44" t="s">
        <v>361</v>
      </c>
      <c r="E14" s="41" t="s">
        <v>339</v>
      </c>
      <c r="F14" s="36" t="s">
        <v>74</v>
      </c>
      <c r="G14" s="41" t="s">
        <v>332</v>
      </c>
      <c r="H14" s="19"/>
      <c r="I14" s="41" t="s">
        <v>329</v>
      </c>
      <c r="J14" s="19" t="s">
        <v>333</v>
      </c>
      <c r="K14" s="41" t="s">
        <v>350</v>
      </c>
      <c r="L14" s="44"/>
      <c r="M14" s="43" t="s">
        <v>330</v>
      </c>
      <c r="N14" s="44" t="s">
        <v>347</v>
      </c>
      <c r="P14" s="44" t="s">
        <v>331</v>
      </c>
      <c r="Q14" s="41" t="s">
        <v>345</v>
      </c>
      <c r="R14" s="44" t="s">
        <v>356</v>
      </c>
    </row>
    <row r="15" spans="1:19" ht="330" x14ac:dyDescent="0.25">
      <c r="A15" s="133" t="s">
        <v>406</v>
      </c>
      <c r="B15" s="40" t="s">
        <v>2</v>
      </c>
      <c r="C15" s="6" t="s">
        <v>25</v>
      </c>
      <c r="D15" s="12" t="s">
        <v>45</v>
      </c>
      <c r="E15" s="51" t="s">
        <v>397</v>
      </c>
      <c r="F15" s="11" t="s">
        <v>76</v>
      </c>
      <c r="G15" s="6" t="s">
        <v>87</v>
      </c>
      <c r="H15" s="22">
        <v>2020</v>
      </c>
      <c r="I15" s="6" t="s">
        <v>107</v>
      </c>
      <c r="J15" s="11" t="s">
        <v>129</v>
      </c>
      <c r="K15" s="6" t="s">
        <v>146</v>
      </c>
      <c r="L15" s="11" t="s">
        <v>158</v>
      </c>
      <c r="M15" s="6" t="s">
        <v>174</v>
      </c>
      <c r="N15" s="11" t="s">
        <v>190</v>
      </c>
      <c r="O15" s="27" t="s">
        <v>200</v>
      </c>
      <c r="P15" s="11" t="s">
        <v>212</v>
      </c>
      <c r="Q15" s="6" t="s">
        <v>230</v>
      </c>
      <c r="R15" s="11" t="s">
        <v>248</v>
      </c>
      <c r="S15" s="27" t="s">
        <v>264</v>
      </c>
    </row>
    <row r="16" spans="1:19" ht="409.5" x14ac:dyDescent="0.25">
      <c r="A16" s="133"/>
      <c r="B16" s="5" t="s">
        <v>293</v>
      </c>
      <c r="C16" s="21" t="s">
        <v>288</v>
      </c>
      <c r="D16" s="37" t="s">
        <v>289</v>
      </c>
      <c r="E16" s="42" t="s">
        <v>290</v>
      </c>
      <c r="F16" s="19" t="s">
        <v>74</v>
      </c>
      <c r="G16" s="21" t="s">
        <v>292</v>
      </c>
      <c r="H16" s="19"/>
      <c r="I16" s="21" t="s">
        <v>291</v>
      </c>
      <c r="J16" s="19" t="s">
        <v>300</v>
      </c>
      <c r="K16" s="21" t="s">
        <v>295</v>
      </c>
      <c r="L16" s="44" t="s">
        <v>164</v>
      </c>
      <c r="M16" s="43" t="s">
        <v>330</v>
      </c>
      <c r="N16" s="19" t="s">
        <v>299</v>
      </c>
      <c r="O16" s="34" t="s">
        <v>296</v>
      </c>
      <c r="P16" s="28" t="s">
        <v>294</v>
      </c>
      <c r="Q16" s="34" t="s">
        <v>297</v>
      </c>
      <c r="R16" s="44" t="s">
        <v>301</v>
      </c>
      <c r="S16" s="39" t="s">
        <v>298</v>
      </c>
    </row>
    <row r="17" spans="1:19" ht="285" x14ac:dyDescent="0.25">
      <c r="A17" s="133"/>
      <c r="B17" s="5" t="s">
        <v>20</v>
      </c>
      <c r="C17" s="7" t="s">
        <v>41</v>
      </c>
      <c r="D17" s="19" t="s">
        <v>58</v>
      </c>
      <c r="E17" s="21" t="s">
        <v>72</v>
      </c>
      <c r="F17" s="19" t="s">
        <v>83</v>
      </c>
      <c r="G17" s="21" t="s">
        <v>99</v>
      </c>
      <c r="H17" s="19">
        <v>2007</v>
      </c>
      <c r="I17" s="21" t="s">
        <v>124</v>
      </c>
      <c r="J17" s="19"/>
      <c r="L17" s="19" t="s">
        <v>168</v>
      </c>
      <c r="M17" s="6" t="s">
        <v>183</v>
      </c>
      <c r="N17" s="19" t="s">
        <v>197</v>
      </c>
      <c r="P17" s="28" t="s">
        <v>224</v>
      </c>
      <c r="Q17" s="21" t="s">
        <v>243</v>
      </c>
      <c r="R17" s="44" t="s">
        <v>259</v>
      </c>
    </row>
    <row r="18" spans="1:19" ht="315" x14ac:dyDescent="0.25">
      <c r="A18" s="140" t="s">
        <v>407</v>
      </c>
      <c r="B18" s="5" t="s">
        <v>5</v>
      </c>
      <c r="C18" s="6" t="s">
        <v>28</v>
      </c>
      <c r="D18" s="13" t="s">
        <v>46</v>
      </c>
      <c r="E18" s="6" t="s">
        <v>61</v>
      </c>
      <c r="F18" s="22" t="s">
        <v>74</v>
      </c>
      <c r="G18" s="6" t="s">
        <v>90</v>
      </c>
      <c r="H18" s="22">
        <v>2021</v>
      </c>
      <c r="I18" s="6" t="s">
        <v>110</v>
      </c>
      <c r="J18" s="11" t="s">
        <v>132</v>
      </c>
      <c r="K18" s="6" t="s">
        <v>149</v>
      </c>
      <c r="L18" s="11" t="s">
        <v>161</v>
      </c>
      <c r="M18" s="6" t="s">
        <v>176</v>
      </c>
      <c r="N18" s="22" t="s">
        <v>191</v>
      </c>
      <c r="O18" s="26" t="s">
        <v>202</v>
      </c>
      <c r="P18" s="22" t="s">
        <v>215</v>
      </c>
      <c r="Q18" s="6" t="s">
        <v>233</v>
      </c>
      <c r="R18" s="11" t="s">
        <v>251</v>
      </c>
      <c r="S18" s="6" t="s">
        <v>265</v>
      </c>
    </row>
    <row r="19" spans="1:19" ht="210" x14ac:dyDescent="0.25">
      <c r="A19" s="136"/>
      <c r="B19" s="5" t="s">
        <v>17</v>
      </c>
      <c r="C19" s="7" t="s">
        <v>38</v>
      </c>
      <c r="D19" s="19" t="s">
        <v>55</v>
      </c>
      <c r="E19" s="21" t="s">
        <v>69</v>
      </c>
      <c r="F19" s="19" t="s">
        <v>74</v>
      </c>
      <c r="G19" s="21" t="s">
        <v>98</v>
      </c>
      <c r="H19" s="19">
        <v>2022</v>
      </c>
      <c r="I19" s="21" t="s">
        <v>121</v>
      </c>
      <c r="J19" s="19" t="s">
        <v>140</v>
      </c>
      <c r="L19" s="19" t="s">
        <v>170</v>
      </c>
      <c r="M19" s="21" t="s">
        <v>186</v>
      </c>
      <c r="N19" s="19" t="s">
        <v>196</v>
      </c>
      <c r="P19" s="28" t="s">
        <v>218</v>
      </c>
      <c r="Q19" s="7" t="s">
        <v>241</v>
      </c>
      <c r="R19" s="44" t="s">
        <v>257</v>
      </c>
      <c r="S19" s="30" t="s">
        <v>270</v>
      </c>
    </row>
    <row r="20" spans="1:19" ht="409.5" x14ac:dyDescent="0.25">
      <c r="A20" s="136"/>
      <c r="B20" s="40" t="s">
        <v>462</v>
      </c>
      <c r="C20" s="45" t="s">
        <v>455</v>
      </c>
      <c r="D20" s="46" t="s">
        <v>456</v>
      </c>
      <c r="E20" s="45" t="s">
        <v>305</v>
      </c>
      <c r="F20" s="36" t="s">
        <v>74</v>
      </c>
      <c r="G20" s="41" t="s">
        <v>307</v>
      </c>
      <c r="H20" s="19">
        <v>2012</v>
      </c>
      <c r="I20" s="34" t="s">
        <v>304</v>
      </c>
      <c r="J20" s="19" t="s">
        <v>303</v>
      </c>
      <c r="K20" s="41" t="s">
        <v>306</v>
      </c>
      <c r="L20" s="44" t="s">
        <v>316</v>
      </c>
      <c r="M20" s="41" t="s">
        <v>330</v>
      </c>
      <c r="N20" s="19" t="s">
        <v>309</v>
      </c>
      <c r="P20" s="44" t="s">
        <v>310</v>
      </c>
      <c r="Q20" s="41" t="s">
        <v>311</v>
      </c>
      <c r="R20" s="44" t="s">
        <v>308</v>
      </c>
    </row>
    <row r="21" spans="1:19" ht="75" x14ac:dyDescent="0.25">
      <c r="A21" s="136"/>
      <c r="B21" s="40" t="s">
        <v>408</v>
      </c>
      <c r="C21" s="45" t="s">
        <v>454</v>
      </c>
      <c r="D21" s="46" t="s">
        <v>457</v>
      </c>
      <c r="E21" s="45" t="s">
        <v>458</v>
      </c>
      <c r="F21" s="46" t="s">
        <v>74</v>
      </c>
      <c r="G21" s="45" t="s">
        <v>460</v>
      </c>
      <c r="H21" s="19">
        <v>2022</v>
      </c>
      <c r="I21" s="45" t="s">
        <v>461</v>
      </c>
      <c r="J21" s="46" t="s">
        <v>136</v>
      </c>
      <c r="K21" s="41"/>
      <c r="L21" s="44"/>
      <c r="M21" s="41"/>
      <c r="N21" s="19"/>
      <c r="P21" s="44"/>
      <c r="Q21" s="41"/>
      <c r="R21" s="44"/>
      <c r="S21" s="1"/>
    </row>
    <row r="22" spans="1:19" ht="75" x14ac:dyDescent="0.25">
      <c r="A22" s="136"/>
      <c r="B22" s="40" t="s">
        <v>409</v>
      </c>
      <c r="C22" s="45" t="s">
        <v>454</v>
      </c>
      <c r="D22" s="46" t="s">
        <v>457</v>
      </c>
      <c r="E22" s="45" t="s">
        <v>458</v>
      </c>
      <c r="F22" s="46" t="s">
        <v>74</v>
      </c>
      <c r="G22" s="45" t="s">
        <v>460</v>
      </c>
      <c r="H22" s="19">
        <v>2022</v>
      </c>
      <c r="I22" s="45" t="s">
        <v>461</v>
      </c>
      <c r="J22" s="46" t="s">
        <v>136</v>
      </c>
      <c r="K22" s="41"/>
      <c r="L22" s="46" t="s">
        <v>463</v>
      </c>
      <c r="M22" s="45" t="s">
        <v>464</v>
      </c>
      <c r="N22" s="46" t="s">
        <v>465</v>
      </c>
      <c r="P22" s="46" t="s">
        <v>466</v>
      </c>
      <c r="Q22" s="45" t="s">
        <v>468</v>
      </c>
      <c r="R22" s="46" t="s">
        <v>9</v>
      </c>
      <c r="S22" s="54" t="s">
        <v>467</v>
      </c>
    </row>
    <row r="23" spans="1:19" ht="409.5" x14ac:dyDescent="0.25">
      <c r="A23" s="133" t="s">
        <v>410</v>
      </c>
      <c r="B23" s="5" t="s">
        <v>18</v>
      </c>
      <c r="C23" s="21" t="s">
        <v>39</v>
      </c>
      <c r="D23" s="19" t="s">
        <v>56</v>
      </c>
      <c r="E23" s="21" t="s">
        <v>70</v>
      </c>
      <c r="F23" s="19" t="s">
        <v>75</v>
      </c>
      <c r="G23" s="21" t="s">
        <v>327</v>
      </c>
      <c r="H23" s="19">
        <v>2020</v>
      </c>
      <c r="I23" s="21" t="s">
        <v>122</v>
      </c>
      <c r="J23" s="19" t="s">
        <v>141</v>
      </c>
      <c r="L23" s="19" t="s">
        <v>164</v>
      </c>
      <c r="M23" s="7" t="s">
        <v>187</v>
      </c>
      <c r="N23" s="19" t="s">
        <v>190</v>
      </c>
      <c r="P23" s="28" t="s">
        <v>218</v>
      </c>
      <c r="Q23" s="21" t="s">
        <v>242</v>
      </c>
      <c r="R23" s="44" t="s">
        <v>258</v>
      </c>
    </row>
    <row r="24" spans="1:19" ht="345" x14ac:dyDescent="0.25">
      <c r="A24" s="133"/>
      <c r="B24" s="40" t="s">
        <v>321</v>
      </c>
      <c r="C24" s="41" t="s">
        <v>322</v>
      </c>
      <c r="D24" s="37" t="s">
        <v>279</v>
      </c>
      <c r="E24" s="56" t="s">
        <v>324</v>
      </c>
      <c r="F24" s="19" t="s">
        <v>272</v>
      </c>
      <c r="G24" s="21" t="s">
        <v>328</v>
      </c>
      <c r="H24" s="19">
        <v>2008</v>
      </c>
      <c r="I24" s="21" t="s">
        <v>273</v>
      </c>
      <c r="J24" s="58" t="s">
        <v>530</v>
      </c>
      <c r="K24" s="21" t="s">
        <v>274</v>
      </c>
      <c r="L24" s="58" t="s">
        <v>531</v>
      </c>
      <c r="M24" s="6" t="s">
        <v>317</v>
      </c>
      <c r="N24" s="58" t="s">
        <v>534</v>
      </c>
      <c r="O24" s="57" t="s">
        <v>532</v>
      </c>
      <c r="P24" s="44" t="s">
        <v>325</v>
      </c>
      <c r="Q24" s="21" t="s">
        <v>326</v>
      </c>
      <c r="R24" s="58" t="s">
        <v>533</v>
      </c>
    </row>
    <row r="25" spans="1:19" ht="150" x14ac:dyDescent="0.25">
      <c r="A25" s="133"/>
      <c r="B25" s="5" t="s">
        <v>275</v>
      </c>
      <c r="C25" s="21" t="s">
        <v>276</v>
      </c>
      <c r="D25" s="37" t="s">
        <v>280</v>
      </c>
      <c r="E25" s="34" t="s">
        <v>277</v>
      </c>
      <c r="F25" s="19" t="s">
        <v>74</v>
      </c>
      <c r="H25" s="19">
        <v>1992</v>
      </c>
      <c r="I25" s="35" t="s">
        <v>278</v>
      </c>
      <c r="J25" s="19" t="s">
        <v>281</v>
      </c>
      <c r="K25" s="38" t="s">
        <v>283</v>
      </c>
      <c r="L25" s="36" t="s">
        <v>282</v>
      </c>
      <c r="M25" s="34" t="s">
        <v>284</v>
      </c>
      <c r="N25" s="19" t="s">
        <v>191</v>
      </c>
      <c r="P25" s="19" t="s">
        <v>287</v>
      </c>
      <c r="Q25" s="34" t="s">
        <v>285</v>
      </c>
      <c r="R25" s="44" t="s">
        <v>286</v>
      </c>
    </row>
    <row r="26" spans="1:19" ht="409.5" x14ac:dyDescent="0.25">
      <c r="A26" s="140" t="s">
        <v>411</v>
      </c>
      <c r="B26" s="5" t="s">
        <v>10</v>
      </c>
      <c r="C26" s="6" t="s">
        <v>33</v>
      </c>
      <c r="D26" s="19" t="s">
        <v>50</v>
      </c>
      <c r="E26" s="6" t="s">
        <v>65</v>
      </c>
      <c r="F26" s="28" t="s">
        <v>80</v>
      </c>
      <c r="G26" s="6" t="s">
        <v>94</v>
      </c>
      <c r="H26" s="28">
        <v>2004</v>
      </c>
      <c r="I26" s="6" t="s">
        <v>115</v>
      </c>
      <c r="J26" s="19" t="s">
        <v>137</v>
      </c>
      <c r="L26" s="19" t="s">
        <v>165</v>
      </c>
      <c r="M26" s="6" t="s">
        <v>180</v>
      </c>
      <c r="N26" s="28" t="s">
        <v>190</v>
      </c>
      <c r="O26" s="6" t="s">
        <v>206</v>
      </c>
      <c r="P26" s="28" t="s">
        <v>220</v>
      </c>
      <c r="R26" s="25"/>
    </row>
    <row r="27" spans="1:19" ht="195" x14ac:dyDescent="0.25">
      <c r="A27" s="136"/>
      <c r="B27" s="5" t="s">
        <v>12</v>
      </c>
      <c r="C27" s="6" t="s">
        <v>35</v>
      </c>
      <c r="D27" s="19" t="s">
        <v>51</v>
      </c>
      <c r="E27" s="6" t="s">
        <v>66</v>
      </c>
      <c r="F27" s="28" t="s">
        <v>74</v>
      </c>
      <c r="G27" s="6" t="s">
        <v>95</v>
      </c>
      <c r="H27" s="28">
        <v>2008</v>
      </c>
      <c r="I27" s="6" t="s">
        <v>117</v>
      </c>
      <c r="J27" s="19" t="s">
        <v>139</v>
      </c>
      <c r="L27" s="19" t="s">
        <v>167</v>
      </c>
      <c r="M27" s="6" t="s">
        <v>182</v>
      </c>
      <c r="N27" s="25"/>
      <c r="O27" s="6"/>
      <c r="P27" s="28" t="s">
        <v>221</v>
      </c>
      <c r="Q27" s="21" t="s">
        <v>238</v>
      </c>
      <c r="R27" s="19" t="s">
        <v>255</v>
      </c>
    </row>
    <row r="28" spans="1:19" ht="45" x14ac:dyDescent="0.25">
      <c r="A28" s="136"/>
      <c r="B28" s="5" t="s">
        <v>13</v>
      </c>
      <c r="D28" s="28"/>
      <c r="F28" s="28"/>
      <c r="H28" s="28"/>
      <c r="J28" s="25"/>
      <c r="L28" s="25"/>
      <c r="N28" s="25"/>
      <c r="P28" s="28"/>
      <c r="R28" s="25"/>
    </row>
    <row r="29" spans="1:19" ht="270" x14ac:dyDescent="0.25">
      <c r="A29" s="136"/>
      <c r="B29" s="5" t="s">
        <v>11</v>
      </c>
      <c r="C29" s="6" t="s">
        <v>34</v>
      </c>
      <c r="D29" s="17"/>
      <c r="E29" s="6"/>
      <c r="F29" s="19" t="s">
        <v>81</v>
      </c>
      <c r="G29" s="6" t="s">
        <v>94</v>
      </c>
      <c r="H29" s="28">
        <v>2004</v>
      </c>
      <c r="I29" s="6" t="s">
        <v>116</v>
      </c>
      <c r="J29" s="19" t="s">
        <v>138</v>
      </c>
      <c r="L29" s="19" t="s">
        <v>166</v>
      </c>
      <c r="M29" s="6" t="s">
        <v>181</v>
      </c>
      <c r="N29" s="25"/>
      <c r="O29" s="6"/>
      <c r="P29" s="28" t="s">
        <v>220</v>
      </c>
      <c r="R29" s="25"/>
    </row>
    <row r="30" spans="1:19" ht="210" x14ac:dyDescent="0.25">
      <c r="A30" s="133" t="s">
        <v>412</v>
      </c>
      <c r="B30" s="5" t="s">
        <v>3</v>
      </c>
      <c r="C30" s="6" t="s">
        <v>26</v>
      </c>
      <c r="D30" s="50" t="s">
        <v>470</v>
      </c>
      <c r="E30" s="51" t="s">
        <v>398</v>
      </c>
      <c r="F30" s="11" t="s">
        <v>75</v>
      </c>
      <c r="G30" s="6" t="s">
        <v>88</v>
      </c>
      <c r="H30" s="22">
        <v>2007</v>
      </c>
      <c r="I30" s="6" t="s">
        <v>108</v>
      </c>
      <c r="J30" s="11" t="s">
        <v>130</v>
      </c>
      <c r="K30" s="6" t="s">
        <v>147</v>
      </c>
      <c r="L30" s="11" t="s">
        <v>159</v>
      </c>
      <c r="M30" s="6" t="s">
        <v>175</v>
      </c>
      <c r="N30" s="11" t="s">
        <v>190</v>
      </c>
      <c r="O30" s="6" t="s">
        <v>201</v>
      </c>
      <c r="P30" s="11" t="s">
        <v>213</v>
      </c>
      <c r="Q30" s="6" t="s">
        <v>231</v>
      </c>
      <c r="R30" s="11" t="s">
        <v>249</v>
      </c>
      <c r="S30" s="27" t="s">
        <v>202</v>
      </c>
    </row>
    <row r="31" spans="1:19" ht="409.5" x14ac:dyDescent="0.25">
      <c r="A31" s="133"/>
      <c r="B31" s="40" t="s">
        <v>362</v>
      </c>
      <c r="C31" s="41" t="s">
        <v>363</v>
      </c>
      <c r="D31" s="46" t="s">
        <v>361</v>
      </c>
      <c r="E31" s="45" t="s">
        <v>391</v>
      </c>
      <c r="F31" s="36" t="s">
        <v>74</v>
      </c>
      <c r="G31" s="41" t="s">
        <v>364</v>
      </c>
      <c r="H31" s="46" t="s">
        <v>374</v>
      </c>
      <c r="I31" s="41" t="s">
        <v>365</v>
      </c>
      <c r="J31" s="19" t="s">
        <v>136</v>
      </c>
      <c r="K31" s="56" t="s">
        <v>521</v>
      </c>
      <c r="L31" s="46" t="s">
        <v>389</v>
      </c>
      <c r="M31" s="43" t="s">
        <v>330</v>
      </c>
      <c r="N31" s="46" t="s">
        <v>390</v>
      </c>
      <c r="O31" s="41" t="s">
        <v>366</v>
      </c>
      <c r="P31" s="46" t="s">
        <v>367</v>
      </c>
      <c r="Q31" s="45" t="s">
        <v>386</v>
      </c>
      <c r="R31" s="46" t="s">
        <v>368</v>
      </c>
      <c r="S31" s="39" t="s">
        <v>369</v>
      </c>
    </row>
    <row r="32" spans="1:19" ht="409.5" x14ac:dyDescent="0.25">
      <c r="A32" s="133"/>
      <c r="B32" s="40" t="s">
        <v>469</v>
      </c>
      <c r="C32" s="45" t="s">
        <v>363</v>
      </c>
      <c r="D32" s="46" t="s">
        <v>471</v>
      </c>
      <c r="E32" s="45" t="s">
        <v>473</v>
      </c>
      <c r="F32" s="46" t="s">
        <v>74</v>
      </c>
      <c r="G32" s="51" t="s">
        <v>495</v>
      </c>
      <c r="H32" s="46">
        <v>1995</v>
      </c>
      <c r="I32" s="45" t="s">
        <v>472</v>
      </c>
      <c r="J32" s="58" t="s">
        <v>136</v>
      </c>
      <c r="K32" s="45"/>
      <c r="L32" s="46" t="s">
        <v>475</v>
      </c>
      <c r="M32" s="56" t="s">
        <v>496</v>
      </c>
      <c r="N32" s="46" t="s">
        <v>191</v>
      </c>
      <c r="O32" s="41"/>
      <c r="P32" s="46" t="s">
        <v>474</v>
      </c>
      <c r="Q32" s="55" t="s">
        <v>497</v>
      </c>
      <c r="R32" s="58" t="s">
        <v>498</v>
      </c>
      <c r="S32" s="39"/>
    </row>
    <row r="33" spans="1:19" ht="180" x14ac:dyDescent="0.25">
      <c r="A33" s="140" t="s">
        <v>413</v>
      </c>
      <c r="B33" s="5" t="s">
        <v>16</v>
      </c>
      <c r="C33" s="57" t="s">
        <v>489</v>
      </c>
      <c r="D33" s="58" t="s">
        <v>54</v>
      </c>
      <c r="E33" s="21" t="s">
        <v>68</v>
      </c>
      <c r="F33" s="28" t="s">
        <v>74</v>
      </c>
      <c r="G33" s="6" t="s">
        <v>97</v>
      </c>
      <c r="H33" s="28">
        <v>1993</v>
      </c>
      <c r="I33" s="6" t="s">
        <v>120</v>
      </c>
      <c r="J33" s="58" t="s">
        <v>490</v>
      </c>
      <c r="K33" s="57" t="s">
        <v>499</v>
      </c>
      <c r="L33" s="58" t="s">
        <v>492</v>
      </c>
      <c r="M33" s="6" t="s">
        <v>185</v>
      </c>
      <c r="N33" s="28" t="s">
        <v>191</v>
      </c>
      <c r="O33" s="56" t="s">
        <v>494</v>
      </c>
      <c r="P33" s="28" t="s">
        <v>224</v>
      </c>
      <c r="Q33" s="57" t="s">
        <v>491</v>
      </c>
      <c r="R33" s="58" t="s">
        <v>493</v>
      </c>
    </row>
    <row r="34" spans="1:19" ht="409.5" x14ac:dyDescent="0.25">
      <c r="A34" s="136"/>
      <c r="B34" s="40" t="s">
        <v>508</v>
      </c>
      <c r="C34" s="57" t="s">
        <v>371</v>
      </c>
      <c r="D34" s="58" t="s">
        <v>515</v>
      </c>
      <c r="E34" s="56" t="s">
        <v>516</v>
      </c>
      <c r="F34" s="60" t="s">
        <v>74</v>
      </c>
      <c r="G34" s="51" t="s">
        <v>518</v>
      </c>
      <c r="H34" s="28"/>
      <c r="I34" s="51" t="s">
        <v>519</v>
      </c>
      <c r="J34" s="58" t="s">
        <v>517</v>
      </c>
      <c r="K34" s="57" t="s">
        <v>520</v>
      </c>
      <c r="L34" s="58"/>
      <c r="M34" s="51" t="s">
        <v>522</v>
      </c>
      <c r="N34" s="19"/>
      <c r="O34" s="56" t="s">
        <v>523</v>
      </c>
      <c r="P34" s="28"/>
      <c r="Q34" s="45" t="s">
        <v>379</v>
      </c>
      <c r="R34" s="46" t="s">
        <v>378</v>
      </c>
    </row>
    <row r="35" spans="1:19" ht="270" x14ac:dyDescent="0.25">
      <c r="A35" s="136"/>
      <c r="B35" s="5" t="s">
        <v>19</v>
      </c>
      <c r="C35" s="7" t="s">
        <v>40</v>
      </c>
      <c r="D35" s="19" t="s">
        <v>57</v>
      </c>
      <c r="E35" s="21" t="s">
        <v>71</v>
      </c>
      <c r="F35" s="19" t="s">
        <v>74</v>
      </c>
      <c r="G35" s="56" t="s">
        <v>526</v>
      </c>
      <c r="H35" s="19">
        <v>2011</v>
      </c>
      <c r="I35" s="21" t="s">
        <v>123</v>
      </c>
      <c r="J35" s="58" t="s">
        <v>525</v>
      </c>
      <c r="K35" s="21" t="s">
        <v>153</v>
      </c>
      <c r="L35" s="19" t="s">
        <v>171</v>
      </c>
      <c r="M35" s="7" t="s">
        <v>188</v>
      </c>
      <c r="N35" s="58" t="s">
        <v>524</v>
      </c>
      <c r="O35" s="56" t="s">
        <v>524</v>
      </c>
      <c r="P35" s="28" t="s">
        <v>225</v>
      </c>
      <c r="Q35" s="56" t="s">
        <v>527</v>
      </c>
      <c r="R35" s="58" t="s">
        <v>528</v>
      </c>
      <c r="S35" s="39" t="s">
        <v>529</v>
      </c>
    </row>
    <row r="36" spans="1:19" ht="409.5" x14ac:dyDescent="0.25">
      <c r="A36" s="136"/>
      <c r="B36" s="40" t="s">
        <v>370</v>
      </c>
      <c r="C36" s="45" t="s">
        <v>371</v>
      </c>
      <c r="D36" s="47" t="s">
        <v>372</v>
      </c>
      <c r="E36" s="45" t="s">
        <v>392</v>
      </c>
      <c r="F36" s="36" t="s">
        <v>74</v>
      </c>
      <c r="G36" s="48" t="s">
        <v>373</v>
      </c>
      <c r="H36" s="46" t="s">
        <v>374</v>
      </c>
      <c r="I36" s="45" t="s">
        <v>376</v>
      </c>
      <c r="J36" s="36" t="s">
        <v>375</v>
      </c>
      <c r="K36" s="56" t="s">
        <v>521</v>
      </c>
      <c r="L36" s="44"/>
      <c r="M36" s="48" t="s">
        <v>330</v>
      </c>
      <c r="N36" s="46" t="s">
        <v>387</v>
      </c>
      <c r="O36" s="56" t="s">
        <v>523</v>
      </c>
      <c r="P36" s="46" t="s">
        <v>377</v>
      </c>
      <c r="Q36" s="45" t="s">
        <v>379</v>
      </c>
      <c r="R36" s="46" t="s">
        <v>378</v>
      </c>
      <c r="S36" s="39" t="s">
        <v>369</v>
      </c>
    </row>
    <row r="37" spans="1:19" ht="225" x14ac:dyDescent="0.25">
      <c r="A37" s="133" t="s">
        <v>417</v>
      </c>
      <c r="B37" s="5" t="s">
        <v>4</v>
      </c>
      <c r="C37" s="6" t="s">
        <v>27</v>
      </c>
      <c r="D37" s="13" t="s">
        <v>477</v>
      </c>
      <c r="E37" s="51" t="s">
        <v>399</v>
      </c>
      <c r="F37" s="22" t="s">
        <v>75</v>
      </c>
      <c r="G37" s="6" t="s">
        <v>89</v>
      </c>
      <c r="H37" s="22">
        <v>2018</v>
      </c>
      <c r="I37" s="6" t="s">
        <v>109</v>
      </c>
      <c r="J37" s="11" t="s">
        <v>131</v>
      </c>
      <c r="K37" s="6" t="s">
        <v>148</v>
      </c>
      <c r="L37" s="11" t="s">
        <v>160</v>
      </c>
      <c r="M37" s="6" t="s">
        <v>174</v>
      </c>
      <c r="N37" s="11" t="s">
        <v>191</v>
      </c>
      <c r="O37" s="27" t="s">
        <v>200</v>
      </c>
      <c r="P37" s="22" t="s">
        <v>214</v>
      </c>
      <c r="Q37" s="6" t="s">
        <v>232</v>
      </c>
      <c r="R37" s="11" t="s">
        <v>250</v>
      </c>
      <c r="S37" s="27" t="s">
        <v>202</v>
      </c>
    </row>
    <row r="38" spans="1:19" ht="409.5" x14ac:dyDescent="0.25">
      <c r="A38" s="133"/>
      <c r="B38" s="40" t="s">
        <v>353</v>
      </c>
      <c r="C38" s="41" t="s">
        <v>349</v>
      </c>
      <c r="D38" s="44" t="s">
        <v>361</v>
      </c>
      <c r="E38" s="41" t="s">
        <v>352</v>
      </c>
      <c r="F38" s="36" t="s">
        <v>74</v>
      </c>
      <c r="G38" s="41" t="s">
        <v>354</v>
      </c>
      <c r="H38" s="19">
        <v>2022</v>
      </c>
      <c r="I38" s="41" t="s">
        <v>365</v>
      </c>
      <c r="J38" s="19" t="s">
        <v>360</v>
      </c>
      <c r="K38" s="41" t="s">
        <v>315</v>
      </c>
      <c r="L38" s="44" t="s">
        <v>359</v>
      </c>
      <c r="M38" s="43" t="s">
        <v>330</v>
      </c>
      <c r="N38" s="44" t="s">
        <v>346</v>
      </c>
      <c r="P38" s="44" t="s">
        <v>351</v>
      </c>
      <c r="Q38" s="41" t="s">
        <v>358</v>
      </c>
      <c r="R38" s="44" t="s">
        <v>357</v>
      </c>
    </row>
    <row r="39" spans="1:19" ht="409.5" x14ac:dyDescent="0.25">
      <c r="A39" s="133"/>
      <c r="B39" s="40" t="s">
        <v>418</v>
      </c>
      <c r="C39" s="56" t="s">
        <v>476</v>
      </c>
      <c r="D39" s="13" t="s">
        <v>477</v>
      </c>
      <c r="E39" s="56" t="s">
        <v>479</v>
      </c>
      <c r="F39" s="36" t="s">
        <v>74</v>
      </c>
      <c r="G39" s="41"/>
      <c r="H39" s="58" t="s">
        <v>101</v>
      </c>
      <c r="I39" s="56" t="s">
        <v>487</v>
      </c>
      <c r="J39" s="58" t="s">
        <v>488</v>
      </c>
      <c r="K39" s="41"/>
      <c r="L39" s="58" t="s">
        <v>482</v>
      </c>
      <c r="M39" s="56" t="s">
        <v>480</v>
      </c>
      <c r="N39" s="58" t="s">
        <v>486</v>
      </c>
      <c r="O39" s="56" t="s">
        <v>481</v>
      </c>
      <c r="P39" s="58" t="s">
        <v>478</v>
      </c>
      <c r="Q39" s="55" t="s">
        <v>484</v>
      </c>
      <c r="R39" s="58" t="s">
        <v>483</v>
      </c>
      <c r="S39" s="54" t="s">
        <v>485</v>
      </c>
    </row>
    <row r="40" spans="1:19" ht="375" x14ac:dyDescent="0.25">
      <c r="A40" s="156" t="s">
        <v>416</v>
      </c>
      <c r="B40" s="4" t="s">
        <v>1</v>
      </c>
      <c r="C40" s="6" t="s">
        <v>23</v>
      </c>
      <c r="D40" s="50" t="s">
        <v>394</v>
      </c>
      <c r="E40" s="51" t="s">
        <v>395</v>
      </c>
      <c r="F40" s="22" t="s">
        <v>75</v>
      </c>
      <c r="G40" s="23" t="s">
        <v>85</v>
      </c>
      <c r="H40" s="22">
        <v>2018</v>
      </c>
      <c r="I40" s="6" t="s">
        <v>105</v>
      </c>
      <c r="J40" s="22" t="s">
        <v>127</v>
      </c>
      <c r="K40" s="6" t="s">
        <v>144</v>
      </c>
      <c r="L40" s="11" t="s">
        <v>156</v>
      </c>
      <c r="M40" s="23" t="s">
        <v>174</v>
      </c>
      <c r="N40" s="22" t="s">
        <v>191</v>
      </c>
      <c r="O40" s="6" t="s">
        <v>199</v>
      </c>
      <c r="P40" s="22" t="s">
        <v>210</v>
      </c>
      <c r="Q40" s="6" t="s">
        <v>228</v>
      </c>
      <c r="R40" s="11" t="s">
        <v>246</v>
      </c>
      <c r="S40" s="27" t="s">
        <v>262</v>
      </c>
    </row>
    <row r="41" spans="1:19" ht="240" x14ac:dyDescent="0.25">
      <c r="A41" s="156"/>
      <c r="B41" s="40" t="s">
        <v>414</v>
      </c>
      <c r="C41" s="51" t="s">
        <v>503</v>
      </c>
      <c r="D41" s="50" t="s">
        <v>361</v>
      </c>
      <c r="E41" s="51" t="s">
        <v>502</v>
      </c>
      <c r="F41" s="62" t="s">
        <v>74</v>
      </c>
      <c r="G41" s="61" t="s">
        <v>501</v>
      </c>
      <c r="H41" s="22"/>
      <c r="I41" s="51" t="s">
        <v>500</v>
      </c>
      <c r="J41" s="22"/>
      <c r="K41" s="6"/>
      <c r="L41" s="50" t="s">
        <v>507</v>
      </c>
      <c r="M41" s="61" t="s">
        <v>174</v>
      </c>
      <c r="N41" s="62" t="s">
        <v>506</v>
      </c>
      <c r="O41" s="51" t="s">
        <v>504</v>
      </c>
      <c r="P41" s="62" t="s">
        <v>474</v>
      </c>
      <c r="Q41" s="6"/>
      <c r="R41" s="50" t="s">
        <v>505</v>
      </c>
      <c r="S41" s="27"/>
    </row>
    <row r="42" spans="1:19" ht="105" x14ac:dyDescent="0.25">
      <c r="A42" s="156"/>
      <c r="B42" s="40" t="s">
        <v>415</v>
      </c>
      <c r="C42" s="51" t="s">
        <v>509</v>
      </c>
      <c r="D42" s="50" t="s">
        <v>510</v>
      </c>
      <c r="E42" s="51" t="s">
        <v>512</v>
      </c>
      <c r="F42" s="62" t="s">
        <v>74</v>
      </c>
      <c r="G42" s="23"/>
      <c r="H42" s="22"/>
      <c r="I42" s="6"/>
      <c r="J42" s="22"/>
      <c r="K42" s="6"/>
      <c r="L42" s="50" t="s">
        <v>514</v>
      </c>
      <c r="M42" s="51" t="s">
        <v>511</v>
      </c>
      <c r="N42" s="62" t="s">
        <v>513</v>
      </c>
      <c r="O42" s="6"/>
      <c r="P42" s="22" t="s">
        <v>474</v>
      </c>
      <c r="Q42" s="6"/>
      <c r="R42" s="11"/>
      <c r="S42" s="27"/>
    </row>
    <row r="43" spans="1:19" ht="409.5" x14ac:dyDescent="0.25">
      <c r="A43" s="155" t="s">
        <v>419</v>
      </c>
      <c r="B43" s="5" t="s">
        <v>7</v>
      </c>
      <c r="C43" s="6" t="s">
        <v>30</v>
      </c>
      <c r="D43" s="14" t="s">
        <v>47</v>
      </c>
      <c r="E43" s="6" t="s">
        <v>62</v>
      </c>
      <c r="F43" s="22" t="s">
        <v>77</v>
      </c>
      <c r="G43" s="6" t="s">
        <v>92</v>
      </c>
      <c r="H43" s="22" t="s">
        <v>101</v>
      </c>
      <c r="I43" s="6" t="s">
        <v>112</v>
      </c>
      <c r="J43" s="11" t="s">
        <v>134</v>
      </c>
      <c r="K43" s="6" t="s">
        <v>151</v>
      </c>
      <c r="L43" s="11" t="s">
        <v>163</v>
      </c>
      <c r="M43" s="6" t="s">
        <v>177</v>
      </c>
      <c r="N43" s="22" t="s">
        <v>191</v>
      </c>
      <c r="O43" s="6" t="s">
        <v>204</v>
      </c>
      <c r="P43" s="11" t="s">
        <v>217</v>
      </c>
      <c r="Q43" s="6" t="s">
        <v>235</v>
      </c>
      <c r="R43" s="11" t="s">
        <v>253</v>
      </c>
      <c r="S43" s="27" t="s">
        <v>202</v>
      </c>
    </row>
    <row r="44" spans="1:19" ht="300" x14ac:dyDescent="0.25">
      <c r="A44" s="155"/>
      <c r="B44" s="5" t="s">
        <v>8</v>
      </c>
      <c r="C44" s="6" t="s">
        <v>31</v>
      </c>
      <c r="D44" s="15" t="s">
        <v>48</v>
      </c>
      <c r="E44" s="6" t="s">
        <v>63</v>
      </c>
      <c r="F44" s="11" t="s">
        <v>78</v>
      </c>
      <c r="G44" s="6" t="s">
        <v>93</v>
      </c>
      <c r="H44" s="22" t="s">
        <v>102</v>
      </c>
      <c r="I44" s="6" t="s">
        <v>113</v>
      </c>
      <c r="J44" s="11" t="s">
        <v>135</v>
      </c>
      <c r="L44" s="11" t="s">
        <v>164</v>
      </c>
      <c r="M44" s="6" t="s">
        <v>178</v>
      </c>
      <c r="N44" s="11" t="s">
        <v>194</v>
      </c>
      <c r="O44" s="6" t="s">
        <v>205</v>
      </c>
      <c r="P44" s="11" t="s">
        <v>218</v>
      </c>
      <c r="Q44" s="6" t="s">
        <v>236</v>
      </c>
      <c r="R44" s="11" t="s">
        <v>254</v>
      </c>
      <c r="S44" s="27" t="s">
        <v>267</v>
      </c>
    </row>
    <row r="45" spans="1:19" ht="90" x14ac:dyDescent="0.25">
      <c r="A45" s="155"/>
      <c r="B45" s="5" t="s">
        <v>9</v>
      </c>
      <c r="C45" s="6" t="s">
        <v>32</v>
      </c>
      <c r="D45" s="15" t="s">
        <v>49</v>
      </c>
      <c r="E45" s="6" t="s">
        <v>64</v>
      </c>
      <c r="F45" s="11" t="s">
        <v>79</v>
      </c>
      <c r="G45" s="6" t="s">
        <v>32</v>
      </c>
      <c r="H45" s="22"/>
      <c r="I45" s="6" t="s">
        <v>114</v>
      </c>
      <c r="J45" s="11" t="s">
        <v>136</v>
      </c>
      <c r="K45" s="6" t="s">
        <v>152</v>
      </c>
      <c r="L45" s="11"/>
      <c r="M45" s="6" t="s">
        <v>179</v>
      </c>
      <c r="N45" s="11"/>
      <c r="P45" s="11" t="s">
        <v>219</v>
      </c>
      <c r="Q45" s="6" t="s">
        <v>237</v>
      </c>
      <c r="R45" s="11" t="s">
        <v>32</v>
      </c>
    </row>
    <row r="46" spans="1:19" ht="135" x14ac:dyDescent="0.25">
      <c r="A46" s="155"/>
      <c r="B46" s="5" t="s">
        <v>15</v>
      </c>
      <c r="C46" s="6" t="s">
        <v>37</v>
      </c>
      <c r="D46" s="19" t="s">
        <v>53</v>
      </c>
      <c r="F46" s="28" t="s">
        <v>74</v>
      </c>
      <c r="H46" s="28">
        <v>2023</v>
      </c>
      <c r="I46" s="6" t="s">
        <v>119</v>
      </c>
      <c r="J46" s="25"/>
      <c r="L46" s="19" t="s">
        <v>169</v>
      </c>
      <c r="M46" s="6" t="s">
        <v>184</v>
      </c>
      <c r="N46" s="28" t="s">
        <v>191</v>
      </c>
      <c r="P46" s="28" t="s">
        <v>223</v>
      </c>
      <c r="Q46" s="7" t="s">
        <v>240</v>
      </c>
      <c r="R46" s="44" t="s">
        <v>240</v>
      </c>
      <c r="S46" s="29" t="s">
        <v>269</v>
      </c>
    </row>
  </sheetData>
  <mergeCells count="12">
    <mergeCell ref="A43:A46"/>
    <mergeCell ref="A3:A5"/>
    <mergeCell ref="A6:A8"/>
    <mergeCell ref="A9:A13"/>
    <mergeCell ref="A15:A17"/>
    <mergeCell ref="A18:A22"/>
    <mergeCell ref="A23:A25"/>
    <mergeCell ref="A26:A29"/>
    <mergeCell ref="A30:A32"/>
    <mergeCell ref="A33:A36"/>
    <mergeCell ref="A37:A39"/>
    <mergeCell ref="A40:A42"/>
  </mergeCells>
  <hyperlinks>
    <hyperlink ref="D2" r:id="rId1"/>
    <hyperlink ref="D15" r:id="rId2"/>
    <hyperlink ref="D37" r:id="rId3" display="angelina.launay@teo-paysdelaloire.fr"/>
    <hyperlink ref="D18" r:id="rId4"/>
    <hyperlink ref="D45" r:id="rId5"/>
    <hyperlink ref="E7" r:id="rId6"/>
    <hyperlink ref="E16" r:id="rId7" display="https://observatoire.atmo-grandest.eu/tableau-de-bord-des-territoires-infos/"/>
    <hyperlink ref="D36" r:id="rId8"/>
    <hyperlink ref="D3" r:id="rId9" display="contact@orcae-auvergne-rhone-alpes.fr"/>
    <hyperlink ref="D5" r:id="rId10"/>
    <hyperlink ref="D39" r:id="rId11" display="angelina.launay@teo-paysdelaloire.f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Feuil1</vt:lpstr>
      <vt:lpstr>Observatoires</vt:lpstr>
      <vt:lpstr>Outils</vt:lpstr>
      <vt:lpstr>Analyses</vt:lpstr>
      <vt:lpstr>Feuil2</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PAYEN Aurore</dc:creator>
  <cp:lastModifiedBy>DUBUT-GALLO Juliette</cp:lastModifiedBy>
  <cp:revision>2</cp:revision>
  <dcterms:created xsi:type="dcterms:W3CDTF">2024-09-16T13:08:10Z</dcterms:created>
  <dcterms:modified xsi:type="dcterms:W3CDTF">2025-06-20T15:32:13Z</dcterms:modified>
</cp:coreProperties>
</file>