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52026\"/>
    </mc:Choice>
  </mc:AlternateContent>
  <bookViews>
    <workbookView xWindow="0" yWindow="0" windowWidth="21525" windowHeight="1053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r:id="rId6"/>
    <sheet name="REFERENTIEL 2 MATIN&amp;GOUTER " sheetId="5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P23" i="7"/>
  <c r="P22" i="7"/>
  <c r="P21" i="7"/>
  <c r="P20" i="7"/>
  <c r="H22" i="7"/>
  <c r="H21" i="7"/>
  <c r="H20" i="7"/>
  <c r="G22" i="7"/>
  <c r="G21" i="7"/>
  <c r="G20" i="7"/>
  <c r="Q23" i="6"/>
  <c r="Q22" i="6"/>
  <c r="Q21" i="6"/>
  <c r="Q20" i="6"/>
  <c r="P23" i="6"/>
  <c r="P22" i="6"/>
  <c r="P21" i="6"/>
  <c r="P20" i="6"/>
  <c r="H22" i="6"/>
  <c r="H21" i="6"/>
  <c r="H20" i="6"/>
  <c r="G22" i="6"/>
  <c r="G21" i="6"/>
  <c r="G20" i="6"/>
  <c r="O21" i="4"/>
  <c r="O20" i="4"/>
  <c r="O19" i="4"/>
  <c r="O18" i="4"/>
  <c r="G20" i="4"/>
  <c r="G19" i="4"/>
  <c r="G18" i="4"/>
  <c r="O21" i="1"/>
  <c r="O20" i="1"/>
  <c r="O19" i="1"/>
  <c r="O18" i="1"/>
  <c r="G20" i="1"/>
  <c r="G19" i="1"/>
  <c r="G18" i="1"/>
  <c r="D16" i="7"/>
  <c r="D16" i="6"/>
  <c r="D14" i="4"/>
  <c r="D14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<sst xmlns="http://schemas.openxmlformats.org/spreadsheetml/2006/main" count="275" uniqueCount="93">
  <si>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</si>
  <si>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</si>
  <si>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</si>
  <si>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</si>
  <si>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</si>
  <si>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</si>
  <si>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</si>
  <si>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</si>
  <si>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</si>
  <si>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</si>
  <si>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</si>
  <si>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</si>
  <si>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</si>
  <si>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</si>
  <si>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</si>
  <si>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</si>
  <si>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</si>
  <si>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</si>
  <si>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</si>
  <si>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</si>
  <si>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</si>
  <si>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</si>
  <si>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</si>
  <si>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</si>
  <si>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</si>
  <si>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</si>
  <si>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</si>
  <si>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</si>
  <si>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</si>
  <si>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</si>
  <si>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</si>
  <si>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</si>
  <si>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</si>
  <si>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</si>
  <si>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</si>
  <si>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</si>
  <si>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</si>
  <si>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</si>
  <si>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</si>
  <si>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</si>
  <si>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</si>
  <si>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</si>
  <si>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</si>
  <si>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</si>
  <si>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</si>
  <si>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</si>
  <si>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</si>
  <si>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</si>
  <si>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</si>
  <si>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</si>
  <si>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</si>
  <si>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</si>
  <si>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</si>
  <si>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</si>
  <si>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</si>
  <si>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</si>
  <si>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</si>
  <si>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</si>
  <si>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</si>
  <si>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</si>
  <si>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</si>
  <si>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</si>
  <si>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</si>
  <si>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</si>
  <si>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</si>
  <si>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</si>
  <si>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</si>
  <si>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</si>
  <si>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</si>
  <si>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</si>
  <si>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</si>
  <si>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</si>
  <si>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</si>
  <si>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</si>
  <si>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</si>
  <si>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</si>
  <si>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</si>
  <si>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</si>
  <si>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</si>
  <si>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</si>
  <si>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</si>
  <si>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</si>
  <si>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</si>
  <si>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</si>
  <si>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Fruits/légumes</t>
  </si>
  <si>
    <t>Lait/produits laitiers</t>
  </si>
  <si>
    <t>Simulateur pour le calcul du montant de l'aide Déclinaison MATINALE ou Déclinaison GOUTER
Lait &amp; Fruits à l'école</t>
  </si>
  <si>
    <t>Vous pouvez déclarer une portion moyenne inférieure à la portion recommandée.</t>
  </si>
  <si>
    <t>Les montants de forfaits sont susceptibles de changer</t>
  </si>
  <si>
    <t>2025-1</t>
  </si>
  <si>
    <t>2025-2</t>
  </si>
  <si>
    <t>Année scolaire : 2025/2026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</si>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</sst>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  <font>
      <b/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3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0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4" borderId="51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12" borderId="46" xfId="0" applyFill="1" applyBorder="1" applyAlignment="1">
      <alignment vertical="center"/>
    </xf>
    <xf numFmtId="0" fontId="0" fillId="12" borderId="52" xfId="0" applyFill="1" applyBorder="1" applyAlignment="1">
      <alignment vertical="center"/>
    </xf>
    <xf numFmtId="0" fontId="0" fillId="12" borderId="53" xfId="0" applyFill="1" applyBorder="1" applyAlignment="1">
      <alignment vertical="center"/>
    </xf>
    <xf numFmtId="0" fontId="0" fillId="12" borderId="54" xfId="0" applyFill="1" applyBorder="1" applyAlignment="1">
      <alignment vertical="center"/>
    </xf>
    <xf numFmtId="2" fontId="0" fillId="2" borderId="29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48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5"/>
  <sheetViews>
    <sheetView tabSelected="1" workbookViewId="0">
      <selection activeCell="G7" sqref="G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39" t="s">
        <v>92</v>
      </c>
      <c r="C2" s="140"/>
      <c r="D2" s="140"/>
      <c r="E2" s="140"/>
      <c r="F2" s="140"/>
      <c r="G2" s="140"/>
      <c r="H2" s="141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16" t="s">
        <v>3</v>
      </c>
      <c r="E11" s="116" t="s">
        <v>4</v>
      </c>
    </row>
    <row r="14" spans="2:8" ht="15.75" thickBot="1" x14ac:dyDescent="0.3">
      <c r="B14" s="126"/>
    </row>
    <row r="15" spans="2:8" ht="21.75" customHeight="1" thickBot="1" x14ac:dyDescent="0.3">
      <c r="D15" s="142" t="s">
        <v>88</v>
      </c>
      <c r="E15" s="143"/>
    </row>
  </sheetData>
  <mergeCells count="2">
    <mergeCell ref="B2:H2"/>
    <mergeCell ref="D15:E15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A2" sqref="A2:P4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67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16" s="4" customFormat="1" ht="15" customHeight="1" x14ac:dyDescent="0.25">
      <c r="A2" s="170" t="s">
        <v>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1:16" s="4" customFormat="1" ht="15" customHeigh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1:16" s="4" customFormat="1" ht="15" customHeigh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  <row r="5" spans="1:16" s="4" customFormat="1" ht="15.75" thickBot="1" x14ac:dyDescent="0.3">
      <c r="A5" s="173" t="s">
        <v>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</row>
    <row r="6" spans="1:16" s="4" customFormat="1" ht="9" customHeight="1" thickBot="1" x14ac:dyDescent="0.3"/>
    <row r="7" spans="1:16" s="4" customFormat="1" ht="15.75" thickBot="1" x14ac:dyDescent="0.3">
      <c r="A7" s="164" t="s">
        <v>7</v>
      </c>
      <c r="B7" s="164"/>
      <c r="C7" s="165"/>
      <c r="D7" s="5" t="s">
        <v>89</v>
      </c>
      <c r="E7" s="6"/>
      <c r="F7" s="4" t="s">
        <v>83</v>
      </c>
    </row>
    <row r="8" spans="1:16" s="4" customFormat="1" ht="9.9499999999999993" customHeight="1" thickBot="1" x14ac:dyDescent="0.3">
      <c r="G8" s="163" t="s">
        <v>77</v>
      </c>
      <c r="H8" s="163"/>
      <c r="I8" s="163"/>
      <c r="J8" s="163"/>
      <c r="K8" s="163"/>
      <c r="L8" s="163"/>
      <c r="M8" s="163"/>
      <c r="N8" s="163"/>
      <c r="O8" s="163"/>
    </row>
    <row r="9" spans="1:16" s="4" customFormat="1" ht="15.75" thickBot="1" x14ac:dyDescent="0.3">
      <c r="A9" s="164" t="s">
        <v>8</v>
      </c>
      <c r="B9" s="164"/>
      <c r="C9" s="165"/>
      <c r="D9" s="5" t="s">
        <v>9</v>
      </c>
      <c r="G9" s="163"/>
      <c r="H9" s="163"/>
      <c r="I9" s="163"/>
      <c r="J9" s="163"/>
      <c r="K9" s="163"/>
      <c r="L9" s="163"/>
      <c r="M9" s="163"/>
      <c r="N9" s="163"/>
      <c r="O9" s="163"/>
    </row>
    <row r="10" spans="1:16" s="4" customFormat="1" ht="9.9499999999999993" customHeight="1" thickBot="1" x14ac:dyDescent="0.3">
      <c r="G10" s="166" t="s">
        <v>87</v>
      </c>
      <c r="H10" s="166"/>
      <c r="I10" s="166"/>
      <c r="J10" s="166"/>
      <c r="K10" s="166"/>
      <c r="L10" s="166"/>
      <c r="M10" s="166"/>
      <c r="N10" s="166"/>
      <c r="O10" s="166"/>
    </row>
    <row r="11" spans="1:16" s="4" customFormat="1" ht="15.75" thickBot="1" x14ac:dyDescent="0.3">
      <c r="A11" s="164" t="s">
        <v>11</v>
      </c>
      <c r="B11" s="164"/>
      <c r="C11" s="165"/>
      <c r="D11" s="5"/>
      <c r="E11" s="6"/>
      <c r="G11" s="166"/>
      <c r="H11" s="166"/>
      <c r="I11" s="166"/>
      <c r="J11" s="166"/>
      <c r="K11" s="166"/>
      <c r="L11" s="166"/>
      <c r="M11" s="166"/>
      <c r="N11" s="166"/>
      <c r="O11" s="166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0" t="s">
        <v>12</v>
      </c>
      <c r="B14" s="151"/>
      <c r="C14" s="152"/>
      <c r="D14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MIDI'!M14,)))))))</f>
        <v>107</v>
      </c>
      <c r="E14" s="9" t="s">
        <v>13</v>
      </c>
      <c r="J14" s="150" t="s">
        <v>12</v>
      </c>
      <c r="K14" s="151"/>
      <c r="L14" s="152"/>
      <c r="M14" s="8">
        <f>$D$14</f>
        <v>107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3" t="s">
        <v>84</v>
      </c>
      <c r="B16" s="154" t="s">
        <v>15</v>
      </c>
      <c r="C16" s="156" t="s">
        <v>16</v>
      </c>
      <c r="D16" s="158" t="s">
        <v>17</v>
      </c>
      <c r="F16" s="160" t="s">
        <v>18</v>
      </c>
      <c r="G16" s="160" t="s">
        <v>19</v>
      </c>
      <c r="H16" s="160" t="s">
        <v>20</v>
      </c>
      <c r="J16" s="162" t="s">
        <v>85</v>
      </c>
      <c r="K16" s="146" t="s">
        <v>15</v>
      </c>
      <c r="L16" s="146" t="s">
        <v>16</v>
      </c>
      <c r="M16" s="147" t="s">
        <v>17</v>
      </c>
      <c r="N16" s="148" t="s">
        <v>18</v>
      </c>
      <c r="O16" s="148" t="s">
        <v>19</v>
      </c>
      <c r="P16" s="148" t="s">
        <v>20</v>
      </c>
    </row>
    <row r="17" spans="1:21" s="4" customFormat="1" ht="22.5" customHeight="1" thickBot="1" x14ac:dyDescent="0.3">
      <c r="A17" s="153"/>
      <c r="B17" s="155"/>
      <c r="C17" s="157"/>
      <c r="D17" s="159"/>
      <c r="F17" s="161"/>
      <c r="G17" s="161"/>
      <c r="H17" s="161"/>
      <c r="J17" s="162"/>
      <c r="K17" s="146"/>
      <c r="L17" s="146"/>
      <c r="M17" s="147"/>
      <c r="N17" s="149"/>
      <c r="O17" s="148"/>
      <c r="P17" s="148"/>
    </row>
    <row r="18" spans="1:21" s="4" customFormat="1" ht="27.75" customHeight="1" x14ac:dyDescent="0.25">
      <c r="A18" s="153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MIDI'!I3,IF(D$7="2025-2",D18*'REFENRENTIEL 1 MIDI'!I11))</f>
        <v>0.14399999999999999</v>
      </c>
      <c r="H18" s="118" t="str">
        <f>IF(F18="","",F18*G18*$D$11)</f>
        <v/>
      </c>
      <c r="I18" s="14"/>
      <c r="J18" s="162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MIDI'!I6,IF(D$7="2025-2",M18*'REFENRENTIEL 1 MIDI'!I14))</f>
        <v>0.18</v>
      </c>
      <c r="P18" s="120" t="str">
        <f>IF(N18="","",N18*O18*$D$11)</f>
        <v/>
      </c>
    </row>
    <row r="19" spans="1:21" s="14" customFormat="1" ht="26.25" customHeight="1" x14ac:dyDescent="0.25">
      <c r="A19" s="153"/>
      <c r="B19" s="12">
        <v>2</v>
      </c>
      <c r="C19" s="13" t="s">
        <v>23</v>
      </c>
      <c r="D19" s="127">
        <v>0.1</v>
      </c>
      <c r="F19" s="18"/>
      <c r="G19" s="117">
        <f>IF(D$7="2025-1",D19*'REFENRENTIEL 1 MIDI'!I4,IF(D$7="2025-2",D19*'REFENRENTIEL 1 MIDI'!I12))</f>
        <v>0.11899999999999999</v>
      </c>
      <c r="H19" s="118" t="str">
        <f>IF(F19="","",F19*G19*$D$11)</f>
        <v/>
      </c>
      <c r="J19" s="162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MIDI'!I7,IF(D$7="2025-2",M19*'REFENRENTIEL 1 MIDI'!I15))</f>
        <v>0.17374999999999999</v>
      </c>
      <c r="P19" s="120" t="str">
        <f t="shared" ref="P19:P21" si="0">IF(N19="","",N19*O19*$D$11)</f>
        <v/>
      </c>
    </row>
    <row r="20" spans="1:21" s="14" customFormat="1" ht="45.75" thickBot="1" x14ac:dyDescent="0.3">
      <c r="A20" s="153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MIDI'!I5,IF(D$7="2025-2",D20*'REFENRENTIEL 1 MIDI'!I13))</f>
        <v>0.21200000000000002</v>
      </c>
      <c r="H20" s="118" t="str">
        <f t="shared" ref="H20" si="1">IF(F20="","",F20*G20*$D$11)</f>
        <v/>
      </c>
      <c r="J20" s="162"/>
      <c r="K20" s="19">
        <v>7</v>
      </c>
      <c r="L20" s="17" t="s">
        <v>26</v>
      </c>
      <c r="M20" s="128">
        <v>0.06</v>
      </c>
      <c r="N20" s="18"/>
      <c r="O20" s="119">
        <f>IF(D$7="2025-1",M20*'REFENRENTIEL 1 MIDI'!I8,IF(D$7="2025-2",M20*'REFENRENTIEL 1 MIDI'!I16))</f>
        <v>0.13500000000000001</v>
      </c>
      <c r="P20" s="120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2"/>
      <c r="K21" s="19">
        <v>8</v>
      </c>
      <c r="L21" s="17" t="s">
        <v>28</v>
      </c>
      <c r="M21" s="128">
        <v>0.03</v>
      </c>
      <c r="N21" s="22"/>
      <c r="O21" s="119">
        <f>IF(D$7="2025-1",M21*'REFENRENTIEL 1 MIDI'!I9,IF(D$7="2025-2",M21*'REFENRENTIEL 1 MIDI'!I17))</f>
        <v>0.20789999999999997</v>
      </c>
      <c r="P21" s="120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44" t="str">
        <f>IF(OR(F21&gt;D14, N22&gt;M14),"Attention, vos distributions dépassent le maximum aidé.","")</f>
        <v/>
      </c>
      <c r="D24" s="144"/>
      <c r="E24" s="144"/>
      <c r="F24" s="144"/>
      <c r="G24" s="144"/>
      <c r="H24" s="144"/>
      <c r="J24" s="30"/>
      <c r="K24" s="145" t="str">
        <f>IF(OR(M18&gt;0.125,M19&gt;0.125,M20&gt;0.06,M21&gt;0.03),"Attention, les portions sont plafonnées aux portions recommandées","")</f>
        <v/>
      </c>
      <c r="L24" s="145"/>
      <c r="M24" s="145"/>
      <c r="N24" s="145"/>
      <c r="O24" s="145"/>
      <c r="P24" s="145"/>
    </row>
    <row r="25" spans="1:21" s="4" customFormat="1" x14ac:dyDescent="0.25">
      <c r="A25" s="27"/>
      <c r="C25" s="144"/>
      <c r="D25" s="144"/>
      <c r="E25" s="144"/>
      <c r="F25" s="144"/>
      <c r="G25" s="144"/>
      <c r="H25" s="144"/>
      <c r="K25" s="145"/>
      <c r="L25" s="145"/>
      <c r="M25" s="145"/>
      <c r="N25" s="145"/>
      <c r="O25" s="145"/>
      <c r="P25" s="145"/>
    </row>
    <row r="26" spans="1:21" s="4" customFormat="1" x14ac:dyDescent="0.25">
      <c r="A26" s="27"/>
      <c r="K26" s="84"/>
      <c r="L26" s="84"/>
      <c r="M26" s="84"/>
      <c r="N26" s="84"/>
      <c r="O26" s="84"/>
      <c r="P26" s="84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A2" sqref="A2:P4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67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16" s="4" customFormat="1" ht="15" customHeight="1" x14ac:dyDescent="0.25">
      <c r="A2" s="170" t="s">
        <v>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1:16" s="4" customFormat="1" ht="15" customHeigh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1:16" s="4" customFormat="1" ht="15" customHeigh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  <row r="5" spans="1:16" s="4" customFormat="1" ht="15.75" thickBot="1" x14ac:dyDescent="0.3">
      <c r="A5" s="173" t="s">
        <v>76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</row>
    <row r="6" spans="1:16" s="4" customFormat="1" ht="9" customHeight="1" thickBot="1" x14ac:dyDescent="0.3"/>
    <row r="7" spans="1:16" s="4" customFormat="1" ht="15.75" thickBot="1" x14ac:dyDescent="0.3">
      <c r="A7" s="164" t="s">
        <v>7</v>
      </c>
      <c r="B7" s="164"/>
      <c r="C7" s="165"/>
      <c r="D7" s="5" t="s">
        <v>89</v>
      </c>
      <c r="E7" s="6"/>
    </row>
    <row r="8" spans="1:16" s="4" customFormat="1" ht="9.9499999999999993" customHeight="1" thickBot="1" x14ac:dyDescent="0.3">
      <c r="G8" s="163" t="s">
        <v>10</v>
      </c>
      <c r="H8" s="163"/>
      <c r="I8" s="163"/>
      <c r="J8" s="163"/>
      <c r="K8" s="163"/>
      <c r="L8" s="163"/>
      <c r="M8" s="163"/>
      <c r="N8" s="163"/>
      <c r="O8" s="163"/>
    </row>
    <row r="9" spans="1:16" s="4" customFormat="1" ht="15.75" thickBot="1" x14ac:dyDescent="0.3">
      <c r="A9" s="164" t="s">
        <v>8</v>
      </c>
      <c r="B9" s="164"/>
      <c r="C9" s="165"/>
      <c r="D9" s="5" t="s">
        <v>71</v>
      </c>
      <c r="G9" s="163"/>
      <c r="H9" s="163"/>
      <c r="I9" s="163"/>
      <c r="J9" s="163"/>
      <c r="K9" s="163"/>
      <c r="L9" s="163"/>
      <c r="M9" s="163"/>
      <c r="N9" s="163"/>
      <c r="O9" s="163"/>
    </row>
    <row r="10" spans="1:16" s="4" customFormat="1" ht="9.9499999999999993" customHeight="1" thickBot="1" x14ac:dyDescent="0.3">
      <c r="G10" s="166" t="s">
        <v>78</v>
      </c>
      <c r="H10" s="166"/>
      <c r="I10" s="166"/>
      <c r="J10" s="166"/>
      <c r="K10" s="166"/>
      <c r="L10" s="166"/>
      <c r="M10" s="166"/>
      <c r="N10" s="166"/>
      <c r="O10" s="166"/>
    </row>
    <row r="11" spans="1:16" s="4" customFormat="1" ht="15.75" thickBot="1" x14ac:dyDescent="0.3">
      <c r="A11" s="164" t="s">
        <v>11</v>
      </c>
      <c r="B11" s="164"/>
      <c r="C11" s="165"/>
      <c r="D11" s="5"/>
      <c r="E11" s="6"/>
      <c r="G11" s="166"/>
      <c r="H11" s="166"/>
      <c r="I11" s="166"/>
      <c r="J11" s="166"/>
      <c r="K11" s="166"/>
      <c r="L11" s="166"/>
      <c r="M11" s="166"/>
      <c r="N11" s="166"/>
      <c r="O11" s="166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0" t="s">
        <v>12</v>
      </c>
      <c r="B14" s="151"/>
      <c r="C14" s="152"/>
      <c r="D14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103</v>
      </c>
      <c r="E14" s="9" t="s">
        <v>13</v>
      </c>
      <c r="J14" s="150" t="s">
        <v>12</v>
      </c>
      <c r="K14" s="151"/>
      <c r="L14" s="152"/>
      <c r="M14" s="8">
        <f>$D$14</f>
        <v>103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3" t="s">
        <v>84</v>
      </c>
      <c r="B16" s="154" t="s">
        <v>15</v>
      </c>
      <c r="C16" s="156" t="s">
        <v>16</v>
      </c>
      <c r="D16" s="158" t="s">
        <v>17</v>
      </c>
      <c r="F16" s="160" t="s">
        <v>18</v>
      </c>
      <c r="G16" s="160" t="s">
        <v>19</v>
      </c>
      <c r="H16" s="160" t="s">
        <v>20</v>
      </c>
      <c r="J16" s="162" t="s">
        <v>85</v>
      </c>
      <c r="K16" s="146" t="s">
        <v>15</v>
      </c>
      <c r="L16" s="146" t="s">
        <v>16</v>
      </c>
      <c r="M16" s="147" t="s">
        <v>17</v>
      </c>
      <c r="N16" s="148" t="s">
        <v>18</v>
      </c>
      <c r="O16" s="148" t="s">
        <v>19</v>
      </c>
      <c r="P16" s="148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3"/>
      <c r="B17" s="155"/>
      <c r="C17" s="157"/>
      <c r="D17" s="159"/>
      <c r="F17" s="161"/>
      <c r="G17" s="161"/>
      <c r="H17" s="161"/>
      <c r="J17" s="162"/>
      <c r="K17" s="146"/>
      <c r="L17" s="146"/>
      <c r="M17" s="147"/>
      <c r="N17" s="149"/>
      <c r="O17" s="148"/>
      <c r="P17" s="148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3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MIDI'!J3,IF(D$7="2025-2",D18*'REFENRENTIEL 1 MIDI'!J11))</f>
        <v>0.15700000000000003</v>
      </c>
      <c r="H18" s="118" t="str">
        <f>IF(F18="","",F18*G18*$D$11)</f>
        <v/>
      </c>
      <c r="I18" s="14"/>
      <c r="J18" s="162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MIDI'!J6,IF(D$7="2025-2",M18*'REFENRENTIEL 1 MIDI'!J14))</f>
        <v>0.19750000000000001</v>
      </c>
      <c r="P18" s="120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3"/>
      <c r="B19" s="12">
        <v>2</v>
      </c>
      <c r="C19" s="13" t="s">
        <v>23</v>
      </c>
      <c r="D19" s="127">
        <v>0.1</v>
      </c>
      <c r="F19" s="18"/>
      <c r="G19" s="117">
        <f>IF(D$7="2025-1",D19*'REFENRENTIEL 1 MIDI'!J4,IF(D$7="2025-2",D19*'REFENRENTIEL 1 MIDI'!J12))</f>
        <v>0.13</v>
      </c>
      <c r="H19" s="118" t="str">
        <f>IF(F19="","",F19*G19*$D$11)</f>
        <v/>
      </c>
      <c r="J19" s="162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MIDI'!J7,IF(D$7="2025-2",M19*'REFENRENTIEL 1 MIDI'!J15))</f>
        <v>0.19</v>
      </c>
      <c r="P19" s="120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3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MIDI'!J5,IF(D$7="2025-2",D20*'REFENRENTIEL 1 MIDI'!J13))</f>
        <v>0.23100000000000001</v>
      </c>
      <c r="H20" s="118" t="str">
        <f t="shared" ref="H20" si="0">IF(F20="","",F20*G20*$D$11)</f>
        <v/>
      </c>
      <c r="J20" s="162"/>
      <c r="K20" s="19">
        <v>7</v>
      </c>
      <c r="L20" s="17" t="s">
        <v>26</v>
      </c>
      <c r="M20" s="128">
        <v>0.06</v>
      </c>
      <c r="N20" s="18"/>
      <c r="O20" s="119">
        <f>IF(D$7="2025-1",M20*'REFENRENTIEL 1 MIDI'!J8,IF(D$7="2025-2",M20*'REFENRENTIEL 1 MIDI'!J16))</f>
        <v>0.14759999999999998</v>
      </c>
      <c r="P20" s="120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2"/>
      <c r="K21" s="19">
        <v>8</v>
      </c>
      <c r="L21" s="17" t="s">
        <v>28</v>
      </c>
      <c r="M21" s="128">
        <v>0.03</v>
      </c>
      <c r="N21" s="22"/>
      <c r="O21" s="119">
        <f>IF(D$7="2025-1",M21*'REFENRENTIEL 1 MIDI'!J9,IF(D$7="2025-2",M21*'REFENRENTIEL 1 MIDI'!J17))</f>
        <v>0.22679999999999997</v>
      </c>
      <c r="P21" s="120" t="str">
        <f t="shared" si="1"/>
        <v/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44" t="str">
        <f>IF(OR(F21&gt;D14, N22&gt;M14),"Attention, vos distributions dépassent le maximum aidé.","")</f>
        <v/>
      </c>
      <c r="D24" s="144"/>
      <c r="E24" s="144"/>
      <c r="F24" s="144"/>
      <c r="G24" s="144"/>
      <c r="H24" s="144"/>
      <c r="J24" s="30"/>
      <c r="K24" s="145" t="str">
        <f>IF(OR(M18&gt;0.125,M19&gt;0.125,M20&gt;0.06,M21&gt;0.03),"Attention, les portions sont plafonnées","")</f>
        <v/>
      </c>
      <c r="L24" s="145"/>
      <c r="M24" s="145"/>
      <c r="N24" s="145"/>
      <c r="O24" s="145"/>
      <c r="P24" s="145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44"/>
      <c r="D25" s="144"/>
      <c r="E25" s="144"/>
      <c r="F25" s="144"/>
      <c r="G25" s="144"/>
      <c r="H25" s="144"/>
      <c r="K25" s="145"/>
      <c r="L25" s="145"/>
      <c r="M25" s="145"/>
      <c r="N25" s="145"/>
      <c r="O25" s="145"/>
      <c r="P25" s="145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84"/>
      <c r="L26" s="84"/>
      <c r="M26" s="84"/>
      <c r="N26" s="84"/>
      <c r="O26" s="84"/>
      <c r="P26" s="84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MIDI'!$C$2:$C$3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G13" sqref="G13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67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/>
    </row>
    <row r="2" spans="1:18" s="4" customFormat="1" ht="15" customHeight="1" x14ac:dyDescent="0.25">
      <c r="A2" s="170" t="s">
        <v>86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</row>
    <row r="3" spans="1:18" s="4" customFormat="1" ht="15" customHeigh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8" s="4" customFormat="1" ht="15" customHeigh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</row>
    <row r="5" spans="1:18" s="4" customFormat="1" ht="15.75" thickBot="1" x14ac:dyDescent="0.3">
      <c r="A5" s="173" t="s">
        <v>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/>
    </row>
    <row r="6" spans="1:18" s="4" customFormat="1" ht="9" customHeight="1" thickBot="1" x14ac:dyDescent="0.3"/>
    <row r="7" spans="1:18" s="4" customFormat="1" ht="15.75" thickBot="1" x14ac:dyDescent="0.3">
      <c r="A7" s="164" t="s">
        <v>7</v>
      </c>
      <c r="B7" s="164"/>
      <c r="C7" s="165"/>
      <c r="D7" s="5" t="s">
        <v>89</v>
      </c>
      <c r="E7" s="6"/>
    </row>
    <row r="8" spans="1:18" s="4" customFormat="1" ht="9.9499999999999993" customHeight="1" thickBot="1" x14ac:dyDescent="0.3">
      <c r="H8" s="163" t="s">
        <v>10</v>
      </c>
      <c r="I8" s="163"/>
      <c r="J8" s="163"/>
      <c r="K8" s="163"/>
      <c r="L8" s="163"/>
      <c r="M8" s="163"/>
      <c r="N8" s="163"/>
      <c r="O8" s="163"/>
      <c r="P8" s="163"/>
    </row>
    <row r="9" spans="1:18" s="4" customFormat="1" ht="15.75" thickBot="1" x14ac:dyDescent="0.3">
      <c r="A9" s="164" t="s">
        <v>8</v>
      </c>
      <c r="B9" s="164"/>
      <c r="C9" s="165"/>
      <c r="D9" s="5" t="s">
        <v>9</v>
      </c>
      <c r="H9" s="163"/>
      <c r="I9" s="163"/>
      <c r="J9" s="163"/>
      <c r="K9" s="163"/>
      <c r="L9" s="163"/>
      <c r="M9" s="163"/>
      <c r="N9" s="163"/>
      <c r="O9" s="163"/>
      <c r="P9" s="163"/>
    </row>
    <row r="10" spans="1:18" s="4" customFormat="1" ht="9.9499999999999993" customHeight="1" thickBot="1" x14ac:dyDescent="0.3">
      <c r="H10" s="166" t="s">
        <v>78</v>
      </c>
      <c r="I10" s="166"/>
      <c r="J10" s="166"/>
      <c r="K10" s="166"/>
      <c r="L10" s="166"/>
      <c r="M10" s="166"/>
      <c r="N10" s="166"/>
      <c r="O10" s="166"/>
      <c r="P10" s="166"/>
      <c r="Q10" s="7"/>
    </row>
    <row r="11" spans="1:18" s="4" customFormat="1" ht="15.75" thickBot="1" x14ac:dyDescent="0.3">
      <c r="A11" s="164" t="s">
        <v>11</v>
      </c>
      <c r="B11" s="164"/>
      <c r="C11" s="165"/>
      <c r="D11" s="5"/>
      <c r="E11" s="6"/>
      <c r="H11" s="166"/>
      <c r="I11" s="166"/>
      <c r="J11" s="166"/>
      <c r="K11" s="166"/>
      <c r="L11" s="166"/>
      <c r="M11" s="166"/>
      <c r="N11" s="166"/>
      <c r="O11" s="166"/>
      <c r="P11" s="166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5" t="s">
        <v>75</v>
      </c>
      <c r="B13" s="179"/>
      <c r="C13" s="180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0" t="s">
        <v>12</v>
      </c>
      <c r="B16" s="151"/>
      <c r="C16" s="152"/>
      <c r="D16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MIDI'!M14)))))))</f>
        <v>107</v>
      </c>
      <c r="E16" s="9" t="s">
        <v>13</v>
      </c>
      <c r="K16" s="150" t="s">
        <v>12</v>
      </c>
      <c r="L16" s="151"/>
      <c r="M16" s="152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1" t="s">
        <v>84</v>
      </c>
      <c r="B18" s="154" t="s">
        <v>15</v>
      </c>
      <c r="C18" s="156" t="s">
        <v>16</v>
      </c>
      <c r="D18" s="158" t="s">
        <v>17</v>
      </c>
      <c r="F18" s="160" t="s">
        <v>18</v>
      </c>
      <c r="G18" s="160" t="s">
        <v>72</v>
      </c>
      <c r="H18" s="160" t="s">
        <v>73</v>
      </c>
      <c r="I18" s="160" t="s">
        <v>20</v>
      </c>
      <c r="K18" s="176" t="s">
        <v>85</v>
      </c>
      <c r="L18" s="146" t="s">
        <v>15</v>
      </c>
      <c r="M18" s="146" t="s">
        <v>16</v>
      </c>
      <c r="N18" s="147" t="s">
        <v>17</v>
      </c>
      <c r="O18" s="148" t="s">
        <v>18</v>
      </c>
      <c r="P18" s="148" t="s">
        <v>72</v>
      </c>
      <c r="Q18" s="148" t="s">
        <v>73</v>
      </c>
      <c r="R18" s="148" t="s">
        <v>20</v>
      </c>
    </row>
    <row r="19" spans="1:18" s="4" customFormat="1" ht="22.5" customHeight="1" thickBot="1" x14ac:dyDescent="0.3">
      <c r="A19" s="182"/>
      <c r="B19" s="155"/>
      <c r="C19" s="157"/>
      <c r="D19" s="159"/>
      <c r="F19" s="161"/>
      <c r="G19" s="161"/>
      <c r="H19" s="161"/>
      <c r="I19" s="161"/>
      <c r="K19" s="177"/>
      <c r="L19" s="146"/>
      <c r="M19" s="146"/>
      <c r="N19" s="147"/>
      <c r="O19" s="149"/>
      <c r="P19" s="148"/>
      <c r="Q19" s="148"/>
      <c r="R19" s="148"/>
    </row>
    <row r="20" spans="1:18" s="4" customFormat="1" ht="27.75" customHeight="1" x14ac:dyDescent="0.25">
      <c r="A20" s="182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'!I3,IF(D$7="2025-2",D20*'REFERENTIEL 2 MATIN&amp;GOUTER '!I11))</f>
        <v>0.27300000000000002</v>
      </c>
      <c r="H20" s="117">
        <f>IF(D$7="2025-1",D20*'REFERENTIEL 2 MATIN&amp;GOUTER '!J3,IF(D$7="2025-2",D20*'REFERENTIEL 2 MATIN&amp;GOUTER '!J11))</f>
        <v>0.375</v>
      </c>
      <c r="I20" s="118" t="str">
        <f>IF(OR(F20="",$D$13=""),"",IF($D$13="Hors SIQO",F20*G20*$D$11,F20*H20*$D$11))</f>
        <v/>
      </c>
      <c r="J20" s="14"/>
      <c r="K20" s="177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'!I6,IF(D$7="2025-2",N20*'REFERENTIEL 2 MATIN&amp;GOUTER '!I14))</f>
        <v>0.1275</v>
      </c>
      <c r="Q20" s="119">
        <f>IF(D$7="2025-1",N20*'REFERENTIEL 2 MATIN&amp;GOUTER '!J6,IF(D$7="2025-2",N20*'REFERENTIEL 2 MATIN&amp;GOUTER '!J14))</f>
        <v>0.18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82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'!I4,IF(D$7="2025-2",D21*'REFERENTIEL 2 MATIN&amp;GOUTER '!I12))</f>
        <v>0.26200000000000001</v>
      </c>
      <c r="H21" s="117">
        <f>IF(D$7="2025-1",D21*'REFERENTIEL 2 MATIN&amp;GOUTER '!J4,IF(D$7="2025-2",D21*'REFERENTIEL 2 MATIN&amp;GOUTER '!J12))</f>
        <v>0.33900000000000002</v>
      </c>
      <c r="I21" s="118" t="str">
        <f>IF(OR(F21="",$D$13=""),"",IF($D$13="Hors SIQO",F21*G21*$D$11,F21*H21*$D$11))</f>
        <v/>
      </c>
      <c r="K21" s="177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'!I7,IF(D$7="2025-2",N21*'REFERENTIEL 2 MATIN&amp;GOUTER '!I15))</f>
        <v>0.25750000000000001</v>
      </c>
      <c r="Q21" s="119">
        <f>IF(D$7="2025-1",N21*'REFERENTIEL 2 MATIN&amp;GOUTER '!J7,IF(D$7="2025-2",N21*'REFERENTIEL 2 MATIN&amp;GOUTER '!J15))</f>
        <v>0.43125000000000002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83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'!I5,IF(D$7="2025-2",D22*'REFERENTIEL 2 MATIN&amp;GOUTER '!I13))</f>
        <v>0.76800000000000002</v>
      </c>
      <c r="H22" s="117">
        <f>IF(D$7="2025-1",D22*'REFERENTIEL 2 MATIN&amp;GOUTER '!J5,IF(D$7="2025-2",D22*'REFERENTIEL 2 MATIN&amp;GOUTER '!J13))</f>
        <v>0.93800000000000017</v>
      </c>
      <c r="I22" s="118" t="str">
        <f>IF(OR(F22="",$D$13=""),"",IF($D$13="Hors SIQO",F22*G22*$D$11,F22*H22*$D$11))</f>
        <v/>
      </c>
      <c r="K22" s="177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'!I8,IF(D$7="2025-2",N22*'REFERENTIEL 2 MATIN&amp;GOUTER '!I16))</f>
        <v>0.18779999999999999</v>
      </c>
      <c r="Q22" s="119">
        <f>IF(D$7="2025-1",N22*'REFERENTIEL 2 MATIN&amp;GOUTER '!J8,IF(D$7="2025-2",N22*'REFERENTIEL 2 MATIN&amp;GOUTER '!J16))</f>
        <v>0.32279999999999998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1"/>
      <c r="H23" s="122"/>
      <c r="I23" s="123">
        <f>SUM(I20:I22)</f>
        <v>0</v>
      </c>
      <c r="J23" s="23"/>
      <c r="K23" s="178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'!I9,IF(D$7="2025-2",N23*'REFERENTIEL 2 MATIN&amp;GOUTER '!I17))</f>
        <v>0.30839999999999995</v>
      </c>
      <c r="Q23" s="119">
        <f>IF(D$7="2025-1",N23*'REFERENTIEL 2 MATIN&amp;GOUTER '!J9,IF(D$7="2025-2",N23*'REFERENTIEL 2 MATIN&amp;GOUTER '!J17))</f>
        <v>0.51600000000000001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22"/>
      <c r="Q24" s="122"/>
      <c r="R24" s="125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4" t="str">
        <f>IF(OR(F23&gt;D16, O24&gt;N16),"Attention, vos distributions dépassent le maximum aidé.","")</f>
        <v/>
      </c>
      <c r="D26" s="144"/>
      <c r="E26" s="144"/>
      <c r="F26" s="144"/>
      <c r="G26" s="144"/>
      <c r="H26" s="144"/>
      <c r="I26" s="144"/>
      <c r="K26" s="30"/>
      <c r="L26" s="145" t="str">
        <f>IF(OR(N20&gt;0.125,N21&gt;0.125,N22&gt;0.06,N23&gt;0.03),"Attention, les portions sont plafonnées aux portions recommandées","")</f>
        <v/>
      </c>
      <c r="M26" s="145"/>
      <c r="N26" s="145"/>
      <c r="O26" s="145"/>
      <c r="P26" s="145"/>
      <c r="Q26" s="145"/>
      <c r="R26" s="145"/>
    </row>
    <row r="27" spans="1:18" s="4" customFormat="1" x14ac:dyDescent="0.25">
      <c r="A27" s="27"/>
      <c r="C27" s="144"/>
      <c r="D27" s="144"/>
      <c r="E27" s="144"/>
      <c r="F27" s="144"/>
      <c r="G27" s="144"/>
      <c r="H27" s="144"/>
      <c r="I27" s="144"/>
      <c r="L27" s="145"/>
      <c r="M27" s="145"/>
      <c r="N27" s="145"/>
      <c r="O27" s="145"/>
      <c r="P27" s="145"/>
      <c r="Q27" s="145"/>
      <c r="R27" s="145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MIDI'!$C$2:$C$3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activeCell="I12" sqref="I12"/>
    </sheetView>
  </sheetViews>
  <sheetFormatPr baseColWidth="10" defaultRowHeight="15" x14ac:dyDescent="0.25"/>
  <cols>
    <col min="4" max="4" width="13.57031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67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/>
    </row>
    <row r="2" spans="1:18" s="4" customFormat="1" ht="15" customHeight="1" x14ac:dyDescent="0.25">
      <c r="A2" s="170" t="s">
        <v>86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</row>
    <row r="3" spans="1:18" s="4" customFormat="1" ht="15" customHeigh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8" s="4" customFormat="1" ht="15" customHeigh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</row>
    <row r="5" spans="1:18" s="4" customFormat="1" ht="15.75" thickBot="1" x14ac:dyDescent="0.3">
      <c r="A5" s="173" t="s">
        <v>79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/>
    </row>
    <row r="6" spans="1:18" s="4" customFormat="1" ht="9" customHeight="1" thickBot="1" x14ac:dyDescent="0.3"/>
    <row r="7" spans="1:18" s="4" customFormat="1" ht="15.75" thickBot="1" x14ac:dyDescent="0.3">
      <c r="A7" s="164" t="s">
        <v>7</v>
      </c>
      <c r="B7" s="164"/>
      <c r="C7" s="165"/>
      <c r="D7" s="5" t="s">
        <v>89</v>
      </c>
      <c r="E7" s="6"/>
    </row>
    <row r="8" spans="1:18" s="4" customFormat="1" ht="9.9499999999999993" customHeight="1" thickBot="1" x14ac:dyDescent="0.3">
      <c r="H8" s="163" t="s">
        <v>10</v>
      </c>
      <c r="I8" s="163"/>
      <c r="J8" s="163"/>
      <c r="K8" s="163"/>
      <c r="L8" s="163"/>
      <c r="M8" s="163"/>
      <c r="N8" s="163"/>
      <c r="O8" s="163"/>
      <c r="P8" s="163"/>
    </row>
    <row r="9" spans="1:18" s="4" customFormat="1" ht="15.75" thickBot="1" x14ac:dyDescent="0.3">
      <c r="A9" s="164" t="s">
        <v>8</v>
      </c>
      <c r="B9" s="164"/>
      <c r="C9" s="165"/>
      <c r="D9" s="5" t="s">
        <v>43</v>
      </c>
      <c r="H9" s="163"/>
      <c r="I9" s="163"/>
      <c r="J9" s="163"/>
      <c r="K9" s="163"/>
      <c r="L9" s="163"/>
      <c r="M9" s="163"/>
      <c r="N9" s="163"/>
      <c r="O9" s="163"/>
      <c r="P9" s="163"/>
    </row>
    <row r="10" spans="1:18" s="4" customFormat="1" ht="9.9499999999999993" customHeight="1" thickBot="1" x14ac:dyDescent="0.3">
      <c r="H10" s="166" t="s">
        <v>87</v>
      </c>
      <c r="I10" s="166"/>
      <c r="J10" s="166"/>
      <c r="K10" s="166"/>
      <c r="L10" s="166"/>
      <c r="M10" s="166"/>
      <c r="N10" s="166"/>
      <c r="O10" s="166"/>
      <c r="P10" s="166"/>
      <c r="Q10" s="7"/>
    </row>
    <row r="11" spans="1:18" s="4" customFormat="1" ht="15.75" thickBot="1" x14ac:dyDescent="0.3">
      <c r="A11" s="164" t="s">
        <v>11</v>
      </c>
      <c r="B11" s="164"/>
      <c r="C11" s="165"/>
      <c r="D11" s="5"/>
      <c r="E11" s="6"/>
      <c r="H11" s="166"/>
      <c r="I11" s="166"/>
      <c r="J11" s="166"/>
      <c r="K11" s="166"/>
      <c r="L11" s="166"/>
      <c r="M11" s="166"/>
      <c r="N11" s="166"/>
      <c r="O11" s="166"/>
      <c r="P11" s="166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5" t="s">
        <v>75</v>
      </c>
      <c r="B13" s="179"/>
      <c r="C13" s="180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0" t="s">
        <v>12</v>
      </c>
      <c r="B16" s="151"/>
      <c r="C16" s="152"/>
      <c r="D16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107</v>
      </c>
      <c r="E16" s="9" t="s">
        <v>13</v>
      </c>
      <c r="K16" s="150" t="s">
        <v>12</v>
      </c>
      <c r="L16" s="151"/>
      <c r="M16" s="152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4" t="s">
        <v>84</v>
      </c>
      <c r="B18" s="154" t="s">
        <v>15</v>
      </c>
      <c r="C18" s="156" t="s">
        <v>16</v>
      </c>
      <c r="D18" s="158" t="s">
        <v>17</v>
      </c>
      <c r="F18" s="160" t="s">
        <v>18</v>
      </c>
      <c r="G18" s="160" t="s">
        <v>72</v>
      </c>
      <c r="H18" s="160" t="s">
        <v>73</v>
      </c>
      <c r="I18" s="160" t="s">
        <v>20</v>
      </c>
      <c r="K18" s="162" t="s">
        <v>85</v>
      </c>
      <c r="L18" s="146" t="s">
        <v>15</v>
      </c>
      <c r="M18" s="146" t="s">
        <v>16</v>
      </c>
      <c r="N18" s="147" t="s">
        <v>17</v>
      </c>
      <c r="O18" s="148" t="s">
        <v>18</v>
      </c>
      <c r="P18" s="148" t="s">
        <v>72</v>
      </c>
      <c r="Q18" s="148" t="s">
        <v>73</v>
      </c>
      <c r="R18" s="148" t="s">
        <v>20</v>
      </c>
    </row>
    <row r="19" spans="1:18" s="4" customFormat="1" ht="22.5" customHeight="1" thickBot="1" x14ac:dyDescent="0.3">
      <c r="A19" s="184"/>
      <c r="B19" s="155"/>
      <c r="C19" s="157"/>
      <c r="D19" s="159"/>
      <c r="F19" s="161"/>
      <c r="G19" s="161"/>
      <c r="H19" s="161"/>
      <c r="I19" s="161"/>
      <c r="K19" s="162"/>
      <c r="L19" s="146"/>
      <c r="M19" s="146"/>
      <c r="N19" s="147"/>
      <c r="O19" s="149"/>
      <c r="P19" s="148"/>
      <c r="Q19" s="148"/>
      <c r="R19" s="148"/>
    </row>
    <row r="20" spans="1:18" s="4" customFormat="1" ht="27.75" customHeight="1" x14ac:dyDescent="0.25">
      <c r="A20" s="184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'!K3,IF(D$7="2025-2",D20*'REFERENTIEL 2 MATIN&amp;GOUTER '!K11))</f>
        <v>0.29799999999999999</v>
      </c>
      <c r="H20" s="117">
        <f>IF(D$7="2025-1",D20*'REFERENTIEL 2 MATIN&amp;GOUTER '!L3,IF(D$7="2025-2",D20*'REFERENTIEL 2 MATIN&amp;GOUTER '!L11))</f>
        <v>0.40900000000000003</v>
      </c>
      <c r="I20" s="118" t="str">
        <f>IF(OR(F20="",$D$13=""),"",IF($D$13="Hors SIQO",F20*G20*$D$11,F20*H20*$D$11))</f>
        <v/>
      </c>
      <c r="J20" s="14"/>
      <c r="K20" s="162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'!K6,IF(D$7="2025-2",N20*'REFERENTIEL 2 MATIN&amp;GOUTER '!K14))</f>
        <v>0.13875000000000001</v>
      </c>
      <c r="Q20" s="119">
        <f>IF(D$7="2025-1",N20*'REFERENTIEL 2 MATIN&amp;GOUTER '!L6,IF(D$7="2025-2",N20*'REFERENTIEL 2 MATIN&amp;GOUTER '!L14))</f>
        <v>0.19750000000000001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84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'!K4,IF(D$7="2025-2",D21*'REFERENTIEL 2 MATIN&amp;GOUTER '!K12))</f>
        <v>0.28599999999999998</v>
      </c>
      <c r="H21" s="117">
        <f>IF(D$7="2025-1",D21*'REFERENTIEL 2 MATIN&amp;GOUTER '!L4,IF(D$7="2025-2",D21*'REFERENTIEL 2 MATIN&amp;GOUTER '!L12))</f>
        <v>0.37000000000000005</v>
      </c>
      <c r="I21" s="118" t="str">
        <f>IF(OR(F21="",$D$13=""),"",IF($D$13="Hors SIQO",F21*G21*$D$11,F21*H21*$D$11))</f>
        <v/>
      </c>
      <c r="K21" s="162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'!K7,IF(D$7="2025-2",N21*'REFERENTIEL 2 MATIN&amp;GOUTER '!K15))</f>
        <v>0.28125</v>
      </c>
      <c r="Q21" s="119">
        <f>IF(D$7="2025-1",N21*'REFERENTIEL 2 MATIN&amp;GOUTER '!L7,IF(D$7="2025-2",N21*'REFERENTIEL 2 MATIN&amp;GOUTER '!L15))</f>
        <v>0.47125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84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'!K5,IF(D$7="2025-2",D22*'REFERENTIEL 2 MATIN&amp;GOUTER '!K13))</f>
        <v>0.83900000000000008</v>
      </c>
      <c r="H22" s="117">
        <f>IF(D$7="2025-1",D22*'REFERENTIEL 2 MATIN&amp;GOUTER '!L5,IF(D$7="2025-2",D22*'REFERENTIEL 2 MATIN&amp;GOUTER '!L13))</f>
        <v>1.024</v>
      </c>
      <c r="I22" s="118" t="str">
        <f>IF(OR(F22="",$D$13=""),"",IF($D$13="Hors SIQO",F22*G22*$D$11,F22*H22*$D$11))</f>
        <v/>
      </c>
      <c r="K22" s="162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'!K8,IF(D$7="2025-2",N22*'REFERENTIEL 2 MATIN&amp;GOUTER '!K16))</f>
        <v>0.20519999999999999</v>
      </c>
      <c r="Q22" s="119">
        <f>IF(D$7="2025-1",N22*'REFERENTIEL 2 MATIN&amp;GOUTER '!L8,IF(D$7="2025-2",N22*'REFERENTIEL 2 MATIN&amp;GOUTER '!L16))</f>
        <v>0.35220000000000001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12"/>
      <c r="H23" s="25"/>
      <c r="I23" s="82">
        <f>SUM(I20:I22)</f>
        <v>0</v>
      </c>
      <c r="J23" s="23"/>
      <c r="K23" s="162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'!K9,IF(D$7="2025-2",N23*'REFERENTIEL 2 MATIN&amp;GOUTER '!K17))</f>
        <v>0.33660000000000001</v>
      </c>
      <c r="Q23" s="119">
        <f>IF(D$7="2025-1",N23*'REFERENTIEL 2 MATIN&amp;GOUTER '!L9,IF(D$7="2025-2",N23*'REFERENTIEL 2 MATIN&amp;GOUTER '!L17))</f>
        <v>0.56340000000000001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83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4" t="str">
        <f>IF(OR(F23&gt;D16, O24&gt;N16),"Attention, vos distributions dépassent le maximum aidé.","")</f>
        <v/>
      </c>
      <c r="D26" s="144"/>
      <c r="E26" s="144"/>
      <c r="F26" s="144"/>
      <c r="G26" s="144"/>
      <c r="H26" s="144"/>
      <c r="I26" s="144"/>
      <c r="K26" s="30"/>
      <c r="L26" s="145" t="str">
        <f>IF(OR(N20&gt;0.125,N21&gt;0.125,N22&gt;0.06,N23&gt;0.03),"Attention, les portions sont plafonnées aux portions recommandées","")</f>
        <v/>
      </c>
      <c r="M26" s="145"/>
      <c r="N26" s="145"/>
      <c r="O26" s="145"/>
      <c r="P26" s="145"/>
      <c r="Q26" s="145"/>
      <c r="R26" s="145"/>
    </row>
    <row r="27" spans="1:18" s="4" customFormat="1" x14ac:dyDescent="0.25">
      <c r="A27" s="27"/>
      <c r="C27" s="144"/>
      <c r="D27" s="144"/>
      <c r="E27" s="144"/>
      <c r="F27" s="144"/>
      <c r="G27" s="144"/>
      <c r="H27" s="144"/>
      <c r="I27" s="144"/>
      <c r="L27" s="145"/>
      <c r="M27" s="145"/>
      <c r="N27" s="145"/>
      <c r="O27" s="145"/>
      <c r="P27" s="145"/>
      <c r="Q27" s="145"/>
      <c r="R27" s="145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43"/>
  <sheetViews>
    <sheetView workbookViewId="0">
      <selection activeCell="I5" sqref="I5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1" t="s">
        <v>30</v>
      </c>
      <c r="B1" s="191"/>
      <c r="C1" s="37" t="s">
        <v>31</v>
      </c>
      <c r="D1" s="38"/>
      <c r="E1" s="39" t="s">
        <v>81</v>
      </c>
      <c r="F1" s="192" t="s">
        <v>32</v>
      </c>
      <c r="G1" s="193"/>
      <c r="H1" s="196" t="s">
        <v>33</v>
      </c>
      <c r="I1" s="40" t="s">
        <v>34</v>
      </c>
      <c r="J1" s="41" t="s">
        <v>35</v>
      </c>
      <c r="L1" s="42" t="s">
        <v>31</v>
      </c>
      <c r="M1" s="43" t="s">
        <v>80</v>
      </c>
    </row>
    <row r="2" spans="1:13" ht="15.75" thickBot="1" x14ac:dyDescent="0.3">
      <c r="A2" s="44" t="s">
        <v>36</v>
      </c>
      <c r="B2" s="44" t="s">
        <v>15</v>
      </c>
      <c r="C2" s="45" t="s">
        <v>89</v>
      </c>
      <c r="F2" s="194"/>
      <c r="G2" s="195"/>
      <c r="H2" s="197"/>
      <c r="I2" s="46" t="s">
        <v>37</v>
      </c>
      <c r="J2" s="47" t="s">
        <v>37</v>
      </c>
      <c r="L2" s="48" t="s">
        <v>48</v>
      </c>
      <c r="M2" s="131">
        <v>107</v>
      </c>
    </row>
    <row r="3" spans="1:13" ht="15" customHeight="1" thickBot="1" x14ac:dyDescent="0.3">
      <c r="A3" s="49" t="s">
        <v>9</v>
      </c>
      <c r="B3" s="49">
        <v>1</v>
      </c>
      <c r="C3" s="49" t="s">
        <v>90</v>
      </c>
      <c r="E3" s="185" t="s">
        <v>38</v>
      </c>
      <c r="F3" s="50">
        <v>1</v>
      </c>
      <c r="G3" s="51" t="s">
        <v>21</v>
      </c>
      <c r="H3" s="52">
        <v>0.1</v>
      </c>
      <c r="I3" s="53">
        <v>1.44</v>
      </c>
      <c r="J3" s="54">
        <v>1.57</v>
      </c>
      <c r="L3" s="55" t="s">
        <v>49</v>
      </c>
      <c r="M3" s="131">
        <v>107</v>
      </c>
    </row>
    <row r="4" spans="1:13" ht="15" customHeight="1" thickBot="1" x14ac:dyDescent="0.3">
      <c r="A4" s="49" t="s">
        <v>39</v>
      </c>
      <c r="B4" s="49">
        <v>2</v>
      </c>
      <c r="C4" s="49"/>
      <c r="E4" s="186"/>
      <c r="F4" s="56">
        <v>2</v>
      </c>
      <c r="G4" s="57" t="s">
        <v>23</v>
      </c>
      <c r="H4" s="52">
        <v>0.1</v>
      </c>
      <c r="I4" s="59">
        <v>1.19</v>
      </c>
      <c r="J4" s="60">
        <v>1.3</v>
      </c>
      <c r="L4" s="55" t="s">
        <v>50</v>
      </c>
      <c r="M4" s="131">
        <v>107</v>
      </c>
    </row>
    <row r="5" spans="1:13" ht="15" customHeight="1" thickBot="1" x14ac:dyDescent="0.3">
      <c r="A5" s="61" t="s">
        <v>40</v>
      </c>
      <c r="B5" s="49">
        <v>3</v>
      </c>
      <c r="C5" s="49"/>
      <c r="E5" s="187"/>
      <c r="F5" s="62">
        <v>3</v>
      </c>
      <c r="G5" s="63" t="s">
        <v>25</v>
      </c>
      <c r="H5" s="52">
        <v>0.1</v>
      </c>
      <c r="I5" s="65">
        <v>2.12</v>
      </c>
      <c r="J5" s="66">
        <v>2.31</v>
      </c>
      <c r="L5" s="55" t="s">
        <v>51</v>
      </c>
      <c r="M5" s="132">
        <v>106</v>
      </c>
    </row>
    <row r="6" spans="1:13" ht="15" customHeight="1" x14ac:dyDescent="0.25">
      <c r="A6" s="49" t="s">
        <v>41</v>
      </c>
      <c r="B6" s="49">
        <v>4</v>
      </c>
      <c r="C6" s="49"/>
      <c r="E6" s="188" t="s">
        <v>42</v>
      </c>
      <c r="F6" s="67">
        <v>5</v>
      </c>
      <c r="G6" s="68" t="s">
        <v>22</v>
      </c>
      <c r="H6" s="69">
        <v>0.125</v>
      </c>
      <c r="I6" s="70">
        <v>1.44</v>
      </c>
      <c r="J6" s="71">
        <v>1.58</v>
      </c>
      <c r="L6" s="55" t="s">
        <v>52</v>
      </c>
      <c r="M6" s="132">
        <v>107</v>
      </c>
    </row>
    <row r="7" spans="1:13" ht="15" customHeight="1" x14ac:dyDescent="0.25">
      <c r="A7" s="49" t="s">
        <v>43</v>
      </c>
      <c r="B7" s="49">
        <v>5</v>
      </c>
      <c r="C7" s="49"/>
      <c r="E7" s="189"/>
      <c r="F7" s="72">
        <v>6</v>
      </c>
      <c r="G7" s="73" t="s">
        <v>24</v>
      </c>
      <c r="H7" s="74">
        <v>0.125</v>
      </c>
      <c r="I7" s="75">
        <v>1.39</v>
      </c>
      <c r="J7" s="76">
        <v>1.52</v>
      </c>
      <c r="L7" s="55" t="s">
        <v>53</v>
      </c>
      <c r="M7" s="132">
        <v>107</v>
      </c>
    </row>
    <row r="8" spans="1:13" x14ac:dyDescent="0.25">
      <c r="A8" s="49" t="s">
        <v>44</v>
      </c>
      <c r="B8" s="49">
        <v>6</v>
      </c>
      <c r="C8" s="49"/>
      <c r="E8" s="189"/>
      <c r="F8" s="72">
        <v>7</v>
      </c>
      <c r="G8" s="73" t="s">
        <v>45</v>
      </c>
      <c r="H8" s="77">
        <v>0.06</v>
      </c>
      <c r="I8" s="75">
        <v>2.25</v>
      </c>
      <c r="J8" s="76">
        <v>2.46</v>
      </c>
      <c r="L8" s="55" t="s">
        <v>54</v>
      </c>
      <c r="M8" s="132">
        <v>107</v>
      </c>
    </row>
    <row r="9" spans="1:13" x14ac:dyDescent="0.25">
      <c r="A9" s="49" t="s">
        <v>46</v>
      </c>
      <c r="B9" s="49">
        <v>7</v>
      </c>
      <c r="C9" s="49"/>
      <c r="E9" s="190"/>
      <c r="F9" s="72">
        <v>8</v>
      </c>
      <c r="G9" s="73" t="s">
        <v>28</v>
      </c>
      <c r="H9" s="74">
        <v>0.03</v>
      </c>
      <c r="I9" s="75">
        <v>6.93</v>
      </c>
      <c r="J9" s="76">
        <v>7.56</v>
      </c>
      <c r="L9" s="55" t="s">
        <v>55</v>
      </c>
      <c r="M9" s="132">
        <v>103</v>
      </c>
    </row>
    <row r="10" spans="1:13" ht="15.75" thickBot="1" x14ac:dyDescent="0.3">
      <c r="A10" s="49" t="s">
        <v>71</v>
      </c>
      <c r="B10" s="49">
        <v>8</v>
      </c>
      <c r="C10" s="49"/>
      <c r="E10" s="39" t="s">
        <v>82</v>
      </c>
      <c r="L10" s="78" t="s">
        <v>56</v>
      </c>
      <c r="M10" s="133">
        <v>101</v>
      </c>
    </row>
    <row r="11" spans="1:13" ht="15.75" thickBot="1" x14ac:dyDescent="0.3">
      <c r="A11" s="49" t="s">
        <v>47</v>
      </c>
      <c r="B11" s="49">
        <v>9</v>
      </c>
      <c r="C11" s="49"/>
      <c r="E11" s="185" t="s">
        <v>38</v>
      </c>
      <c r="F11" s="50">
        <v>1</v>
      </c>
      <c r="G11" s="51" t="s">
        <v>21</v>
      </c>
      <c r="H11" s="52">
        <v>0.1</v>
      </c>
      <c r="I11" s="53">
        <v>1.44</v>
      </c>
      <c r="J11" s="54">
        <v>1.57</v>
      </c>
      <c r="L11" s="79" t="s">
        <v>57</v>
      </c>
      <c r="M11" s="134">
        <v>105</v>
      </c>
    </row>
    <row r="12" spans="1:13" ht="15.75" thickBot="1" x14ac:dyDescent="0.3">
      <c r="E12" s="186"/>
      <c r="F12" s="56">
        <v>2</v>
      </c>
      <c r="G12" s="57" t="s">
        <v>23</v>
      </c>
      <c r="H12" s="52">
        <v>0.1</v>
      </c>
      <c r="I12" s="59">
        <v>1.19</v>
      </c>
      <c r="J12" s="60">
        <v>1.3</v>
      </c>
      <c r="L12" s="80" t="s">
        <v>58</v>
      </c>
      <c r="M12" s="135">
        <v>104</v>
      </c>
    </row>
    <row r="13" spans="1:13" ht="15.75" thickBot="1" x14ac:dyDescent="0.3">
      <c r="E13" s="187"/>
      <c r="F13" s="62">
        <v>3</v>
      </c>
      <c r="G13" s="63" t="s">
        <v>25</v>
      </c>
      <c r="H13" s="52">
        <v>0.1</v>
      </c>
      <c r="I13" s="65">
        <v>2.12</v>
      </c>
      <c r="J13" s="66">
        <v>2.31</v>
      </c>
      <c r="L13" s="80" t="s">
        <v>59</v>
      </c>
      <c r="M13" s="135">
        <v>105</v>
      </c>
    </row>
    <row r="14" spans="1:13" x14ac:dyDescent="0.25">
      <c r="E14" s="188" t="s">
        <v>42</v>
      </c>
      <c r="F14" s="67">
        <v>5</v>
      </c>
      <c r="G14" s="68" t="s">
        <v>22</v>
      </c>
      <c r="H14" s="69">
        <v>0.125</v>
      </c>
      <c r="I14" s="70">
        <v>1.44</v>
      </c>
      <c r="J14" s="70">
        <v>1.58</v>
      </c>
      <c r="L14" s="80" t="s">
        <v>60</v>
      </c>
      <c r="M14" s="135">
        <v>104</v>
      </c>
    </row>
    <row r="15" spans="1:13" x14ac:dyDescent="0.25">
      <c r="E15" s="189"/>
      <c r="F15" s="72">
        <v>6</v>
      </c>
      <c r="G15" s="73" t="s">
        <v>24</v>
      </c>
      <c r="H15" s="74">
        <v>0.125</v>
      </c>
      <c r="I15" s="75">
        <v>1.39</v>
      </c>
      <c r="J15" s="75">
        <v>1.52</v>
      </c>
      <c r="L15" s="80" t="s">
        <v>61</v>
      </c>
      <c r="M15" s="135">
        <v>98</v>
      </c>
    </row>
    <row r="16" spans="1:13" x14ac:dyDescent="0.25">
      <c r="E16" s="189"/>
      <c r="F16" s="72">
        <v>7</v>
      </c>
      <c r="G16" s="73" t="s">
        <v>45</v>
      </c>
      <c r="H16" s="77">
        <v>0.06</v>
      </c>
      <c r="I16" s="75">
        <v>2.25</v>
      </c>
      <c r="J16" s="75">
        <v>2.46</v>
      </c>
      <c r="L16" s="80" t="s">
        <v>62</v>
      </c>
      <c r="M16" s="135">
        <v>100</v>
      </c>
    </row>
    <row r="17" spans="5:13" x14ac:dyDescent="0.25">
      <c r="E17" s="190"/>
      <c r="F17" s="72">
        <v>8</v>
      </c>
      <c r="G17" s="73" t="s">
        <v>28</v>
      </c>
      <c r="H17" s="74">
        <v>0.03</v>
      </c>
      <c r="I17" s="75">
        <v>6.93</v>
      </c>
      <c r="J17" s="75">
        <v>7.56</v>
      </c>
      <c r="L17" s="80" t="s">
        <v>63</v>
      </c>
      <c r="M17" s="135">
        <v>102</v>
      </c>
    </row>
    <row r="18" spans="5:13" x14ac:dyDescent="0.25">
      <c r="L18" s="80" t="s">
        <v>64</v>
      </c>
      <c r="M18" s="135">
        <v>105</v>
      </c>
    </row>
    <row r="19" spans="5:13" ht="15.75" customHeight="1" thickBot="1" x14ac:dyDescent="0.3">
      <c r="L19" s="136" t="s">
        <v>65</v>
      </c>
      <c r="M19" s="137">
        <v>109</v>
      </c>
    </row>
    <row r="20" spans="5:13" x14ac:dyDescent="0.25">
      <c r="L20" s="81"/>
    </row>
    <row r="21" spans="5:13" x14ac:dyDescent="0.25">
      <c r="I21" s="129"/>
      <c r="J21" s="129"/>
      <c r="L21" s="81"/>
      <c r="M21" s="81"/>
    </row>
    <row r="22" spans="5:13" x14ac:dyDescent="0.25">
      <c r="I22" s="129"/>
      <c r="J22" s="129"/>
      <c r="L22" s="81"/>
      <c r="M22" s="81"/>
    </row>
    <row r="23" spans="5:13" x14ac:dyDescent="0.25">
      <c r="I23" s="129"/>
      <c r="J23" s="129"/>
    </row>
    <row r="24" spans="5:13" x14ac:dyDescent="0.25">
      <c r="I24" s="129"/>
      <c r="J24" s="129"/>
    </row>
    <row r="43" spans="13:13" x14ac:dyDescent="0.25">
      <c r="M43" s="39">
        <v>7</v>
      </c>
    </row>
  </sheetData>
  <dataConsolidate/>
  <mergeCells count="7"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0"/>
  <sheetViews>
    <sheetView workbookViewId="0">
      <selection activeCell="M18" sqref="M18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200" t="s">
        <v>30</v>
      </c>
      <c r="B1" s="200"/>
      <c r="C1" s="85" t="s">
        <v>31</v>
      </c>
      <c r="D1" s="86" t="s">
        <v>66</v>
      </c>
      <c r="E1" s="39" t="s">
        <v>81</v>
      </c>
      <c r="F1" s="192" t="s">
        <v>32</v>
      </c>
      <c r="G1" s="193"/>
      <c r="H1" s="196" t="s">
        <v>33</v>
      </c>
      <c r="I1" s="201" t="s">
        <v>34</v>
      </c>
      <c r="J1" s="202"/>
      <c r="K1" s="198" t="s">
        <v>35</v>
      </c>
      <c r="L1" s="199"/>
    </row>
    <row r="2" spans="1:12" ht="15.75" thickBot="1" x14ac:dyDescent="0.3">
      <c r="A2" s="87" t="s">
        <v>36</v>
      </c>
      <c r="B2" s="87" t="s">
        <v>15</v>
      </c>
      <c r="C2" s="88" t="s">
        <v>89</v>
      </c>
      <c r="D2" t="s">
        <v>67</v>
      </c>
      <c r="F2" s="194"/>
      <c r="G2" s="195"/>
      <c r="H2" s="197"/>
      <c r="I2" s="89" t="s">
        <v>68</v>
      </c>
      <c r="J2" s="90" t="s">
        <v>69</v>
      </c>
      <c r="K2" s="91" t="s">
        <v>68</v>
      </c>
      <c r="L2" s="92" t="s">
        <v>69</v>
      </c>
    </row>
    <row r="3" spans="1:12" ht="15" customHeight="1" x14ac:dyDescent="0.25">
      <c r="A3" s="93" t="s">
        <v>9</v>
      </c>
      <c r="B3" s="93">
        <v>1</v>
      </c>
      <c r="C3" s="93" t="s">
        <v>90</v>
      </c>
      <c r="D3" t="s">
        <v>70</v>
      </c>
      <c r="E3" s="185" t="s">
        <v>38</v>
      </c>
      <c r="F3" s="50">
        <v>1</v>
      </c>
      <c r="G3" s="51" t="s">
        <v>21</v>
      </c>
      <c r="H3" s="52">
        <v>0.1</v>
      </c>
      <c r="I3" s="106">
        <v>2.73</v>
      </c>
      <c r="J3" s="115">
        <v>3.75</v>
      </c>
      <c r="K3" s="107">
        <v>2.98</v>
      </c>
      <c r="L3" s="138">
        <v>4.09</v>
      </c>
    </row>
    <row r="4" spans="1:12" x14ac:dyDescent="0.25">
      <c r="A4" s="93" t="s">
        <v>39</v>
      </c>
      <c r="B4" s="93">
        <v>2</v>
      </c>
      <c r="C4" s="93"/>
      <c r="E4" s="186"/>
      <c r="F4" s="56">
        <v>2</v>
      </c>
      <c r="G4" s="57" t="s">
        <v>23</v>
      </c>
      <c r="H4" s="58">
        <v>0.1</v>
      </c>
      <c r="I4" s="98">
        <v>2.62</v>
      </c>
      <c r="J4" s="99">
        <v>3.39</v>
      </c>
      <c r="K4" s="100">
        <v>2.86</v>
      </c>
      <c r="L4" s="101">
        <v>3.7</v>
      </c>
    </row>
    <row r="5" spans="1:12" ht="15.75" thickBot="1" x14ac:dyDescent="0.3">
      <c r="A5" s="93" t="s">
        <v>40</v>
      </c>
      <c r="B5" s="93">
        <v>3</v>
      </c>
      <c r="C5" s="93"/>
      <c r="E5" s="187"/>
      <c r="F5" s="62">
        <v>3</v>
      </c>
      <c r="G5" s="63" t="s">
        <v>25</v>
      </c>
      <c r="H5" s="64">
        <v>0.1</v>
      </c>
      <c r="I5" s="102">
        <v>7.68</v>
      </c>
      <c r="J5" s="103">
        <v>9.3800000000000008</v>
      </c>
      <c r="K5" s="104">
        <v>8.39</v>
      </c>
      <c r="L5" s="105">
        <v>10.24</v>
      </c>
    </row>
    <row r="6" spans="1:12" ht="15" customHeight="1" x14ac:dyDescent="0.25">
      <c r="A6" s="93" t="s">
        <v>41</v>
      </c>
      <c r="B6" s="93">
        <v>4</v>
      </c>
      <c r="C6" s="93"/>
      <c r="E6" s="188" t="s">
        <v>42</v>
      </c>
      <c r="F6" s="67">
        <v>5</v>
      </c>
      <c r="G6" s="68" t="s">
        <v>22</v>
      </c>
      <c r="H6" s="69">
        <v>0.125</v>
      </c>
      <c r="I6" s="106">
        <v>1.02</v>
      </c>
      <c r="J6" s="115">
        <v>1.44</v>
      </c>
      <c r="K6" s="107">
        <v>1.1100000000000001</v>
      </c>
      <c r="L6" s="138">
        <v>1.58</v>
      </c>
    </row>
    <row r="7" spans="1:12" x14ac:dyDescent="0.25">
      <c r="A7" s="93" t="s">
        <v>43</v>
      </c>
      <c r="B7" s="93">
        <v>5</v>
      </c>
      <c r="C7" s="93"/>
      <c r="E7" s="189"/>
      <c r="F7" s="72">
        <v>6</v>
      </c>
      <c r="G7" s="73" t="s">
        <v>24</v>
      </c>
      <c r="H7" s="74">
        <v>0.125</v>
      </c>
      <c r="I7" s="98">
        <v>2.06</v>
      </c>
      <c r="J7" s="99">
        <v>3.45</v>
      </c>
      <c r="K7" s="100">
        <v>2.25</v>
      </c>
      <c r="L7" s="101">
        <v>3.77</v>
      </c>
    </row>
    <row r="8" spans="1:12" x14ac:dyDescent="0.25">
      <c r="A8" s="93" t="s">
        <v>44</v>
      </c>
      <c r="B8" s="93">
        <v>6</v>
      </c>
      <c r="C8" s="93"/>
      <c r="E8" s="189"/>
      <c r="F8" s="72">
        <v>7</v>
      </c>
      <c r="G8" s="73" t="s">
        <v>45</v>
      </c>
      <c r="H8" s="77">
        <v>0.06</v>
      </c>
      <c r="I8" s="98">
        <v>3.13</v>
      </c>
      <c r="J8" s="99">
        <v>5.38</v>
      </c>
      <c r="K8" s="100">
        <v>3.42</v>
      </c>
      <c r="L8" s="101">
        <v>5.87</v>
      </c>
    </row>
    <row r="9" spans="1:12" x14ac:dyDescent="0.25">
      <c r="A9" s="93" t="s">
        <v>46</v>
      </c>
      <c r="B9" s="93">
        <v>7</v>
      </c>
      <c r="C9" s="93"/>
      <c r="E9" s="190"/>
      <c r="F9" s="72">
        <v>8</v>
      </c>
      <c r="G9" s="73" t="s">
        <v>74</v>
      </c>
      <c r="H9" s="74">
        <v>0.03</v>
      </c>
      <c r="I9" s="98">
        <v>10.28</v>
      </c>
      <c r="J9" s="99">
        <v>17.2</v>
      </c>
      <c r="K9" s="100">
        <v>11.22</v>
      </c>
      <c r="L9" s="101">
        <v>18.78</v>
      </c>
    </row>
    <row r="10" spans="1:12" ht="15.75" thickBot="1" x14ac:dyDescent="0.3">
      <c r="A10" s="93" t="s">
        <v>71</v>
      </c>
      <c r="B10" s="93">
        <v>8</v>
      </c>
      <c r="C10" s="93"/>
      <c r="E10" s="39" t="s">
        <v>82</v>
      </c>
    </row>
    <row r="11" spans="1:12" x14ac:dyDescent="0.25">
      <c r="A11" s="49" t="s">
        <v>47</v>
      </c>
      <c r="B11" s="49">
        <v>9</v>
      </c>
      <c r="E11" s="185" t="s">
        <v>38</v>
      </c>
      <c r="F11" s="50">
        <v>1</v>
      </c>
      <c r="G11" s="51" t="s">
        <v>21</v>
      </c>
      <c r="H11" s="52">
        <v>0.1</v>
      </c>
      <c r="I11" s="94">
        <v>2.73</v>
      </c>
      <c r="J11" s="95">
        <v>3.75</v>
      </c>
      <c r="K11" s="96">
        <v>2.98</v>
      </c>
      <c r="L11" s="97">
        <v>4.09</v>
      </c>
    </row>
    <row r="12" spans="1:12" x14ac:dyDescent="0.25">
      <c r="E12" s="186"/>
      <c r="F12" s="56">
        <v>2</v>
      </c>
      <c r="G12" s="57" t="s">
        <v>23</v>
      </c>
      <c r="H12" s="58">
        <v>0.1</v>
      </c>
      <c r="I12" s="98">
        <v>2.62</v>
      </c>
      <c r="J12" s="99">
        <v>3.39</v>
      </c>
      <c r="K12" s="100">
        <v>2.86</v>
      </c>
      <c r="L12" s="101">
        <v>3.7</v>
      </c>
    </row>
    <row r="13" spans="1:12" ht="15.75" thickBot="1" x14ac:dyDescent="0.3">
      <c r="E13" s="187"/>
      <c r="F13" s="62">
        <v>3</v>
      </c>
      <c r="G13" s="63" t="s">
        <v>25</v>
      </c>
      <c r="H13" s="64">
        <v>0.1</v>
      </c>
      <c r="I13" s="102">
        <v>7.68</v>
      </c>
      <c r="J13" s="103">
        <v>9.3800000000000008</v>
      </c>
      <c r="K13" s="104">
        <v>8.39</v>
      </c>
      <c r="L13" s="105">
        <v>10.24</v>
      </c>
    </row>
    <row r="14" spans="1:12" x14ac:dyDescent="0.25">
      <c r="E14" s="188" t="s">
        <v>42</v>
      </c>
      <c r="F14" s="67">
        <v>5</v>
      </c>
      <c r="G14" s="68" t="s">
        <v>22</v>
      </c>
      <c r="H14" s="69">
        <v>0.125</v>
      </c>
      <c r="I14" s="106">
        <v>1.02</v>
      </c>
      <c r="J14" s="115">
        <v>1.44</v>
      </c>
      <c r="K14" s="107">
        <v>1.1100000000000001</v>
      </c>
      <c r="L14" s="97">
        <v>1.58</v>
      </c>
    </row>
    <row r="15" spans="1:12" x14ac:dyDescent="0.25">
      <c r="E15" s="189"/>
      <c r="F15" s="72">
        <v>6</v>
      </c>
      <c r="G15" s="73" t="s">
        <v>24</v>
      </c>
      <c r="H15" s="74">
        <v>0.125</v>
      </c>
      <c r="I15" s="108">
        <v>2.06</v>
      </c>
      <c r="J15" s="99">
        <v>3.45</v>
      </c>
      <c r="K15" s="100">
        <v>2.25</v>
      </c>
      <c r="L15" s="110">
        <v>3.77</v>
      </c>
    </row>
    <row r="16" spans="1:12" x14ac:dyDescent="0.25">
      <c r="E16" s="189"/>
      <c r="F16" s="72">
        <v>7</v>
      </c>
      <c r="G16" s="73" t="s">
        <v>45</v>
      </c>
      <c r="H16" s="77">
        <v>0.06</v>
      </c>
      <c r="I16" s="108">
        <v>3.13</v>
      </c>
      <c r="J16" s="99">
        <v>5.38</v>
      </c>
      <c r="K16" s="109">
        <v>3.42</v>
      </c>
      <c r="L16" s="110">
        <v>5.87</v>
      </c>
    </row>
    <row r="17" spans="5:15" x14ac:dyDescent="0.25">
      <c r="E17" s="190"/>
      <c r="F17" s="72">
        <v>8</v>
      </c>
      <c r="G17" s="73" t="s">
        <v>74</v>
      </c>
      <c r="H17" s="74">
        <v>0.03</v>
      </c>
      <c r="I17" s="108">
        <v>10.28</v>
      </c>
      <c r="J17" s="99">
        <v>17.2</v>
      </c>
      <c r="K17" s="109">
        <v>11.22</v>
      </c>
      <c r="L17" s="110">
        <v>18.78</v>
      </c>
    </row>
    <row r="19" spans="5:15" x14ac:dyDescent="0.25">
      <c r="I19" s="130"/>
      <c r="J19" s="130"/>
      <c r="K19" s="130"/>
      <c r="L19" s="130"/>
      <c r="M19" s="111"/>
    </row>
    <row r="20" spans="5:15" x14ac:dyDescent="0.25">
      <c r="I20" s="130"/>
      <c r="J20" s="130"/>
      <c r="K20" s="130"/>
      <c r="L20" s="130"/>
      <c r="M20" s="111"/>
    </row>
    <row r="21" spans="5:15" x14ac:dyDescent="0.25">
      <c r="I21" s="130"/>
      <c r="J21" s="130"/>
      <c r="K21" s="130"/>
      <c r="L21" s="130"/>
      <c r="M21" s="111"/>
      <c r="N21" s="111"/>
      <c r="O21" s="111"/>
    </row>
    <row r="22" spans="5:15" x14ac:dyDescent="0.25">
      <c r="I22" s="130"/>
      <c r="J22" s="130"/>
      <c r="K22" s="130"/>
      <c r="L22" s="130"/>
    </row>
    <row r="23" spans="5:15" x14ac:dyDescent="0.25">
      <c r="I23" s="130"/>
      <c r="J23" s="130"/>
      <c r="K23" s="130"/>
      <c r="L23" s="130"/>
    </row>
    <row r="24" spans="5:15" x14ac:dyDescent="0.25">
      <c r="I24" s="130"/>
      <c r="J24" s="130"/>
      <c r="K24" s="130"/>
      <c r="L24" s="130"/>
    </row>
    <row r="25" spans="5:15" x14ac:dyDescent="0.25">
      <c r="I25" s="130"/>
      <c r="J25" s="130"/>
      <c r="K25" s="130"/>
      <c r="L25" s="130"/>
    </row>
    <row r="26" spans="5:15" x14ac:dyDescent="0.25">
      <c r="I26" s="130"/>
      <c r="J26" s="130"/>
      <c r="K26" s="130"/>
      <c r="L26" s="130"/>
    </row>
    <row r="27" spans="5:15" x14ac:dyDescent="0.25">
      <c r="I27" s="130"/>
      <c r="J27" s="130"/>
      <c r="K27" s="130"/>
      <c r="L27" s="130"/>
    </row>
    <row r="28" spans="5:15" x14ac:dyDescent="0.25">
      <c r="I28" s="130"/>
      <c r="J28" s="130"/>
      <c r="K28" s="130"/>
      <c r="L28" s="130"/>
    </row>
    <row r="29" spans="5:15" x14ac:dyDescent="0.25">
      <c r="I29" s="130"/>
      <c r="J29" s="130"/>
      <c r="K29" s="130"/>
      <c r="L29" s="130"/>
    </row>
    <row r="30" spans="5:15" x14ac:dyDescent="0.25">
      <c r="I30" s="130"/>
      <c r="J30" s="130"/>
      <c r="K30" s="130"/>
      <c r="L30" s="130"/>
    </row>
  </sheetData>
  <mergeCells count="9"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2025-08-07T13:57:52Z</dcterms:modified>
</cp:coreProperties>
</file>