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FRANCEAGRIMER\ENTITE\INTV\SPOPP\U_APO\API\Réglementation  apiculture\01-PSN 2023-2027\DECISION PSA 2023\annexe VDEF\"/>
    </mc:Choice>
  </mc:AlternateContent>
  <bookViews>
    <workbookView xWindow="-120" yWindow="-120" windowWidth="29040" windowHeight="15840"/>
  </bookViews>
  <sheets>
    <sheet name="Annexe 2.3" sheetId="12" r:id="rId1"/>
  </sheets>
  <definedNames>
    <definedName name="MFiles_P1200_P1124">"401"</definedName>
    <definedName name="MFiles_P1200_P1139">0</definedName>
    <definedName name="MFiles_P1200_P1144">"Liste de gestion des logiciels"</definedName>
    <definedName name="MFiles_P1200_P1154">"VMI\Labo"</definedName>
    <definedName name="MFiles_P1200_P1155">"VMI\00286"</definedName>
    <definedName name="MFiles_P1200_P1156">"VMI\00052"</definedName>
    <definedName name="MFiles_P1200_P1159">DATE(2020,1,28)</definedName>
    <definedName name="MFiles_P1200_P1160">"28/01/2020"</definedName>
    <definedName name="MFiles_P1200_P1165">"VMI\00286"</definedName>
    <definedName name="MFiles_P1200_P1171">"VMI\00052"</definedName>
    <definedName name="MFiles_P1200_P1206">""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2" l="1"/>
  <c r="C31" i="12"/>
  <c r="C32" i="12"/>
  <c r="C33" i="12"/>
  <c r="F30" i="12"/>
  <c r="F31" i="12"/>
  <c r="F32" i="12"/>
  <c r="F33" i="12"/>
  <c r="F29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C11" i="12"/>
  <c r="C12" i="12"/>
  <c r="C13" i="12"/>
  <c r="C14" i="12"/>
  <c r="G14" i="12" s="1"/>
  <c r="C15" i="12"/>
  <c r="G15" i="12" s="1"/>
  <c r="C16" i="12"/>
  <c r="C17" i="12"/>
  <c r="C18" i="12"/>
  <c r="C19" i="12"/>
  <c r="C20" i="12"/>
  <c r="C21" i="12"/>
  <c r="C22" i="12"/>
  <c r="C23" i="12"/>
  <c r="F10" i="12"/>
  <c r="C29" i="12"/>
  <c r="C10" i="12"/>
  <c r="C9" i="12"/>
  <c r="F9" i="12"/>
  <c r="G9" i="12" s="1"/>
  <c r="G29" i="12" l="1"/>
  <c r="F34" i="12"/>
  <c r="G33" i="12"/>
  <c r="F24" i="12"/>
  <c r="G17" i="12"/>
  <c r="G23" i="12"/>
  <c r="G11" i="12"/>
  <c r="G31" i="12"/>
  <c r="G32" i="12"/>
  <c r="G30" i="12"/>
  <c r="G21" i="12"/>
  <c r="G20" i="12"/>
  <c r="G19" i="12"/>
  <c r="G18" i="12"/>
  <c r="G10" i="12"/>
  <c r="G16" i="12"/>
  <c r="G12" i="12"/>
  <c r="G13" i="12"/>
  <c r="G22" i="12"/>
  <c r="G34" i="12" l="1"/>
  <c r="F37" i="12"/>
  <c r="G24" i="12"/>
  <c r="G37" i="12" l="1"/>
  <c r="G39" i="12"/>
  <c r="G40" i="12" s="1"/>
</calcChain>
</file>

<file path=xl/sharedStrings.xml><?xml version="1.0" encoding="utf-8"?>
<sst xmlns="http://schemas.openxmlformats.org/spreadsheetml/2006/main" count="42" uniqueCount="35">
  <si>
    <t xml:space="preserve">MONTANT DE LA DEPENSE REELLE </t>
  </si>
  <si>
    <t xml:space="preserve">MONTANT  DE LA SUBVENTION </t>
  </si>
  <si>
    <t>Coloration</t>
  </si>
  <si>
    <t>dont FEAGA</t>
  </si>
  <si>
    <t>dont FranceAgriMer</t>
  </si>
  <si>
    <t>TARIFS HT 
DU LABORATOIRE</t>
  </si>
  <si>
    <t xml:space="preserve">Humidité par réfractométrie </t>
  </si>
  <si>
    <t>pH, acidité libre, acidité combinée, acidité totale</t>
  </si>
  <si>
    <t xml:space="preserve">Analyse pollinique quantitative </t>
  </si>
  <si>
    <t>pH seul</t>
  </si>
  <si>
    <t>Thixotropie</t>
  </si>
  <si>
    <t>Analyse organoleptique: aspect, couleur, odeur, saveur par l'opérateur</t>
  </si>
  <si>
    <t>Activité enzymatiqueb(indice diastasique</t>
  </si>
  <si>
    <t>Métaux lourds</t>
  </si>
  <si>
    <t>Hydrocarbures</t>
  </si>
  <si>
    <t>HMF</t>
  </si>
  <si>
    <t>Sucres</t>
  </si>
  <si>
    <t>Sucres par RMN</t>
  </si>
  <si>
    <t>Conductivité électrique</t>
  </si>
  <si>
    <t>Analyse pollinique qualitative</t>
  </si>
  <si>
    <r>
      <t xml:space="preserve">PLAFOND D'AIDE
</t>
    </r>
    <r>
      <rPr>
        <i/>
        <sz val="11"/>
        <rFont val="Century Gothic"/>
        <family val="2"/>
      </rPr>
      <t>(Cf. décision FranceAgriMer)</t>
    </r>
  </si>
  <si>
    <t>ANALYSES DE MIELS ELIGIBLES</t>
  </si>
  <si>
    <t>Pack « norme ISO » (10 HDA, lipides, protéines, humidité, acidité, sucres)</t>
  </si>
  <si>
    <t>10 HDA</t>
  </si>
  <si>
    <t>Analyse pollinique</t>
  </si>
  <si>
    <t>Humidité</t>
  </si>
  <si>
    <t xml:space="preserve">AIDE </t>
  </si>
  <si>
    <t>TOTAL (A)</t>
  </si>
  <si>
    <t>TOTAL (B)</t>
  </si>
  <si>
    <t>TOTAL (A + B)</t>
  </si>
  <si>
    <t>"Nom de la structure demandeuse"</t>
  </si>
  <si>
    <r>
      <t>Programme :</t>
    </r>
    <r>
      <rPr>
        <b/>
        <sz val="11"/>
        <color theme="1"/>
        <rFont val="Arial"/>
        <family val="2"/>
        <scheme val="minor"/>
      </rPr>
      <t xml:space="preserve"> "Année du programme"</t>
    </r>
  </si>
  <si>
    <t>NOMBRE D'ANALYSES PREVISIONNELLES</t>
  </si>
  <si>
    <t>Analyse microbiologique (Listéria, E. Coli, moisissure,…)</t>
  </si>
  <si>
    <t>Annexe 2.3 bis : Tableau prévisionnel des analyses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</si>
</sst>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Century Gothic"/>
      <family val="2"/>
    </font>
    <font>
      <sz val="11"/>
      <color theme="1"/>
      <name val="Arial"/>
      <family val="2"/>
      <scheme val="minor"/>
    </font>
    <font>
      <sz val="11"/>
      <color theme="3"/>
      <name val="Arial"/>
      <family val="2"/>
    </font>
    <font>
      <b/>
      <sz val="11"/>
      <color theme="1"/>
      <name val="Arial"/>
      <family val="2"/>
      <scheme val="minor"/>
    </font>
    <font>
      <b/>
      <sz val="11"/>
      <name val="Century Gothic"/>
      <family val="2"/>
    </font>
    <font>
      <i/>
      <sz val="1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2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1"/>
      </patternFill>
    </fill>
    <fill>
      <patternFill patternType="solid">
        <fgColor theme="1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44" fontId="0" fillId="0" borderId="11" xfId="2" applyFont="1" applyFill="1" applyBorder="1"/>
    <xf numFmtId="44" fontId="0" fillId="0" borderId="1" xfId="2" applyFont="1" applyFill="1" applyBorder="1"/>
    <xf numFmtId="44" fontId="0" fillId="0" borderId="15" xfId="2" applyFont="1" applyFill="1" applyBorder="1"/>
    <xf numFmtId="44" fontId="0" fillId="0" borderId="16" xfId="2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44" fontId="0" fillId="0" borderId="3" xfId="2" applyFont="1" applyFill="1" applyBorder="1"/>
    <xf numFmtId="44" fontId="0" fillId="0" borderId="14" xfId="2" applyFont="1" applyFill="1" applyBorder="1"/>
    <xf numFmtId="9" fontId="5" fillId="4" borderId="24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wrapText="1"/>
    </xf>
    <xf numFmtId="0" fontId="1" fillId="3" borderId="20" xfId="0" applyFont="1" applyFill="1" applyBorder="1"/>
    <xf numFmtId="0" fontId="1" fillId="3" borderId="22" xfId="0" applyFont="1" applyFill="1" applyBorder="1" applyAlignment="1">
      <alignment wrapText="1"/>
    </xf>
    <xf numFmtId="0" fontId="1" fillId="3" borderId="21" xfId="0" applyFont="1" applyFill="1" applyBorder="1"/>
    <xf numFmtId="164" fontId="7" fillId="2" borderId="12" xfId="0" applyNumberFormat="1" applyFont="1" applyFill="1" applyBorder="1" applyAlignment="1">
      <alignment horizontal="right" vertical="center"/>
    </xf>
    <xf numFmtId="164" fontId="7" fillId="2" borderId="7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vertical="center" wrapText="1"/>
    </xf>
    <xf numFmtId="44" fontId="2" fillId="0" borderId="29" xfId="2" applyFont="1" applyBorder="1" applyAlignment="1">
      <alignment vertical="center"/>
    </xf>
    <xf numFmtId="44" fontId="0" fillId="0" borderId="29" xfId="2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4" xfId="2" applyNumberFormat="1" applyFont="1" applyFill="1" applyBorder="1" applyAlignment="1">
      <alignment horizontal="center"/>
    </xf>
    <xf numFmtId="164" fontId="0" fillId="0" borderId="2" xfId="2" applyNumberFormat="1" applyFont="1" applyFill="1" applyBorder="1" applyAlignment="1">
      <alignment horizontal="center"/>
    </xf>
    <xf numFmtId="164" fontId="0" fillId="0" borderId="6" xfId="2" applyNumberFormat="1" applyFon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2" fontId="0" fillId="0" borderId="0" xfId="1" applyNumberFormat="1" applyFont="1" applyAlignment="1">
      <alignment horizontal="center" vertical="center"/>
    </xf>
    <xf numFmtId="2" fontId="7" fillId="2" borderId="10" xfId="1" applyNumberFormat="1" applyFont="1" applyFill="1" applyBorder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164" fontId="10" fillId="5" borderId="8" xfId="0" applyNumberFormat="1" applyFont="1" applyFill="1" applyBorder="1"/>
    <xf numFmtId="164" fontId="10" fillId="5" borderId="7" xfId="0" applyNumberFormat="1" applyFont="1" applyFill="1" applyBorder="1"/>
    <xf numFmtId="164" fontId="1" fillId="0" borderId="5" xfId="0" applyNumberFormat="1" applyFont="1" applyBorder="1" applyAlignment="1" applyProtection="1">
      <alignment horizontal="center"/>
      <protection locked="0"/>
    </xf>
    <xf numFmtId="164" fontId="0" fillId="0" borderId="4" xfId="2" applyNumberFormat="1" applyFont="1" applyFill="1" applyBorder="1" applyAlignment="1" applyProtection="1">
      <alignment horizontal="center"/>
      <protection locked="0"/>
    </xf>
    <xf numFmtId="164" fontId="0" fillId="0" borderId="2" xfId="2" applyNumberFormat="1" applyFont="1" applyFill="1" applyBorder="1" applyAlignment="1" applyProtection="1">
      <alignment horizontal="center"/>
      <protection locked="0"/>
    </xf>
    <xf numFmtId="164" fontId="0" fillId="0" borderId="6" xfId="2" applyNumberFormat="1" applyFont="1" applyBorder="1" applyAlignment="1" applyProtection="1">
      <alignment horizontal="center"/>
      <protection locked="0"/>
    </xf>
    <xf numFmtId="164" fontId="0" fillId="0" borderId="4" xfId="2" applyNumberFormat="1" applyFont="1" applyBorder="1" applyAlignment="1" applyProtection="1">
      <alignment horizontal="center"/>
      <protection locked="0"/>
    </xf>
    <xf numFmtId="164" fontId="0" fillId="0" borderId="2" xfId="2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4" xfId="1" applyNumberFormat="1" applyFont="1" applyFill="1" applyBorder="1" applyAlignment="1" applyProtection="1">
      <alignment horizontal="center" vertical="center"/>
      <protection locked="0"/>
    </xf>
    <xf numFmtId="1" fontId="0" fillId="0" borderId="2" xfId="1" applyNumberFormat="1" applyFont="1" applyFill="1" applyBorder="1" applyAlignment="1" applyProtection="1">
      <alignment horizontal="center" vertical="center"/>
      <protection locked="0"/>
    </xf>
    <xf numFmtId="1" fontId="0" fillId="0" borderId="6" xfId="1" applyNumberFormat="1" applyFont="1" applyBorder="1" applyAlignment="1" applyProtection="1">
      <alignment horizontal="center" vertical="center"/>
      <protection locked="0"/>
    </xf>
    <xf numFmtId="1" fontId="0" fillId="0" borderId="4" xfId="1" applyNumberFormat="1" applyFont="1" applyBorder="1" applyAlignment="1" applyProtection="1">
      <alignment horizontal="center" vertical="center"/>
      <protection locked="0"/>
    </xf>
    <xf numFmtId="1" fontId="0" fillId="0" borderId="2" xfId="1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2" fontId="5" fillId="4" borderId="17" xfId="1" applyNumberFormat="1" applyFont="1" applyFill="1" applyBorder="1" applyAlignment="1">
      <alignment horizontal="center" vertical="center" wrapText="1"/>
    </xf>
    <xf numFmtId="2" fontId="5" fillId="4" borderId="23" xfId="1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Test AB-Labo">
      <a:dk1>
        <a:srgbClr val="004584"/>
      </a:dk1>
      <a:lt1>
        <a:sysClr val="window" lastClr="FFFFFF"/>
      </a:lt1>
      <a:dk2>
        <a:srgbClr val="1F497D"/>
      </a:dk2>
      <a:lt2>
        <a:srgbClr val="EEECE1"/>
      </a:lt2>
      <a:accent1>
        <a:srgbClr val="23B7E6"/>
      </a:accent1>
      <a:accent2>
        <a:srgbClr val="45AA53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ème1" id="{1BB93D92-C42D-48EF-A1F7-5CB70AD205A6}" vid="{BFB74319-141C-41D2-8378-A4CE5B768CB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workbookViewId="0">
      <selection sqref="A1:G1"/>
    </sheetView>
  </sheetViews>
  <sheetFormatPr baseColWidth="10" defaultRowHeight="14.25" x14ac:dyDescent="0.2"/>
  <cols>
    <col min="1" max="1" width="68" customWidth="1"/>
    <col min="2" max="2" width="14.75" style="4" customWidth="1"/>
    <col min="3" max="3" width="10.875" customWidth="1"/>
    <col min="4" max="4" width="16" customWidth="1"/>
    <col min="5" max="5" width="17.625" style="37" customWidth="1"/>
    <col min="6" max="7" width="17.625" customWidth="1"/>
  </cols>
  <sheetData>
    <row r="1" spans="1:7" ht="27.75" x14ac:dyDescent="0.4">
      <c r="A1" s="60" t="s">
        <v>34</v>
      </c>
      <c r="B1" s="60"/>
      <c r="C1" s="60"/>
      <c r="D1" s="60"/>
      <c r="E1" s="60"/>
      <c r="F1" s="60"/>
      <c r="G1" s="60"/>
    </row>
    <row r="2" spans="1:7" x14ac:dyDescent="0.2">
      <c r="A2" s="4"/>
      <c r="C2" s="4"/>
      <c r="D2" s="4"/>
      <c r="E2" s="4"/>
      <c r="F2" s="4"/>
      <c r="G2" s="4"/>
    </row>
    <row r="3" spans="1:7" ht="15" x14ac:dyDescent="0.25">
      <c r="A3" s="54" t="s">
        <v>30</v>
      </c>
      <c r="C3" s="4"/>
      <c r="D3" s="4"/>
      <c r="E3" s="4"/>
      <c r="F3" s="4"/>
      <c r="G3" s="4"/>
    </row>
    <row r="4" spans="1:7" ht="15" x14ac:dyDescent="0.25">
      <c r="A4" s="55" t="s">
        <v>31</v>
      </c>
    </row>
    <row r="6" spans="1:7" ht="15" thickBot="1" x14ac:dyDescent="0.25"/>
    <row r="7" spans="1:7" s="3" customFormat="1" ht="32.25" customHeight="1" x14ac:dyDescent="0.2">
      <c r="A7" s="56" t="s">
        <v>21</v>
      </c>
      <c r="B7" s="61" t="s">
        <v>5</v>
      </c>
      <c r="C7" s="13" t="s">
        <v>26</v>
      </c>
      <c r="D7" s="61" t="s">
        <v>20</v>
      </c>
      <c r="E7" s="63" t="s">
        <v>32</v>
      </c>
      <c r="F7" s="65" t="s">
        <v>0</v>
      </c>
      <c r="G7" s="67" t="s">
        <v>1</v>
      </c>
    </row>
    <row r="8" spans="1:7" ht="15" thickBot="1" x14ac:dyDescent="0.25">
      <c r="A8" s="57"/>
      <c r="B8" s="62"/>
      <c r="C8" s="19">
        <v>0.4</v>
      </c>
      <c r="D8" s="62"/>
      <c r="E8" s="64"/>
      <c r="F8" s="66"/>
      <c r="G8" s="68"/>
    </row>
    <row r="9" spans="1:7" ht="16.5" x14ac:dyDescent="0.3">
      <c r="A9" s="16" t="s">
        <v>6</v>
      </c>
      <c r="B9" s="42"/>
      <c r="C9" s="36" t="str">
        <f>IF(ISBLANK(B9),"",ROUND(B9*$C$8,2))</f>
        <v/>
      </c>
      <c r="D9" s="36">
        <v>2.2000000000000002</v>
      </c>
      <c r="E9" s="48"/>
      <c r="F9" s="17" t="str">
        <f>IF(ISBLANK(E9),"",E9*B9)</f>
        <v/>
      </c>
      <c r="G9" s="18">
        <f>IF(ISBLANK(F9),"",IF(C9&gt;D9,ROUND(D9*E9,2),ROUND(C9*E9,2)))</f>
        <v>0</v>
      </c>
    </row>
    <row r="10" spans="1:7" ht="16.5" x14ac:dyDescent="0.3">
      <c r="A10" s="14" t="s">
        <v>15</v>
      </c>
      <c r="B10" s="42"/>
      <c r="C10" s="31" t="str">
        <f t="shared" ref="C10:C23" si="0">IF(ISBLANK(B10),"",ROUND(B10*$C$8,2))</f>
        <v/>
      </c>
      <c r="D10" s="31">
        <v>6.04</v>
      </c>
      <c r="E10" s="48"/>
      <c r="F10" s="9" t="str">
        <f t="shared" ref="F10:F23" si="1">IF(ISBLANK(E10),"",E10*B10)</f>
        <v/>
      </c>
      <c r="G10" s="11">
        <f t="shared" ref="G10:G23" si="2">IF(ISBLANK(F10),"",IF(C10&gt;D10,ROUND(D10*E10,2),ROUND(C10*E10,2)))</f>
        <v>0</v>
      </c>
    </row>
    <row r="11" spans="1:7" ht="16.5" x14ac:dyDescent="0.3">
      <c r="A11" s="14" t="s">
        <v>2</v>
      </c>
      <c r="B11" s="42"/>
      <c r="C11" s="31" t="str">
        <f t="shared" si="0"/>
        <v/>
      </c>
      <c r="D11" s="31">
        <v>2.38</v>
      </c>
      <c r="E11" s="48"/>
      <c r="F11" s="9" t="str">
        <f t="shared" si="1"/>
        <v/>
      </c>
      <c r="G11" s="11">
        <f t="shared" si="2"/>
        <v>0</v>
      </c>
    </row>
    <row r="12" spans="1:7" ht="16.5" x14ac:dyDescent="0.3">
      <c r="A12" s="14" t="s">
        <v>16</v>
      </c>
      <c r="B12" s="42"/>
      <c r="C12" s="31" t="str">
        <f t="shared" si="0"/>
        <v/>
      </c>
      <c r="D12" s="31">
        <v>21.59</v>
      </c>
      <c r="E12" s="48"/>
      <c r="F12" s="9" t="str">
        <f t="shared" si="1"/>
        <v/>
      </c>
      <c r="G12" s="11">
        <f t="shared" si="2"/>
        <v>0</v>
      </c>
    </row>
    <row r="13" spans="1:7" ht="16.5" x14ac:dyDescent="0.3">
      <c r="A13" s="14" t="s">
        <v>17</v>
      </c>
      <c r="B13" s="43"/>
      <c r="C13" s="31" t="str">
        <f t="shared" si="0"/>
        <v/>
      </c>
      <c r="D13" s="31">
        <v>21</v>
      </c>
      <c r="E13" s="49"/>
      <c r="F13" s="9" t="str">
        <f t="shared" si="1"/>
        <v/>
      </c>
      <c r="G13" s="11">
        <f t="shared" si="2"/>
        <v>0</v>
      </c>
    </row>
    <row r="14" spans="1:7" ht="16.5" x14ac:dyDescent="0.3">
      <c r="A14" s="14" t="s">
        <v>9</v>
      </c>
      <c r="B14" s="43"/>
      <c r="C14" s="31" t="str">
        <f t="shared" si="0"/>
        <v/>
      </c>
      <c r="D14" s="31">
        <v>2.2000000000000002</v>
      </c>
      <c r="E14" s="49"/>
      <c r="F14" s="9" t="str">
        <f t="shared" si="1"/>
        <v/>
      </c>
      <c r="G14" s="11">
        <f t="shared" si="2"/>
        <v>0</v>
      </c>
    </row>
    <row r="15" spans="1:7" ht="16.5" x14ac:dyDescent="0.3">
      <c r="A15" s="14" t="s">
        <v>7</v>
      </c>
      <c r="B15" s="43"/>
      <c r="C15" s="31" t="str">
        <f t="shared" si="0"/>
        <v/>
      </c>
      <c r="D15" s="31">
        <v>7.14</v>
      </c>
      <c r="E15" s="49"/>
      <c r="F15" s="9" t="str">
        <f t="shared" si="1"/>
        <v/>
      </c>
      <c r="G15" s="11">
        <f t="shared" si="2"/>
        <v>0</v>
      </c>
    </row>
    <row r="16" spans="1:7" ht="16.5" x14ac:dyDescent="0.3">
      <c r="A16" s="14" t="s">
        <v>18</v>
      </c>
      <c r="B16" s="43"/>
      <c r="C16" s="31" t="str">
        <f t="shared" si="0"/>
        <v/>
      </c>
      <c r="D16" s="31">
        <v>4.0199999999999996</v>
      </c>
      <c r="E16" s="49"/>
      <c r="F16" s="9" t="str">
        <f t="shared" si="1"/>
        <v/>
      </c>
      <c r="G16" s="11">
        <f t="shared" si="2"/>
        <v>0</v>
      </c>
    </row>
    <row r="17" spans="1:7" ht="16.5" x14ac:dyDescent="0.3">
      <c r="A17" s="14" t="s">
        <v>19</v>
      </c>
      <c r="B17" s="43"/>
      <c r="C17" s="31" t="str">
        <f t="shared" si="0"/>
        <v/>
      </c>
      <c r="D17" s="31">
        <v>18.11</v>
      </c>
      <c r="E17" s="49"/>
      <c r="F17" s="9" t="str">
        <f t="shared" si="1"/>
        <v/>
      </c>
      <c r="G17" s="11">
        <f t="shared" si="2"/>
        <v>0</v>
      </c>
    </row>
    <row r="18" spans="1:7" ht="16.5" x14ac:dyDescent="0.3">
      <c r="A18" s="14" t="s">
        <v>8</v>
      </c>
      <c r="B18" s="43"/>
      <c r="C18" s="31" t="str">
        <f t="shared" si="0"/>
        <v/>
      </c>
      <c r="D18" s="31">
        <v>31.28</v>
      </c>
      <c r="E18" s="49"/>
      <c r="F18" s="9" t="str">
        <f t="shared" si="1"/>
        <v/>
      </c>
      <c r="G18" s="11">
        <f t="shared" si="2"/>
        <v>0</v>
      </c>
    </row>
    <row r="19" spans="1:7" ht="16.5" x14ac:dyDescent="0.3">
      <c r="A19" s="14" t="s">
        <v>11</v>
      </c>
      <c r="B19" s="43"/>
      <c r="C19" s="31" t="str">
        <f t="shared" si="0"/>
        <v/>
      </c>
      <c r="D19" s="31">
        <v>5.48</v>
      </c>
      <c r="E19" s="49"/>
      <c r="F19" s="9" t="str">
        <f t="shared" si="1"/>
        <v/>
      </c>
      <c r="G19" s="11">
        <f t="shared" si="2"/>
        <v>0</v>
      </c>
    </row>
    <row r="20" spans="1:7" ht="16.5" x14ac:dyDescent="0.3">
      <c r="A20" s="14" t="s">
        <v>12</v>
      </c>
      <c r="B20" s="43"/>
      <c r="C20" s="31" t="str">
        <f t="shared" si="0"/>
        <v/>
      </c>
      <c r="D20" s="31">
        <v>8.41</v>
      </c>
      <c r="E20" s="49"/>
      <c r="F20" s="9" t="str">
        <f t="shared" si="1"/>
        <v/>
      </c>
      <c r="G20" s="11">
        <f t="shared" si="2"/>
        <v>0</v>
      </c>
    </row>
    <row r="21" spans="1:7" ht="16.5" x14ac:dyDescent="0.3">
      <c r="A21" s="14" t="s">
        <v>10</v>
      </c>
      <c r="B21" s="43"/>
      <c r="C21" s="31" t="str">
        <f t="shared" si="0"/>
        <v/>
      </c>
      <c r="D21" s="31">
        <v>4.78</v>
      </c>
      <c r="E21" s="49"/>
      <c r="F21" s="9" t="str">
        <f t="shared" si="1"/>
        <v/>
      </c>
      <c r="G21" s="11">
        <f t="shared" si="2"/>
        <v>0</v>
      </c>
    </row>
    <row r="22" spans="1:7" ht="16.5" x14ac:dyDescent="0.3">
      <c r="A22" s="14" t="s">
        <v>13</v>
      </c>
      <c r="B22" s="43"/>
      <c r="C22" s="31" t="str">
        <f t="shared" si="0"/>
        <v/>
      </c>
      <c r="D22" s="31">
        <v>29.42</v>
      </c>
      <c r="E22" s="49"/>
      <c r="F22" s="9" t="str">
        <f t="shared" si="1"/>
        <v/>
      </c>
      <c r="G22" s="11">
        <f t="shared" si="2"/>
        <v>0</v>
      </c>
    </row>
    <row r="23" spans="1:7" ht="17.25" thickBot="1" x14ac:dyDescent="0.35">
      <c r="A23" s="15" t="s">
        <v>14</v>
      </c>
      <c r="B23" s="44"/>
      <c r="C23" s="32" t="str">
        <f t="shared" si="0"/>
        <v/>
      </c>
      <c r="D23" s="32">
        <v>116</v>
      </c>
      <c r="E23" s="50"/>
      <c r="F23" s="10" t="str">
        <f t="shared" si="1"/>
        <v/>
      </c>
      <c r="G23" s="12">
        <f t="shared" si="2"/>
        <v>0</v>
      </c>
    </row>
    <row r="24" spans="1:7" s="5" customFormat="1" ht="18" thickBot="1" x14ac:dyDescent="0.35">
      <c r="A24" s="7" t="s">
        <v>27</v>
      </c>
      <c r="B24" s="8"/>
      <c r="C24" s="8"/>
      <c r="D24" s="8"/>
      <c r="E24" s="38"/>
      <c r="F24" s="24">
        <f>SUM(F9:F23)</f>
        <v>0</v>
      </c>
      <c r="G24" s="25">
        <f>SUM(G9:G23)</f>
        <v>0</v>
      </c>
    </row>
    <row r="25" spans="1:7" s="1" customFormat="1" ht="16.5" x14ac:dyDescent="0.3">
      <c r="B25" s="29"/>
      <c r="E25" s="39"/>
      <c r="F25" s="2"/>
    </row>
    <row r="26" spans="1:7" ht="15" thickBot="1" x14ac:dyDescent="0.25"/>
    <row r="27" spans="1:7" s="3" customFormat="1" ht="32.25" customHeight="1" x14ac:dyDescent="0.2">
      <c r="A27" s="56" t="s">
        <v>21</v>
      </c>
      <c r="B27" s="61" t="s">
        <v>5</v>
      </c>
      <c r="C27" s="13" t="s">
        <v>26</v>
      </c>
      <c r="D27" s="61" t="s">
        <v>20</v>
      </c>
      <c r="E27" s="63" t="s">
        <v>32</v>
      </c>
      <c r="F27" s="65" t="s">
        <v>0</v>
      </c>
      <c r="G27" s="67" t="s">
        <v>1</v>
      </c>
    </row>
    <row r="28" spans="1:7" ht="15" thickBot="1" x14ac:dyDescent="0.25">
      <c r="A28" s="57"/>
      <c r="B28" s="62"/>
      <c r="C28" s="19">
        <v>0.4</v>
      </c>
      <c r="D28" s="62"/>
      <c r="E28" s="64"/>
      <c r="F28" s="66"/>
      <c r="G28" s="68"/>
    </row>
    <row r="29" spans="1:7" ht="17.25" customHeight="1" x14ac:dyDescent="0.3">
      <c r="A29" s="22" t="s">
        <v>22</v>
      </c>
      <c r="B29" s="45"/>
      <c r="C29" s="33" t="str">
        <f>IF(ISBLANK(B29),"",ROUND(B29*$C$28,2))</f>
        <v/>
      </c>
      <c r="D29" s="33">
        <v>100</v>
      </c>
      <c r="E29" s="51"/>
      <c r="F29" s="17" t="str">
        <f>IF(ISBLANK(E29),"",E29*B29)</f>
        <v/>
      </c>
      <c r="G29" s="18">
        <f>IF(ISBLANK(F29),"",IF(C29&gt;D29,ROUND(D29*E29,2),ROUND(C29*E29,2)))</f>
        <v>0</v>
      </c>
    </row>
    <row r="30" spans="1:7" ht="16.5" x14ac:dyDescent="0.3">
      <c r="A30" s="20" t="s">
        <v>33</v>
      </c>
      <c r="B30" s="46"/>
      <c r="C30" s="34" t="str">
        <f t="shared" ref="C30:C33" si="3">IF(ISBLANK(B30),"",ROUND(B30*$C$28,2))</f>
        <v/>
      </c>
      <c r="D30" s="34">
        <v>26</v>
      </c>
      <c r="E30" s="52"/>
      <c r="F30" s="9" t="str">
        <f t="shared" ref="F30:F33" si="4">IF(ISBLANK(E30),"",E30*B30)</f>
        <v/>
      </c>
      <c r="G30" s="11">
        <f t="shared" ref="G30:G33" si="5">IF(ISBLANK(F30),"",IF(C30&gt;D30,ROUND(D30*E30,2),ROUND(C30*E30,2)))</f>
        <v>0</v>
      </c>
    </row>
    <row r="31" spans="1:7" ht="16.5" x14ac:dyDescent="0.3">
      <c r="A31" s="21" t="s">
        <v>23</v>
      </c>
      <c r="B31" s="46"/>
      <c r="C31" s="34" t="str">
        <f t="shared" si="3"/>
        <v/>
      </c>
      <c r="D31" s="34">
        <v>25</v>
      </c>
      <c r="E31" s="52"/>
      <c r="F31" s="9" t="str">
        <f t="shared" si="4"/>
        <v/>
      </c>
      <c r="G31" s="11">
        <f t="shared" si="5"/>
        <v>0</v>
      </c>
    </row>
    <row r="32" spans="1:7" ht="16.5" x14ac:dyDescent="0.3">
      <c r="A32" s="21" t="s">
        <v>24</v>
      </c>
      <c r="B32" s="46"/>
      <c r="C32" s="34" t="str">
        <f t="shared" si="3"/>
        <v/>
      </c>
      <c r="D32" s="34">
        <v>14</v>
      </c>
      <c r="E32" s="52"/>
      <c r="F32" s="9" t="str">
        <f t="shared" si="4"/>
        <v/>
      </c>
      <c r="G32" s="11">
        <f t="shared" si="5"/>
        <v>0</v>
      </c>
    </row>
    <row r="33" spans="1:7" ht="17.25" thickBot="1" x14ac:dyDescent="0.35">
      <c r="A33" s="23" t="s">
        <v>25</v>
      </c>
      <c r="B33" s="47"/>
      <c r="C33" s="35" t="str">
        <f t="shared" si="3"/>
        <v/>
      </c>
      <c r="D33" s="35">
        <v>6</v>
      </c>
      <c r="E33" s="53"/>
      <c r="F33" s="10" t="str">
        <f t="shared" si="4"/>
        <v/>
      </c>
      <c r="G33" s="12">
        <f t="shared" si="5"/>
        <v>0</v>
      </c>
    </row>
    <row r="34" spans="1:7" s="6" customFormat="1" ht="15.75" thickBot="1" x14ac:dyDescent="0.25">
      <c r="A34" s="7" t="s">
        <v>28</v>
      </c>
      <c r="B34" s="8"/>
      <c r="C34" s="8"/>
      <c r="D34" s="8"/>
      <c r="E34" s="38"/>
      <c r="F34" s="24">
        <f>SUM(F29:F33)</f>
        <v>0</v>
      </c>
      <c r="G34" s="25">
        <f>SUM(G29:G33)</f>
        <v>0</v>
      </c>
    </row>
    <row r="36" spans="1:7" ht="15" thickBot="1" x14ac:dyDescent="0.25"/>
    <row r="37" spans="1:7" ht="18.75" thickBot="1" x14ac:dyDescent="0.3">
      <c r="C37" s="58" t="s">
        <v>29</v>
      </c>
      <c r="D37" s="59"/>
      <c r="E37" s="59"/>
      <c r="F37" s="40">
        <f>F24+F34</f>
        <v>0</v>
      </c>
      <c r="G37" s="41">
        <f>G24+G34</f>
        <v>0</v>
      </c>
    </row>
    <row r="39" spans="1:7" s="3" customFormat="1" ht="33" x14ac:dyDescent="0.2">
      <c r="B39" s="30"/>
      <c r="E39" s="37"/>
      <c r="F39" s="26" t="s">
        <v>4</v>
      </c>
      <c r="G39" s="27">
        <f>ROUND(G37*50%,2)</f>
        <v>0</v>
      </c>
    </row>
    <row r="40" spans="1:7" s="3" customFormat="1" ht="16.5" x14ac:dyDescent="0.2">
      <c r="B40" s="30"/>
      <c r="E40" s="37"/>
      <c r="F40" s="26" t="s">
        <v>3</v>
      </c>
      <c r="G40" s="28">
        <f>G37-G39</f>
        <v>0</v>
      </c>
    </row>
  </sheetData>
  <sheetProtection algorithmName="SHA-512" hashValue="Nw1sG7dAWh6UtgOR99Y6W0yCwqDJZjNgWUEyXNvFTmjJUj/Kj9N6phA5zA8/YZED06BAXH+xdr3a5dMRvPbRQg==" saltValue="3cXtv9P+Gr57aMQr00fDLQ==" spinCount="100000" sheet="1" objects="1" scenarios="1" formatColumns="0" formatRows="0"/>
  <mergeCells count="14">
    <mergeCell ref="A7:A8"/>
    <mergeCell ref="A27:A28"/>
    <mergeCell ref="C37:E37"/>
    <mergeCell ref="A1:G1"/>
    <mergeCell ref="B27:B28"/>
    <mergeCell ref="D27:D28"/>
    <mergeCell ref="E27:E28"/>
    <mergeCell ref="F27:F28"/>
    <mergeCell ref="G27:G28"/>
    <mergeCell ref="B7:B8"/>
    <mergeCell ref="D7:D8"/>
    <mergeCell ref="E7:E8"/>
    <mergeCell ref="F7:F8"/>
    <mergeCell ref="G7:G8"/>
  </mergeCells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m B p V D A 3 x 5 m l A A A A 9 Q A A A B I A H A B D b 2 5 m a W c v U G F j a 2 F n Z S 5 4 b W w g o h g A K K A U A A A A A A A A A A A A A A A A A A A A A A A A A A A A h Y 8 x D o I w A E W v Q r r T l m o M k l I G E y d J j C b G t S k F G q G Y t l j u 5 u C R v I I Y R d 0 c / / t v + P 9 + v d F s a J v g I o 1 V n U 5 B B D E I p B Z d o X S V g t 6 V Y Q w y R r d c n H g l g 1 H W N h l s k Y L a u X O C k P c e + h n s T I U I x h E 6 5 p u 9 q G X L w U d W / + V Q a e u 4 F h I w e n i N Y Q Q u F z C e E 4 g p m h j N l f 7 2 Z J z 7 b H 8 g X f W N 6 4 1 k p Q n X O 4 q m S N H 7 A n s A U E s D B B Q A A g A I A A p g a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K Y G l U K I p H u A 4 A A A A R A A A A E w A c A E Z v c m 1 1 b G F z L 1 N l Y 3 R p b 2 4 x L m 0 g o h g A K K A U A A A A A A A A A A A A A A A A A A A A A A A A A A A A K 0 5 N L s n M z 1 M I h t C G 1 g B Q S w E C L Q A U A A I A C A A K Y G l U M D f H m a U A A A D 1 A A A A E g A A A A A A A A A A A A A A A A A A A A A A Q 2 9 u Z m l n L 1 B h Y 2 t h Z 2 U u e G 1 s U E s B A i 0 A F A A C A A g A C m B p V A / K 6 a u k A A A A 6 Q A A A B M A A A A A A A A A A A A A A A A A 8 Q A A A F t D b 2 5 0 Z W 5 0 X 1 R 5 c G V z X S 5 4 b W x Q S w E C L Q A U A A I A C A A K Y G l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P E C f w w V f R 0 a m W T D q 8 r 8 N C Q A A A A A C A A A A A A A D Z g A A w A A A A B A A A A B + 2 C / x 8 g P n 3 9 J J c x U 1 E D j r A A A A A A S A A A C g A A A A E A A A A J 4 o B O 6 W P g B 8 E W D D B Z r S k R R Q A A A A t 7 k Z Y v Z 9 Q N e d r V E H b q 9 V d N D 7 2 E I T 8 A 5 e U r 1 8 F O f 1 Q U N s f g c W Q I V 8 j 9 B R P a t s F F F P O n v d I p 1 Q q G 7 i d v E 2 + n r + C K P F j s / k / 8 h k I T k 8 S / d o C r o U A A A A 0 N 8 s / x j e g J Z b 2 U x l p r R n 0 e a Q B o 8 = < / D a t a M a s h u p > 
</file>

<file path=customXml/itemProps1.xml><?xml version="1.0" encoding="utf-8"?>
<ds:datastoreItem xmlns:ds="http://schemas.openxmlformats.org/officeDocument/2006/customXml" ds:itemID="{20C1CF12-A444-4F9C-A47F-F6656896E46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2.3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CASU</dc:creator>
  <cp:lastModifiedBy>PERRAUD Sandrine</cp:lastModifiedBy>
  <cp:lastPrinted>2025-10-29T18:31:15Z</cp:lastPrinted>
  <dcterms:created xsi:type="dcterms:W3CDTF">2013-03-05T11:36:21Z</dcterms:created>
  <dcterms:modified xsi:type="dcterms:W3CDTF">2025-10-31T13:55:54Z</dcterms:modified>
</cp:coreProperties>
</file>