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FRANCEAGRIMER\ENTITE\INTV\SIIF\U_AEE\Pôle génétique et expérimentation\Obtention variétale\Obtention variétale protéines 2\Annexes\POUR PUBLICATION\"/>
    </mc:Choice>
  </mc:AlternateContent>
  <workbookProtection revisionsAlgorithmName="SHA-512" revisionsHashValue="El0Z9kePCp9ipsvd/SOzmn2/jp/JQrpQeNGglDm5OB/ZjrH9k2+chmI2AE8hyuOYe1wYbu+0i9hFDb+7uGJXYQ==" revisionsSaltValue="6a9jdDgjU4Vea4Pxt6ZBnQ==" revisionsSpinCount="100000" lockRevision="1"/>
  <bookViews>
    <workbookView xWindow="0" yWindow="0" windowWidth="28800" windowHeight="11580" tabRatio="740"/>
  </bookViews>
  <sheets>
    <sheet name="NOTICE  " sheetId="1" r:id="rId1"/>
    <sheet name="Synthese" sheetId="2" r:id="rId2"/>
    <sheet name="Partenaire 1-coordinateur" sheetId="3" r:id="rId3"/>
    <sheet name="Partenaire 2" sheetId="4" r:id="rId4"/>
    <sheet name="Partenaire 3" sheetId="5" r:id="rId5"/>
    <sheet name="Partenaire 4" sheetId="6" r:id="rId6"/>
    <sheet name="Partenaire 5" sheetId="7" r:id="rId7"/>
    <sheet name="Partenaire 6" sheetId="8" r:id="rId8"/>
    <sheet name="Partenaire 7" sheetId="9" r:id="rId9"/>
    <sheet name="Partenaire 8" sheetId="10" r:id="rId10"/>
    <sheet name="Partenaire 9" sheetId="11" r:id="rId11"/>
    <sheet name="Partenaire 10" sheetId="12" r:id="rId12"/>
  </sheets>
  <definedNames>
    <definedName name="P01_AIDE">'Partenaire 1-coordinateur'!$A$119</definedName>
    <definedName name="P01_BUD">'Partenaire 1-coordinateur'!$A$45</definedName>
    <definedName name="P01_CAR">'Partenaire 1-coordinateur'!$A$15</definedName>
    <definedName name="P01_COUT">'Partenaire 1-coordinateur'!$A$90</definedName>
    <definedName name="P01_FIN">'Partenaire 1-coordinateur'!$A$99</definedName>
    <definedName name="P02_AIDE">'Partenaire 2'!$A$139</definedName>
    <definedName name="P02_BUD">'Partenaire 2'!$A$42</definedName>
    <definedName name="P02_CAR">'Partenaire 2'!$A$15</definedName>
    <definedName name="P02_COUT">'Partenaire 2'!$A$98</definedName>
    <definedName name="P02_FIN">'Partenaire 2'!$A$110</definedName>
    <definedName name="P03_AIDE">'Partenaire 3'!$A$139</definedName>
    <definedName name="P03_BUD">'Partenaire 3'!$A$42</definedName>
    <definedName name="P03_CAR">'Partenaire 3'!$B$8:$B$9</definedName>
    <definedName name="P03_COUT">'Partenaire 3'!$A$98</definedName>
    <definedName name="P03_FIN">'Partenaire 3'!$A$110</definedName>
    <definedName name="P04_AIDE">'Partenaire 4'!$A$139</definedName>
    <definedName name="P04_BUD">'Partenaire 4'!$A$42</definedName>
    <definedName name="P04_CAR">'Partenaire 4'!$B$8:$B$9</definedName>
    <definedName name="P04_COUT">'Partenaire 4'!$A$98</definedName>
    <definedName name="P04_FIN">'Partenaire 4'!$A$110</definedName>
    <definedName name="P05_AIDE">'Partenaire 5'!$A$139</definedName>
    <definedName name="P05_BUD">'Partenaire 5'!$A$42</definedName>
    <definedName name="P05_CAR">'Partenaire 5'!$A$15</definedName>
    <definedName name="P05_COUT">'Partenaire 5'!$A$98</definedName>
    <definedName name="P05_FIN">'Partenaire 5'!$A$110</definedName>
    <definedName name="P06_AIDE">'Partenaire 6'!$A$139</definedName>
    <definedName name="P06_BUD">'Partenaire 6'!$A$42</definedName>
    <definedName name="P06_CAR">'Partenaire 6'!$A$15</definedName>
    <definedName name="P06_COUT">'Partenaire 6'!$A$98</definedName>
    <definedName name="P06_FIN">'Partenaire 6'!$A$110</definedName>
    <definedName name="P07_AIDE">'Partenaire 7'!$A$139</definedName>
    <definedName name="P07_BUD">'Partenaire 7'!$A$42</definedName>
    <definedName name="P07_CAR">'Partenaire 7'!$B$8:$B$9</definedName>
    <definedName name="P07_COUT">'Partenaire 7'!$A$98</definedName>
    <definedName name="P07_FIN">'Partenaire 7'!$A$110</definedName>
    <definedName name="P08_AIDE">'Partenaire 8'!$A$139</definedName>
    <definedName name="P08_BUD">'Partenaire 8'!$A$42</definedName>
    <definedName name="P08_CAR">'Partenaire 8'!$B$8:$B$9</definedName>
    <definedName name="P08_COUT">'Partenaire 8'!$A$98</definedName>
    <definedName name="P08_FIN">'Partenaire 8'!$A$110</definedName>
    <definedName name="P09_AIDE">'Partenaire 9'!$A$139</definedName>
    <definedName name="P09_BUD">'Partenaire 9'!$A$42</definedName>
    <definedName name="P09_CAR">'Partenaire 9'!$A$15</definedName>
    <definedName name="P09_COUT">'Partenaire 9'!$A$98</definedName>
    <definedName name="P09_FIN">'Partenaire 9'!$A$110</definedName>
    <definedName name="P10_AIDE">'Partenaire 10'!$A$139</definedName>
    <definedName name="P10_BUD">'Partenaire 10'!$A$42</definedName>
    <definedName name="P10_CAR">'Partenaire 10'!$A$15</definedName>
    <definedName name="P10_COUT">'Partenaire 10'!$A$98</definedName>
    <definedName name="P10_FIN">'Partenaire 10'!$A$110</definedName>
  </definedNames>
  <calcPr calcId="162913"/>
  <customWorkbookViews>
    <customWorkbookView name="FAURE Laurent - Affichage personnalisé" guid="{382F9144-C632-471B-9E71-B8C862BB84A7}" mergeInterval="0" personalView="1" maximized="1" xWindow="-8" yWindow="-8" windowWidth="1936" windowHeight="1048" tabRatio="7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 l="1"/>
  <c r="G192" i="12" l="1"/>
  <c r="G176" i="12"/>
  <c r="G175" i="12"/>
  <c r="H46" i="12"/>
  <c r="G46" i="12"/>
  <c r="F46" i="12"/>
  <c r="I46" i="12" s="1"/>
  <c r="D46" i="12"/>
  <c r="C43" i="12"/>
  <c r="B43" i="12"/>
  <c r="C42" i="12"/>
  <c r="B42" i="12"/>
  <c r="C41" i="12"/>
  <c r="B41" i="12"/>
  <c r="C40" i="12"/>
  <c r="B40" i="12"/>
  <c r="C39" i="12"/>
  <c r="B39" i="12"/>
  <c r="C38" i="12"/>
  <c r="B38" i="12"/>
  <c r="C37" i="12"/>
  <c r="B37" i="12"/>
  <c r="C36" i="12"/>
  <c r="B36" i="12"/>
  <c r="C35" i="12"/>
  <c r="B35" i="12"/>
  <c r="C34" i="12"/>
  <c r="B34" i="12"/>
  <c r="C33" i="12"/>
  <c r="B33" i="12"/>
  <c r="C32" i="12"/>
  <c r="B32" i="12"/>
  <c r="B28" i="12"/>
  <c r="B27" i="12"/>
  <c r="B134" i="12" s="1"/>
  <c r="G192" i="11"/>
  <c r="G176" i="11"/>
  <c r="G175" i="11"/>
  <c r="G46" i="11"/>
  <c r="F46" i="11"/>
  <c r="I46" i="11" s="1"/>
  <c r="E46" i="11"/>
  <c r="D46" i="11"/>
  <c r="C43" i="11"/>
  <c r="B43" i="11"/>
  <c r="C42" i="11"/>
  <c r="B42" i="11"/>
  <c r="C41" i="11"/>
  <c r="B41" i="11"/>
  <c r="C40" i="11"/>
  <c r="B40" i="11"/>
  <c r="C39" i="11"/>
  <c r="B39" i="11"/>
  <c r="C38" i="11"/>
  <c r="B38" i="11"/>
  <c r="C37" i="11"/>
  <c r="B37" i="11"/>
  <c r="C36" i="11"/>
  <c r="B36" i="11"/>
  <c r="C35" i="11"/>
  <c r="B35" i="11"/>
  <c r="C34" i="11"/>
  <c r="B34" i="11"/>
  <c r="C33" i="11"/>
  <c r="B33" i="11"/>
  <c r="C32" i="11"/>
  <c r="B32" i="11"/>
  <c r="A29" i="11"/>
  <c r="B28" i="11"/>
  <c r="B27" i="11"/>
  <c r="F83" i="11" s="1"/>
  <c r="G192" i="10"/>
  <c r="G176" i="10"/>
  <c r="G175" i="10"/>
  <c r="F46" i="10"/>
  <c r="G46" i="10" s="1"/>
  <c r="E46" i="10"/>
  <c r="D46" i="10"/>
  <c r="C43" i="10"/>
  <c r="B43" i="10"/>
  <c r="C42" i="10"/>
  <c r="B42" i="10"/>
  <c r="C41" i="10"/>
  <c r="B41" i="10"/>
  <c r="C40" i="10"/>
  <c r="B40" i="10"/>
  <c r="C39" i="10"/>
  <c r="B39" i="10"/>
  <c r="C38" i="10"/>
  <c r="B38" i="10"/>
  <c r="C37" i="10"/>
  <c r="B37" i="10"/>
  <c r="C36" i="10"/>
  <c r="B36" i="10"/>
  <c r="C35" i="10"/>
  <c r="B35" i="10"/>
  <c r="C34" i="10"/>
  <c r="B34" i="10"/>
  <c r="C33" i="10"/>
  <c r="B33" i="10"/>
  <c r="C32" i="10"/>
  <c r="B32" i="10"/>
  <c r="B28" i="10"/>
  <c r="B27" i="10"/>
  <c r="B131" i="10" s="1"/>
  <c r="G192" i="9"/>
  <c r="G176" i="9"/>
  <c r="G175" i="9"/>
  <c r="F46" i="9"/>
  <c r="G46" i="9" s="1"/>
  <c r="E46" i="9"/>
  <c r="D46" i="9"/>
  <c r="C43" i="9"/>
  <c r="B43" i="9"/>
  <c r="C42" i="9"/>
  <c r="B42" i="9"/>
  <c r="C41" i="9"/>
  <c r="B41" i="9"/>
  <c r="C40" i="9"/>
  <c r="B40" i="9"/>
  <c r="C39" i="9"/>
  <c r="B39" i="9"/>
  <c r="C38" i="9"/>
  <c r="B38" i="9"/>
  <c r="C37" i="9"/>
  <c r="B37" i="9"/>
  <c r="C36" i="9"/>
  <c r="B36" i="9"/>
  <c r="C35" i="9"/>
  <c r="B35" i="9"/>
  <c r="C34" i="9"/>
  <c r="B34" i="9"/>
  <c r="C33" i="9"/>
  <c r="B33" i="9"/>
  <c r="C32" i="9"/>
  <c r="B32" i="9"/>
  <c r="B28" i="9"/>
  <c r="B27" i="9"/>
  <c r="G192" i="8"/>
  <c r="G176" i="8"/>
  <c r="G175" i="8"/>
  <c r="D93" i="8"/>
  <c r="I46" i="8"/>
  <c r="L46" i="8" s="1"/>
  <c r="H46" i="8"/>
  <c r="G46" i="8"/>
  <c r="F46" i="8"/>
  <c r="D46" i="8"/>
  <c r="C43" i="8"/>
  <c r="B43" i="8"/>
  <c r="C42" i="8"/>
  <c r="B42" i="8"/>
  <c r="C41" i="8"/>
  <c r="B41" i="8"/>
  <c r="C40" i="8"/>
  <c r="B40" i="8"/>
  <c r="C39" i="8"/>
  <c r="B39" i="8"/>
  <c r="C38" i="8"/>
  <c r="B38" i="8"/>
  <c r="C37" i="8"/>
  <c r="B37" i="8"/>
  <c r="C36" i="8"/>
  <c r="B36" i="8"/>
  <c r="C35" i="8"/>
  <c r="B35" i="8"/>
  <c r="C34" i="8"/>
  <c r="B34" i="8"/>
  <c r="C33" i="8"/>
  <c r="B33" i="8"/>
  <c r="C32" i="8"/>
  <c r="B32" i="8"/>
  <c r="A29" i="8"/>
  <c r="B28" i="8"/>
  <c r="B27" i="8"/>
  <c r="B131" i="8" s="1"/>
  <c r="G192" i="7"/>
  <c r="G176" i="7"/>
  <c r="G175" i="7"/>
  <c r="F46" i="7"/>
  <c r="I46" i="7" s="1"/>
  <c r="D46" i="7"/>
  <c r="C43" i="7"/>
  <c r="B43" i="7"/>
  <c r="C42" i="7"/>
  <c r="B42" i="7"/>
  <c r="C41" i="7"/>
  <c r="B41" i="7"/>
  <c r="C40" i="7"/>
  <c r="B40" i="7"/>
  <c r="C39" i="7"/>
  <c r="B39" i="7"/>
  <c r="C38" i="7"/>
  <c r="B38" i="7"/>
  <c r="C37" i="7"/>
  <c r="B37" i="7"/>
  <c r="C36" i="7"/>
  <c r="B36" i="7"/>
  <c r="C35" i="7"/>
  <c r="B35" i="7"/>
  <c r="C34" i="7"/>
  <c r="B34" i="7"/>
  <c r="C33" i="7"/>
  <c r="B33" i="7"/>
  <c r="C32" i="7"/>
  <c r="B32" i="7"/>
  <c r="B28" i="7"/>
  <c r="B27" i="7"/>
  <c r="A32" i="7" s="1"/>
  <c r="D76" i="7" s="1"/>
  <c r="G192" i="6"/>
  <c r="G176" i="6"/>
  <c r="G175" i="6"/>
  <c r="I46" i="6"/>
  <c r="L46" i="6" s="1"/>
  <c r="H46" i="6"/>
  <c r="G46" i="6"/>
  <c r="F46" i="6"/>
  <c r="D46" i="6"/>
  <c r="C43" i="6"/>
  <c r="B43" i="6"/>
  <c r="C42" i="6"/>
  <c r="B42" i="6"/>
  <c r="C41" i="6"/>
  <c r="B41" i="6"/>
  <c r="C40" i="6"/>
  <c r="B40" i="6"/>
  <c r="C39" i="6"/>
  <c r="B39" i="6"/>
  <c r="C38" i="6"/>
  <c r="B38" i="6"/>
  <c r="C37" i="6"/>
  <c r="B37" i="6"/>
  <c r="C36" i="6"/>
  <c r="B36" i="6"/>
  <c r="C35" i="6"/>
  <c r="B35" i="6"/>
  <c r="C34" i="6"/>
  <c r="B34" i="6"/>
  <c r="C33" i="6"/>
  <c r="B33" i="6"/>
  <c r="C32" i="6"/>
  <c r="B32" i="6"/>
  <c r="A29" i="6"/>
  <c r="B28" i="6"/>
  <c r="B27" i="6"/>
  <c r="G192" i="5"/>
  <c r="G176" i="5"/>
  <c r="G175" i="5"/>
  <c r="D94" i="5"/>
  <c r="D93" i="5"/>
  <c r="I46" i="5"/>
  <c r="J46" i="5" s="1"/>
  <c r="G46" i="5"/>
  <c r="F46" i="5"/>
  <c r="E46" i="5"/>
  <c r="D46" i="5"/>
  <c r="C43" i="5"/>
  <c r="B43" i="5"/>
  <c r="C42" i="5"/>
  <c r="B42" i="5"/>
  <c r="C41" i="5"/>
  <c r="B41" i="5"/>
  <c r="C40" i="5"/>
  <c r="B40" i="5"/>
  <c r="C39" i="5"/>
  <c r="B39" i="5"/>
  <c r="C38" i="5"/>
  <c r="B38" i="5"/>
  <c r="C37" i="5"/>
  <c r="B37" i="5"/>
  <c r="C36" i="5"/>
  <c r="B36" i="5"/>
  <c r="C35" i="5"/>
  <c r="B35" i="5"/>
  <c r="C34" i="5"/>
  <c r="B34" i="5"/>
  <c r="C33" i="5"/>
  <c r="B33" i="5"/>
  <c r="C32" i="5"/>
  <c r="B32" i="5"/>
  <c r="G193" i="5" s="1"/>
  <c r="A29" i="5"/>
  <c r="B28" i="5"/>
  <c r="B27" i="5"/>
  <c r="B28" i="4"/>
  <c r="D94" i="4" s="1"/>
  <c r="C33" i="4"/>
  <c r="C34" i="4"/>
  <c r="C35" i="4"/>
  <c r="C36" i="4"/>
  <c r="C37" i="4"/>
  <c r="C38" i="4"/>
  <c r="C39" i="4"/>
  <c r="C40" i="4"/>
  <c r="C41" i="4"/>
  <c r="C42" i="4"/>
  <c r="C43" i="4"/>
  <c r="C32" i="4"/>
  <c r="B33" i="4"/>
  <c r="B34" i="4"/>
  <c r="B35" i="4"/>
  <c r="B36" i="4"/>
  <c r="B37" i="4"/>
  <c r="B38" i="4"/>
  <c r="B39" i="4"/>
  <c r="B40" i="4"/>
  <c r="B41" i="4"/>
  <c r="B42" i="4"/>
  <c r="B43" i="4"/>
  <c r="B32" i="4"/>
  <c r="B27" i="4"/>
  <c r="F46" i="4"/>
  <c r="I46" i="4" s="1"/>
  <c r="D46" i="4"/>
  <c r="B123" i="3"/>
  <c r="B136" i="3"/>
  <c r="B135" i="3"/>
  <c r="B134" i="3"/>
  <c r="B133" i="3"/>
  <c r="B132" i="3"/>
  <c r="B131" i="3"/>
  <c r="B130" i="3"/>
  <c r="B129" i="3"/>
  <c r="B128" i="3"/>
  <c r="B127" i="3"/>
  <c r="B126" i="3"/>
  <c r="B125" i="3"/>
  <c r="B124" i="3"/>
  <c r="B122" i="3"/>
  <c r="C68" i="3"/>
  <c r="D94" i="3"/>
  <c r="D93" i="3"/>
  <c r="C54" i="7" l="1"/>
  <c r="AM83" i="7"/>
  <c r="C49" i="7"/>
  <c r="L74" i="10"/>
  <c r="A40" i="10"/>
  <c r="AB47" i="10" s="1"/>
  <c r="A43" i="8"/>
  <c r="AK86" i="8" s="1"/>
  <c r="B126" i="7"/>
  <c r="F63" i="8"/>
  <c r="F83" i="10"/>
  <c r="AA83" i="8"/>
  <c r="AD83" i="10"/>
  <c r="F87" i="8"/>
  <c r="A32" i="10"/>
  <c r="D47" i="10" s="1"/>
  <c r="B123" i="10"/>
  <c r="B123" i="8"/>
  <c r="A35" i="8"/>
  <c r="M86" i="8" s="1"/>
  <c r="C50" i="8"/>
  <c r="C55" i="8"/>
  <c r="G193" i="9"/>
  <c r="G193" i="6"/>
  <c r="G193" i="8"/>
  <c r="B208" i="8" s="1"/>
  <c r="C208" i="8" s="1"/>
  <c r="G193" i="10"/>
  <c r="B206" i="10" s="1"/>
  <c r="C206" i="10" s="1"/>
  <c r="F63" i="7"/>
  <c r="C68" i="7"/>
  <c r="C70" i="8"/>
  <c r="B132" i="8"/>
  <c r="B131" i="7"/>
  <c r="A37" i="7"/>
  <c r="S76" i="7" s="1"/>
  <c r="A40" i="7"/>
  <c r="AB86" i="7" s="1"/>
  <c r="I74" i="7"/>
  <c r="I74" i="8"/>
  <c r="U74" i="7"/>
  <c r="AG74" i="8"/>
  <c r="C78" i="7"/>
  <c r="I83" i="8"/>
  <c r="A38" i="7"/>
  <c r="V47" i="7" s="1"/>
  <c r="A41" i="7"/>
  <c r="AE86" i="7" s="1"/>
  <c r="AA83" i="7"/>
  <c r="AJ74" i="10"/>
  <c r="B130" i="5"/>
  <c r="E10" i="2"/>
  <c r="B130" i="6"/>
  <c r="E11" i="2"/>
  <c r="B124" i="6"/>
  <c r="C70" i="5"/>
  <c r="I83" i="5"/>
  <c r="B125" i="5"/>
  <c r="A32" i="6"/>
  <c r="D47" i="6" s="1"/>
  <c r="C70" i="6"/>
  <c r="AG83" i="6"/>
  <c r="A33" i="7"/>
  <c r="G76" i="7" s="1"/>
  <c r="A42" i="7"/>
  <c r="AH62" i="7" s="1"/>
  <c r="AB47" i="7"/>
  <c r="C72" i="7"/>
  <c r="AJ74" i="7"/>
  <c r="O83" i="7"/>
  <c r="B123" i="7"/>
  <c r="A36" i="8"/>
  <c r="F60" i="8"/>
  <c r="C68" i="8"/>
  <c r="R74" i="8"/>
  <c r="AJ83" i="8"/>
  <c r="B130" i="8"/>
  <c r="A37" i="11"/>
  <c r="S76" i="11" s="1"/>
  <c r="F60" i="11"/>
  <c r="C94" i="12"/>
  <c r="A42" i="12"/>
  <c r="AH86" i="12" s="1"/>
  <c r="C56" i="12"/>
  <c r="C64" i="12"/>
  <c r="F74" i="12"/>
  <c r="AJ74" i="12"/>
  <c r="L83" i="12"/>
  <c r="B131" i="12"/>
  <c r="C71" i="5"/>
  <c r="L83" i="5"/>
  <c r="B133" i="5"/>
  <c r="L74" i="6"/>
  <c r="F60" i="7"/>
  <c r="F74" i="7"/>
  <c r="F77" i="7"/>
  <c r="X83" i="7"/>
  <c r="B125" i="7"/>
  <c r="I60" i="8"/>
  <c r="I88" i="8" s="1"/>
  <c r="C69" i="8"/>
  <c r="X74" i="8"/>
  <c r="F83" i="8"/>
  <c r="F63" i="11"/>
  <c r="C57" i="12"/>
  <c r="C65" i="12"/>
  <c r="I74" i="12"/>
  <c r="O83" i="12"/>
  <c r="F87" i="12"/>
  <c r="A33" i="5"/>
  <c r="G76" i="5" s="1"/>
  <c r="A43" i="5"/>
  <c r="AK86" i="5" s="1"/>
  <c r="C49" i="5"/>
  <c r="C72" i="5"/>
  <c r="O83" i="5"/>
  <c r="A43" i="6"/>
  <c r="AK86" i="6" s="1"/>
  <c r="C54" i="6"/>
  <c r="O74" i="6"/>
  <c r="F87" i="6"/>
  <c r="B130" i="11"/>
  <c r="E16" i="2"/>
  <c r="C68" i="11"/>
  <c r="AA83" i="11"/>
  <c r="B136" i="12"/>
  <c r="E17" i="2"/>
  <c r="A34" i="12"/>
  <c r="J86" i="12" s="1"/>
  <c r="A37" i="12"/>
  <c r="S47" i="12" s="1"/>
  <c r="A40" i="12"/>
  <c r="AB47" i="12" s="1"/>
  <c r="C58" i="12"/>
  <c r="C67" i="12"/>
  <c r="L74" i="12"/>
  <c r="C78" i="12"/>
  <c r="R83" i="12"/>
  <c r="B122" i="12"/>
  <c r="B135" i="12"/>
  <c r="B130" i="4"/>
  <c r="E9" i="2"/>
  <c r="C55" i="5"/>
  <c r="O74" i="5"/>
  <c r="AG83" i="5"/>
  <c r="A40" i="6"/>
  <c r="AB47" i="6" s="1"/>
  <c r="C55" i="6"/>
  <c r="AJ74" i="6"/>
  <c r="I87" i="6"/>
  <c r="B136" i="7"/>
  <c r="E12" i="2"/>
  <c r="A34" i="7"/>
  <c r="J62" i="7" s="1"/>
  <c r="C52" i="7"/>
  <c r="C64" i="7"/>
  <c r="L74" i="7"/>
  <c r="C79" i="7"/>
  <c r="AD83" i="7"/>
  <c r="B129" i="7"/>
  <c r="B129" i="8"/>
  <c r="E13" i="2"/>
  <c r="A37" i="8"/>
  <c r="S86" i="8" s="1"/>
  <c r="A40" i="8"/>
  <c r="AB47" i="8" s="1"/>
  <c r="C53" i="8"/>
  <c r="C71" i="8"/>
  <c r="AJ74" i="8"/>
  <c r="L83" i="8"/>
  <c r="I87" i="8"/>
  <c r="B133" i="8"/>
  <c r="I77" i="11"/>
  <c r="C69" i="11"/>
  <c r="AD83" i="11"/>
  <c r="C49" i="12"/>
  <c r="C68" i="12"/>
  <c r="R74" i="12"/>
  <c r="C79" i="12"/>
  <c r="X83" i="12"/>
  <c r="B123" i="12"/>
  <c r="C56" i="5"/>
  <c r="R74" i="5"/>
  <c r="AJ83" i="5"/>
  <c r="A37" i="6"/>
  <c r="S47" i="6" s="1"/>
  <c r="I60" i="6"/>
  <c r="AM74" i="6"/>
  <c r="B123" i="6"/>
  <c r="C53" i="7"/>
  <c r="C67" i="7"/>
  <c r="R74" i="7"/>
  <c r="C82" i="7"/>
  <c r="AJ83" i="7"/>
  <c r="B130" i="7"/>
  <c r="C54" i="8"/>
  <c r="C73" i="8"/>
  <c r="AM74" i="8"/>
  <c r="R83" i="8"/>
  <c r="F87" i="10"/>
  <c r="I74" i="11"/>
  <c r="F87" i="11"/>
  <c r="A32" i="12"/>
  <c r="D47" i="12" s="1"/>
  <c r="C50" i="12"/>
  <c r="F60" i="12"/>
  <c r="C69" i="12"/>
  <c r="U74" i="12"/>
  <c r="C80" i="12"/>
  <c r="AA83" i="12"/>
  <c r="B126" i="12"/>
  <c r="A41" i="5"/>
  <c r="AE86" i="5" s="1"/>
  <c r="C57" i="5"/>
  <c r="U74" i="5"/>
  <c r="I87" i="5"/>
  <c r="F83" i="6"/>
  <c r="A32" i="11"/>
  <c r="D76" i="11" s="1"/>
  <c r="L74" i="11"/>
  <c r="B123" i="11"/>
  <c r="A38" i="12"/>
  <c r="V86" i="12" s="1"/>
  <c r="A41" i="12"/>
  <c r="AE76" i="12" s="1"/>
  <c r="F63" i="12"/>
  <c r="C52" i="12"/>
  <c r="I60" i="12"/>
  <c r="C71" i="12"/>
  <c r="X74" i="12"/>
  <c r="C82" i="12"/>
  <c r="AD83" i="12"/>
  <c r="B127" i="12"/>
  <c r="A38" i="5"/>
  <c r="V76" i="5" s="1"/>
  <c r="AM74" i="5"/>
  <c r="I63" i="6"/>
  <c r="I83" i="6"/>
  <c r="B131" i="6"/>
  <c r="C56" i="7"/>
  <c r="C69" i="7"/>
  <c r="AD74" i="7"/>
  <c r="F83" i="7"/>
  <c r="F87" i="7"/>
  <c r="B133" i="7"/>
  <c r="A32" i="8"/>
  <c r="D47" i="8" s="1"/>
  <c r="A38" i="8"/>
  <c r="C56" i="8"/>
  <c r="I63" i="8"/>
  <c r="L74" i="8"/>
  <c r="C78" i="8"/>
  <c r="AD83" i="8"/>
  <c r="B124" i="8"/>
  <c r="C54" i="10"/>
  <c r="C53" i="11"/>
  <c r="AG74" i="11"/>
  <c r="B131" i="11"/>
  <c r="C53" i="12"/>
  <c r="C72" i="12"/>
  <c r="AD74" i="12"/>
  <c r="AJ83" i="12"/>
  <c r="B129" i="12"/>
  <c r="A35" i="5"/>
  <c r="M86" i="5" s="1"/>
  <c r="C64" i="5"/>
  <c r="C78" i="5"/>
  <c r="A35" i="6"/>
  <c r="M86" i="6" s="1"/>
  <c r="C69" i="6"/>
  <c r="AD83" i="6"/>
  <c r="B132" i="6"/>
  <c r="C57" i="7"/>
  <c r="C71" i="7"/>
  <c r="AG74" i="7"/>
  <c r="L83" i="7"/>
  <c r="B122" i="7"/>
  <c r="B134" i="7"/>
  <c r="I77" i="8"/>
  <c r="C58" i="8"/>
  <c r="C65" i="8"/>
  <c r="O74" i="8"/>
  <c r="C80" i="8"/>
  <c r="AG83" i="8"/>
  <c r="B125" i="8"/>
  <c r="B130" i="9"/>
  <c r="E14" i="2"/>
  <c r="B130" i="10"/>
  <c r="E15" i="2"/>
  <c r="C69" i="10"/>
  <c r="A40" i="11"/>
  <c r="AB76" i="11" s="1"/>
  <c r="C54" i="11"/>
  <c r="AJ74" i="11"/>
  <c r="A33" i="12"/>
  <c r="G62" i="12" s="1"/>
  <c r="A36" i="12"/>
  <c r="P47" i="12" s="1"/>
  <c r="I77" i="12"/>
  <c r="C54" i="12"/>
  <c r="I63" i="12"/>
  <c r="C73" i="12"/>
  <c r="AG74" i="12"/>
  <c r="F83" i="12"/>
  <c r="C83" i="12" s="1"/>
  <c r="AM83" i="12"/>
  <c r="B130" i="12"/>
  <c r="L46" i="12"/>
  <c r="J46" i="12"/>
  <c r="A35" i="12"/>
  <c r="A43" i="12"/>
  <c r="C55" i="12"/>
  <c r="L63" i="12"/>
  <c r="C70" i="12"/>
  <c r="O74" i="12"/>
  <c r="AM74" i="12"/>
  <c r="I83" i="12"/>
  <c r="AG83" i="12"/>
  <c r="I87" i="12"/>
  <c r="B124" i="12"/>
  <c r="B132" i="12"/>
  <c r="G193" i="12"/>
  <c r="G210" i="12" s="1"/>
  <c r="D93" i="12"/>
  <c r="B125" i="12"/>
  <c r="B133" i="12"/>
  <c r="A39" i="12"/>
  <c r="E46" i="12"/>
  <c r="C51" i="12"/>
  <c r="C59" i="12"/>
  <c r="J62" i="12"/>
  <c r="C66" i="12"/>
  <c r="C74" i="12"/>
  <c r="AA74" i="12"/>
  <c r="C81" i="12"/>
  <c r="U83" i="12"/>
  <c r="D94" i="12"/>
  <c r="B128" i="12"/>
  <c r="F77" i="12"/>
  <c r="A29" i="12"/>
  <c r="L46" i="11"/>
  <c r="J46" i="11"/>
  <c r="A35" i="11"/>
  <c r="A43" i="11"/>
  <c r="C55" i="11"/>
  <c r="L63" i="11"/>
  <c r="C70" i="11"/>
  <c r="O74" i="11"/>
  <c r="AM74" i="11"/>
  <c r="I83" i="11"/>
  <c r="C83" i="11" s="1"/>
  <c r="AG83" i="11"/>
  <c r="I87" i="11"/>
  <c r="B124" i="11"/>
  <c r="B132" i="11"/>
  <c r="G193" i="11"/>
  <c r="G210" i="11" s="1"/>
  <c r="A38" i="11"/>
  <c r="C56" i="11"/>
  <c r="C71" i="11"/>
  <c r="R74" i="11"/>
  <c r="C78" i="11"/>
  <c r="L83" i="11"/>
  <c r="AJ83" i="11"/>
  <c r="L87" i="11"/>
  <c r="D93" i="11"/>
  <c r="B125" i="11"/>
  <c r="B133" i="11"/>
  <c r="H46" i="11"/>
  <c r="I60" i="11"/>
  <c r="I63" i="11"/>
  <c r="A33" i="11"/>
  <c r="A41" i="11"/>
  <c r="C49" i="11"/>
  <c r="C57" i="11"/>
  <c r="C64" i="11"/>
  <c r="C72" i="11"/>
  <c r="U74" i="11"/>
  <c r="C79" i="11"/>
  <c r="O83" i="11"/>
  <c r="AM83" i="11"/>
  <c r="B126" i="11"/>
  <c r="B134" i="11"/>
  <c r="A36" i="11"/>
  <c r="C50" i="11"/>
  <c r="C58" i="11"/>
  <c r="C65" i="11"/>
  <c r="C73" i="11"/>
  <c r="X74" i="11"/>
  <c r="C80" i="11"/>
  <c r="R83" i="11"/>
  <c r="C94" i="11"/>
  <c r="B127" i="11"/>
  <c r="B135" i="11"/>
  <c r="A39" i="11"/>
  <c r="C51" i="11"/>
  <c r="C59" i="11"/>
  <c r="C66" i="11"/>
  <c r="AA74" i="11"/>
  <c r="C81" i="11"/>
  <c r="U83" i="11"/>
  <c r="D94" i="11"/>
  <c r="B128" i="11"/>
  <c r="B136" i="11"/>
  <c r="A34" i="11"/>
  <c r="A42" i="11"/>
  <c r="C52" i="11"/>
  <c r="C60" i="11"/>
  <c r="C67" i="11"/>
  <c r="F74" i="11"/>
  <c r="F88" i="11" s="1"/>
  <c r="C16" i="2" s="1"/>
  <c r="AD74" i="11"/>
  <c r="F77" i="11"/>
  <c r="C82" i="11"/>
  <c r="X83" i="11"/>
  <c r="B122" i="11"/>
  <c r="B129" i="11"/>
  <c r="I63" i="10"/>
  <c r="I60" i="10"/>
  <c r="H46" i="10"/>
  <c r="B207" i="10"/>
  <c r="B203" i="10"/>
  <c r="C203" i="10" s="1"/>
  <c r="B205" i="10"/>
  <c r="C205" i="10" s="1"/>
  <c r="A35" i="10"/>
  <c r="A43" i="10"/>
  <c r="I46" i="10"/>
  <c r="C55" i="10"/>
  <c r="C70" i="10"/>
  <c r="O74" i="10"/>
  <c r="AM74" i="10"/>
  <c r="I83" i="10"/>
  <c r="C83" i="10" s="1"/>
  <c r="AG83" i="10"/>
  <c r="I87" i="10"/>
  <c r="B124" i="10"/>
  <c r="B132" i="10"/>
  <c r="A38" i="10"/>
  <c r="C56" i="10"/>
  <c r="C71" i="10"/>
  <c r="R74" i="10"/>
  <c r="C78" i="10"/>
  <c r="L83" i="10"/>
  <c r="AJ83" i="10"/>
  <c r="D93" i="10"/>
  <c r="B125" i="10"/>
  <c r="B133" i="10"/>
  <c r="A33" i="10"/>
  <c r="A41" i="10"/>
  <c r="C49" i="10"/>
  <c r="C57" i="10"/>
  <c r="C64" i="10"/>
  <c r="C72" i="10"/>
  <c r="U74" i="10"/>
  <c r="C79" i="10"/>
  <c r="O83" i="10"/>
  <c r="AM83" i="10"/>
  <c r="B126" i="10"/>
  <c r="B134" i="10"/>
  <c r="A36" i="10"/>
  <c r="C50" i="10"/>
  <c r="C58" i="10"/>
  <c r="C65" i="10"/>
  <c r="C73" i="10"/>
  <c r="X74" i="10"/>
  <c r="C80" i="10"/>
  <c r="R83" i="10"/>
  <c r="C94" i="10"/>
  <c r="B127" i="10"/>
  <c r="B135" i="10"/>
  <c r="A39" i="10"/>
  <c r="C51" i="10"/>
  <c r="C59" i="10"/>
  <c r="C66" i="10"/>
  <c r="AA74" i="10"/>
  <c r="C81" i="10"/>
  <c r="U83" i="10"/>
  <c r="D94" i="10"/>
  <c r="B128" i="10"/>
  <c r="B136" i="10"/>
  <c r="C207" i="10"/>
  <c r="A34" i="10"/>
  <c r="A42" i="10"/>
  <c r="C52" i="10"/>
  <c r="C67" i="10"/>
  <c r="F74" i="10"/>
  <c r="AD74" i="10"/>
  <c r="F77" i="10"/>
  <c r="C82" i="10"/>
  <c r="X83" i="10"/>
  <c r="B122" i="10"/>
  <c r="B129" i="10"/>
  <c r="A29" i="10"/>
  <c r="A37" i="10"/>
  <c r="C53" i="10"/>
  <c r="F60" i="10"/>
  <c r="C60" i="10" s="1"/>
  <c r="F63" i="10"/>
  <c r="C68" i="10"/>
  <c r="I74" i="10"/>
  <c r="AG74" i="10"/>
  <c r="I77" i="10"/>
  <c r="AA83" i="10"/>
  <c r="I60" i="9"/>
  <c r="H46" i="9"/>
  <c r="B208" i="9"/>
  <c r="B204" i="9"/>
  <c r="G210" i="9"/>
  <c r="B207" i="9"/>
  <c r="C207" i="9" s="1"/>
  <c r="B203" i="9"/>
  <c r="B209" i="9"/>
  <c r="C209" i="9" s="1"/>
  <c r="B205" i="9"/>
  <c r="C205" i="9" s="1"/>
  <c r="B206" i="9"/>
  <c r="C206" i="9" s="1"/>
  <c r="B202" i="9"/>
  <c r="C69" i="9"/>
  <c r="A35" i="9"/>
  <c r="A43" i="9"/>
  <c r="I46" i="9"/>
  <c r="C55" i="9"/>
  <c r="C70" i="9"/>
  <c r="O74" i="9"/>
  <c r="AM74" i="9"/>
  <c r="I83" i="9"/>
  <c r="AG83" i="9"/>
  <c r="I87" i="9"/>
  <c r="B124" i="9"/>
  <c r="B132" i="9"/>
  <c r="AJ74" i="9"/>
  <c r="AD83" i="9"/>
  <c r="F87" i="9"/>
  <c r="B123" i="9"/>
  <c r="B131" i="9"/>
  <c r="A38" i="9"/>
  <c r="C56" i="9"/>
  <c r="C71" i="9"/>
  <c r="R74" i="9"/>
  <c r="C78" i="9"/>
  <c r="L83" i="9"/>
  <c r="AJ83" i="9"/>
  <c r="D93" i="9"/>
  <c r="B125" i="9"/>
  <c r="B133" i="9"/>
  <c r="A32" i="9"/>
  <c r="A40" i="9"/>
  <c r="C54" i="9"/>
  <c r="I63" i="9"/>
  <c r="A33" i="9"/>
  <c r="A41" i="9"/>
  <c r="C49" i="9"/>
  <c r="C57" i="9"/>
  <c r="C64" i="9"/>
  <c r="C72" i="9"/>
  <c r="U74" i="9"/>
  <c r="C79" i="9"/>
  <c r="O83" i="9"/>
  <c r="AM83" i="9"/>
  <c r="B126" i="9"/>
  <c r="B134" i="9"/>
  <c r="C202" i="9"/>
  <c r="L74" i="9"/>
  <c r="F83" i="9"/>
  <c r="A36" i="9"/>
  <c r="C50" i="9"/>
  <c r="C58" i="9"/>
  <c r="C65" i="9"/>
  <c r="C73" i="9"/>
  <c r="X74" i="9"/>
  <c r="C80" i="9"/>
  <c r="R83" i="9"/>
  <c r="C94" i="9"/>
  <c r="B127" i="9"/>
  <c r="B135" i="9"/>
  <c r="A39" i="9"/>
  <c r="C51" i="9"/>
  <c r="C59" i="9"/>
  <c r="C66" i="9"/>
  <c r="AA74" i="9"/>
  <c r="C81" i="9"/>
  <c r="U83" i="9"/>
  <c r="D94" i="9"/>
  <c r="B128" i="9"/>
  <c r="B136" i="9"/>
  <c r="C203" i="9"/>
  <c r="A34" i="9"/>
  <c r="C67" i="9"/>
  <c r="F74" i="9"/>
  <c r="AD74" i="9"/>
  <c r="F77" i="9"/>
  <c r="X83" i="9"/>
  <c r="B122" i="9"/>
  <c r="B129" i="9"/>
  <c r="A42" i="9"/>
  <c r="C52" i="9"/>
  <c r="C82" i="9"/>
  <c r="A29" i="9"/>
  <c r="A37" i="9"/>
  <c r="C53" i="9"/>
  <c r="F60" i="9"/>
  <c r="C60" i="9" s="1"/>
  <c r="F63" i="9"/>
  <c r="C68" i="9"/>
  <c r="I74" i="9"/>
  <c r="AG74" i="9"/>
  <c r="I77" i="9"/>
  <c r="AA83" i="9"/>
  <c r="C204" i="9"/>
  <c r="C208" i="9"/>
  <c r="B203" i="8"/>
  <c r="C203" i="8" s="1"/>
  <c r="B202" i="8"/>
  <c r="C202" i="8" s="1"/>
  <c r="B209" i="8"/>
  <c r="C209" i="8" s="1"/>
  <c r="O46" i="8"/>
  <c r="M46" i="8"/>
  <c r="J46" i="8"/>
  <c r="V86" i="8"/>
  <c r="A33" i="8"/>
  <c r="A41" i="8"/>
  <c r="P47" i="8"/>
  <c r="C49" i="8"/>
  <c r="C57" i="8"/>
  <c r="C64" i="8"/>
  <c r="C72" i="8"/>
  <c r="U74" i="8"/>
  <c r="C79" i="8"/>
  <c r="O83" i="8"/>
  <c r="AM83" i="8"/>
  <c r="B126" i="8"/>
  <c r="B134" i="8"/>
  <c r="S47" i="8"/>
  <c r="D86" i="8"/>
  <c r="C94" i="8"/>
  <c r="B127" i="8"/>
  <c r="B135" i="8"/>
  <c r="A39" i="8"/>
  <c r="E46" i="8"/>
  <c r="C51" i="8"/>
  <c r="C59" i="8"/>
  <c r="C66" i="8"/>
  <c r="AA74" i="8"/>
  <c r="C81" i="8"/>
  <c r="U83" i="8"/>
  <c r="D94" i="8"/>
  <c r="B128" i="8"/>
  <c r="B136" i="8"/>
  <c r="A34" i="8"/>
  <c r="A42" i="8"/>
  <c r="C52" i="8"/>
  <c r="C67" i="8"/>
  <c r="F74" i="8"/>
  <c r="AD74" i="8"/>
  <c r="F77" i="8"/>
  <c r="C82" i="8"/>
  <c r="X83" i="8"/>
  <c r="B122" i="8"/>
  <c r="J46" i="7"/>
  <c r="L46" i="7"/>
  <c r="G210" i="7"/>
  <c r="J86" i="7"/>
  <c r="AH86" i="7"/>
  <c r="G46" i="7"/>
  <c r="D47" i="7"/>
  <c r="A35" i="7"/>
  <c r="A43" i="7"/>
  <c r="J47" i="7"/>
  <c r="AH47" i="7"/>
  <c r="C55" i="7"/>
  <c r="L63" i="7"/>
  <c r="C70" i="7"/>
  <c r="O74" i="7"/>
  <c r="AM74" i="7"/>
  <c r="I83" i="7"/>
  <c r="AG83" i="7"/>
  <c r="S86" i="7"/>
  <c r="B124" i="7"/>
  <c r="B132" i="7"/>
  <c r="G193" i="7"/>
  <c r="A29" i="7"/>
  <c r="V86" i="7"/>
  <c r="AB76" i="7"/>
  <c r="D62" i="7"/>
  <c r="A36" i="7"/>
  <c r="C50" i="7"/>
  <c r="C58" i="7"/>
  <c r="C65" i="7"/>
  <c r="C73" i="7"/>
  <c r="X74" i="7"/>
  <c r="AH76" i="7"/>
  <c r="C80" i="7"/>
  <c r="R83" i="7"/>
  <c r="D86" i="7"/>
  <c r="C94" i="7"/>
  <c r="E94" i="7" s="1"/>
  <c r="B127" i="7"/>
  <c r="B135" i="7"/>
  <c r="D93" i="7"/>
  <c r="A39" i="7"/>
  <c r="E46" i="7"/>
  <c r="C51" i="7"/>
  <c r="C59" i="7"/>
  <c r="C66" i="7"/>
  <c r="C74" i="7"/>
  <c r="AA74" i="7"/>
  <c r="C81" i="7"/>
  <c r="U83" i="7"/>
  <c r="D94" i="7"/>
  <c r="B128" i="7"/>
  <c r="B208" i="6"/>
  <c r="C208" i="6" s="1"/>
  <c r="B204" i="6"/>
  <c r="B207" i="6"/>
  <c r="C207" i="6" s="1"/>
  <c r="B203" i="6"/>
  <c r="C203" i="6" s="1"/>
  <c r="B205" i="6"/>
  <c r="C205" i="6" s="1"/>
  <c r="B209" i="6"/>
  <c r="C209" i="6" s="1"/>
  <c r="B206" i="6"/>
  <c r="C206" i="6" s="1"/>
  <c r="B202" i="6"/>
  <c r="C202" i="6" s="1"/>
  <c r="O46" i="6"/>
  <c r="M46" i="6"/>
  <c r="G210" i="6"/>
  <c r="A38" i="6"/>
  <c r="J46" i="6"/>
  <c r="AK47" i="6"/>
  <c r="C56" i="6"/>
  <c r="C71" i="6"/>
  <c r="R74" i="6"/>
  <c r="C78" i="6"/>
  <c r="L83" i="6"/>
  <c r="AJ83" i="6"/>
  <c r="L87" i="6"/>
  <c r="D93" i="6"/>
  <c r="B125" i="6"/>
  <c r="B133" i="6"/>
  <c r="A33" i="6"/>
  <c r="A41" i="6"/>
  <c r="C49" i="6"/>
  <c r="C57" i="6"/>
  <c r="C64" i="6"/>
  <c r="C72" i="6"/>
  <c r="U74" i="6"/>
  <c r="C79" i="6"/>
  <c r="O83" i="6"/>
  <c r="AM83" i="6"/>
  <c r="B126" i="6"/>
  <c r="B134" i="6"/>
  <c r="A36" i="6"/>
  <c r="C50" i="6"/>
  <c r="C58" i="6"/>
  <c r="C65" i="6"/>
  <c r="C73" i="6"/>
  <c r="X74" i="6"/>
  <c r="C80" i="6"/>
  <c r="R83" i="6"/>
  <c r="AB86" i="6"/>
  <c r="C94" i="6"/>
  <c r="E94" i="6" s="1"/>
  <c r="B127" i="6"/>
  <c r="B135" i="6"/>
  <c r="A39" i="6"/>
  <c r="E46" i="6"/>
  <c r="C51" i="6"/>
  <c r="C59" i="6"/>
  <c r="C66" i="6"/>
  <c r="AA74" i="6"/>
  <c r="AK76" i="6"/>
  <c r="C81" i="6"/>
  <c r="U83" i="6"/>
  <c r="D94" i="6"/>
  <c r="B128" i="6"/>
  <c r="B136" i="6"/>
  <c r="A34" i="6"/>
  <c r="A42" i="6"/>
  <c r="C52" i="6"/>
  <c r="AK62" i="6"/>
  <c r="C67" i="6"/>
  <c r="F74" i="6"/>
  <c r="AD74" i="6"/>
  <c r="F77" i="6"/>
  <c r="C82" i="6"/>
  <c r="X83" i="6"/>
  <c r="B122" i="6"/>
  <c r="B129" i="6"/>
  <c r="C53" i="6"/>
  <c r="F60" i="6"/>
  <c r="C60" i="6" s="1"/>
  <c r="F63" i="6"/>
  <c r="C68" i="6"/>
  <c r="I74" i="6"/>
  <c r="I88" i="6" s="1"/>
  <c r="AG74" i="6"/>
  <c r="I77" i="6"/>
  <c r="AA83" i="6"/>
  <c r="C204" i="6"/>
  <c r="B202" i="5"/>
  <c r="C202" i="5" s="1"/>
  <c r="B208" i="5"/>
  <c r="C208" i="5" s="1"/>
  <c r="B204" i="5"/>
  <c r="C204" i="5" s="1"/>
  <c r="G210" i="5"/>
  <c r="B207" i="5"/>
  <c r="B203" i="5"/>
  <c r="C203" i="5" s="1"/>
  <c r="B209" i="5"/>
  <c r="C209" i="5" s="1"/>
  <c r="B205" i="5"/>
  <c r="C205" i="5" s="1"/>
  <c r="B206" i="5"/>
  <c r="C206" i="5" s="1"/>
  <c r="L88" i="5"/>
  <c r="L63" i="5"/>
  <c r="L60" i="5"/>
  <c r="K46" i="5"/>
  <c r="L87" i="5"/>
  <c r="A32" i="5"/>
  <c r="A40" i="5"/>
  <c r="H46" i="5"/>
  <c r="G47" i="5"/>
  <c r="C54" i="5"/>
  <c r="I60" i="5"/>
  <c r="I63" i="5"/>
  <c r="C69" i="5"/>
  <c r="L74" i="5"/>
  <c r="AJ74" i="5"/>
  <c r="L77" i="5"/>
  <c r="F83" i="5"/>
  <c r="C83" i="5" s="1"/>
  <c r="AD83" i="5"/>
  <c r="F87" i="5"/>
  <c r="B123" i="5"/>
  <c r="B131" i="5"/>
  <c r="B124" i="5"/>
  <c r="B132" i="5"/>
  <c r="C79" i="5"/>
  <c r="AM83" i="5"/>
  <c r="B126" i="5"/>
  <c r="B134" i="5"/>
  <c r="A36" i="5"/>
  <c r="L46" i="5"/>
  <c r="C50" i="5"/>
  <c r="C58" i="5"/>
  <c r="G62" i="5"/>
  <c r="C65" i="5"/>
  <c r="C73" i="5"/>
  <c r="X74" i="5"/>
  <c r="C80" i="5"/>
  <c r="R83" i="5"/>
  <c r="C94" i="5"/>
  <c r="E94" i="5" s="1"/>
  <c r="B127" i="5"/>
  <c r="B135" i="5"/>
  <c r="A39" i="5"/>
  <c r="C51" i="5"/>
  <c r="AK76" i="5"/>
  <c r="B128" i="5"/>
  <c r="B136" i="5"/>
  <c r="C207" i="5"/>
  <c r="AA74" i="5"/>
  <c r="U83" i="5"/>
  <c r="G86" i="5"/>
  <c r="A34" i="5"/>
  <c r="A42" i="5"/>
  <c r="C52" i="5"/>
  <c r="C67" i="5"/>
  <c r="F74" i="5"/>
  <c r="AD74" i="5"/>
  <c r="F77" i="5"/>
  <c r="C82" i="5"/>
  <c r="X83" i="5"/>
  <c r="B122" i="5"/>
  <c r="B129" i="5"/>
  <c r="C59" i="5"/>
  <c r="C66" i="5"/>
  <c r="C81" i="5"/>
  <c r="A37" i="5"/>
  <c r="C53" i="5"/>
  <c r="F60" i="5"/>
  <c r="F63" i="5"/>
  <c r="C68" i="5"/>
  <c r="I74" i="5"/>
  <c r="AG74" i="5"/>
  <c r="I77" i="5"/>
  <c r="AA83" i="5"/>
  <c r="C73" i="4"/>
  <c r="A39" i="4"/>
  <c r="Y86" i="4" s="1"/>
  <c r="O83" i="4"/>
  <c r="F74" i="4"/>
  <c r="A40" i="4"/>
  <c r="AB86" i="4" s="1"/>
  <c r="C58" i="4"/>
  <c r="C51" i="4"/>
  <c r="B127" i="4"/>
  <c r="C56" i="4"/>
  <c r="B129" i="4"/>
  <c r="A41" i="4"/>
  <c r="AE86" i="4" s="1"/>
  <c r="I74" i="4"/>
  <c r="C82" i="4"/>
  <c r="R83" i="4"/>
  <c r="A42" i="4"/>
  <c r="AH62" i="4" s="1"/>
  <c r="X74" i="4"/>
  <c r="C64" i="4"/>
  <c r="X83" i="4"/>
  <c r="A34" i="4"/>
  <c r="J62" i="4" s="1"/>
  <c r="C65" i="4"/>
  <c r="AG74" i="4"/>
  <c r="AM83" i="4"/>
  <c r="A32" i="4"/>
  <c r="D86" i="4" s="1"/>
  <c r="C59" i="4"/>
  <c r="U83" i="4"/>
  <c r="A33" i="4"/>
  <c r="G86" i="4" s="1"/>
  <c r="AD74" i="4"/>
  <c r="A37" i="4"/>
  <c r="S76" i="4" s="1"/>
  <c r="C49" i="4"/>
  <c r="C68" i="4"/>
  <c r="AJ74" i="4"/>
  <c r="B123" i="4"/>
  <c r="A38" i="4"/>
  <c r="V47" i="4" s="1"/>
  <c r="C50" i="4"/>
  <c r="C72" i="4"/>
  <c r="C79" i="4"/>
  <c r="B124" i="4"/>
  <c r="C94" i="4"/>
  <c r="E94" i="4" s="1"/>
  <c r="C52" i="4"/>
  <c r="C66" i="4"/>
  <c r="L74" i="4"/>
  <c r="C80" i="4"/>
  <c r="AA83" i="4"/>
  <c r="B131" i="4"/>
  <c r="C55" i="4"/>
  <c r="C67" i="4"/>
  <c r="U74" i="4"/>
  <c r="C81" i="4"/>
  <c r="AD83" i="4"/>
  <c r="B132" i="4"/>
  <c r="C57" i="4"/>
  <c r="C69" i="4"/>
  <c r="AA74" i="4"/>
  <c r="F83" i="4"/>
  <c r="A35" i="4"/>
  <c r="M86" i="4" s="1"/>
  <c r="A43" i="4"/>
  <c r="AK86" i="4" s="1"/>
  <c r="C53" i="4"/>
  <c r="C70" i="4"/>
  <c r="O74" i="4"/>
  <c r="AM74" i="4"/>
  <c r="I83" i="4"/>
  <c r="AG83" i="4"/>
  <c r="B125" i="4"/>
  <c r="B133" i="4"/>
  <c r="A36" i="4"/>
  <c r="P47" i="4" s="1"/>
  <c r="C54" i="4"/>
  <c r="C71" i="4"/>
  <c r="R74" i="4"/>
  <c r="C78" i="4"/>
  <c r="L83" i="4"/>
  <c r="AJ83" i="4"/>
  <c r="B126" i="4"/>
  <c r="B134" i="4"/>
  <c r="B135" i="4"/>
  <c r="B128" i="4"/>
  <c r="B136" i="4"/>
  <c r="B122" i="4"/>
  <c r="A29" i="4"/>
  <c r="D93" i="4"/>
  <c r="J46" i="4"/>
  <c r="L46" i="4"/>
  <c r="F77" i="4"/>
  <c r="G46" i="4"/>
  <c r="F60" i="4"/>
  <c r="F63" i="4"/>
  <c r="F87" i="4"/>
  <c r="E46" i="4"/>
  <c r="C122" i="3"/>
  <c r="AM83" i="3"/>
  <c r="AM74" i="3"/>
  <c r="AJ83" i="3"/>
  <c r="AJ74" i="3"/>
  <c r="F46" i="3"/>
  <c r="I46" i="3" s="1"/>
  <c r="L46" i="3" s="1"/>
  <c r="O46" i="3" s="1"/>
  <c r="R46" i="3" s="1"/>
  <c r="U46" i="3" s="1"/>
  <c r="X46" i="3" s="1"/>
  <c r="AA46" i="3" s="1"/>
  <c r="AD46" i="3" s="1"/>
  <c r="AG46" i="3" s="1"/>
  <c r="D46" i="3"/>
  <c r="F63" i="3" s="1"/>
  <c r="AB86" i="8" l="1"/>
  <c r="AK62" i="5"/>
  <c r="S62" i="7"/>
  <c r="AK76" i="8"/>
  <c r="J76" i="12"/>
  <c r="S47" i="7"/>
  <c r="V62" i="7"/>
  <c r="AB62" i="12"/>
  <c r="J47" i="12"/>
  <c r="D76" i="8"/>
  <c r="AB76" i="12"/>
  <c r="AK47" i="8"/>
  <c r="AK47" i="5"/>
  <c r="V76" i="7"/>
  <c r="AK62" i="8"/>
  <c r="D62" i="8"/>
  <c r="AB62" i="11"/>
  <c r="AB86" i="12"/>
  <c r="S47" i="11"/>
  <c r="C83" i="9"/>
  <c r="C83" i="6"/>
  <c r="C60" i="8"/>
  <c r="AE62" i="7"/>
  <c r="AB76" i="10"/>
  <c r="S86" i="12"/>
  <c r="M76" i="5"/>
  <c r="D62" i="6"/>
  <c r="AE76" i="7"/>
  <c r="V86" i="5"/>
  <c r="J76" i="7"/>
  <c r="M76" i="8"/>
  <c r="AB86" i="10"/>
  <c r="AB62" i="7"/>
  <c r="AB62" i="10"/>
  <c r="G76" i="12"/>
  <c r="G210" i="10"/>
  <c r="B202" i="10"/>
  <c r="C202" i="10" s="1"/>
  <c r="B208" i="10"/>
  <c r="C208" i="10" s="1"/>
  <c r="B209" i="10"/>
  <c r="C209" i="10" s="1"/>
  <c r="B204" i="10"/>
  <c r="C204" i="10" s="1"/>
  <c r="S62" i="11"/>
  <c r="F88" i="4"/>
  <c r="C9" i="2" s="1"/>
  <c r="D76" i="6"/>
  <c r="C83" i="8"/>
  <c r="AB76" i="8"/>
  <c r="AH76" i="12"/>
  <c r="I88" i="12"/>
  <c r="D86" i="6"/>
  <c r="AB76" i="6"/>
  <c r="M62" i="8"/>
  <c r="M62" i="6"/>
  <c r="AB62" i="6"/>
  <c r="M76" i="6"/>
  <c r="F88" i="8"/>
  <c r="C13" i="2" s="1"/>
  <c r="AH86" i="4"/>
  <c r="F88" i="5"/>
  <c r="M47" i="6"/>
  <c r="C74" i="8"/>
  <c r="C88" i="8" s="1"/>
  <c r="C117" i="8" s="1"/>
  <c r="AB62" i="8"/>
  <c r="M47" i="8"/>
  <c r="S86" i="11"/>
  <c r="C93" i="8"/>
  <c r="E93" i="8" s="1"/>
  <c r="C74" i="10"/>
  <c r="C93" i="4"/>
  <c r="C95" i="4" s="1"/>
  <c r="C93" i="11"/>
  <c r="C95" i="11" s="1"/>
  <c r="J86" i="4"/>
  <c r="AE62" i="4"/>
  <c r="G62" i="7"/>
  <c r="D76" i="10"/>
  <c r="AH62" i="12"/>
  <c r="S62" i="4"/>
  <c r="AE62" i="12"/>
  <c r="AH47" i="12"/>
  <c r="AE62" i="5"/>
  <c r="M47" i="5"/>
  <c r="D86" i="10"/>
  <c r="D76" i="12"/>
  <c r="AE76" i="5"/>
  <c r="D62" i="10"/>
  <c r="M62" i="5"/>
  <c r="AE47" i="5"/>
  <c r="B206" i="8"/>
  <c r="C206" i="8" s="1"/>
  <c r="B207" i="8"/>
  <c r="C207" i="8" s="1"/>
  <c r="G210" i="8"/>
  <c r="B205" i="8"/>
  <c r="C205" i="8" s="1"/>
  <c r="B204" i="8"/>
  <c r="C204" i="8" s="1"/>
  <c r="E94" i="12"/>
  <c r="C88" i="10"/>
  <c r="C117" i="10" s="1"/>
  <c r="I88" i="10"/>
  <c r="AE47" i="4"/>
  <c r="AE76" i="4"/>
  <c r="C74" i="5"/>
  <c r="F88" i="10"/>
  <c r="Y62" i="4"/>
  <c r="J47" i="4"/>
  <c r="C74" i="6"/>
  <c r="C88" i="6" s="1"/>
  <c r="C117" i="6" s="1"/>
  <c r="J76" i="4"/>
  <c r="I88" i="5"/>
  <c r="I88" i="9"/>
  <c r="C74" i="9"/>
  <c r="C88" i="9" s="1"/>
  <c r="C117" i="9" s="1"/>
  <c r="AE47" i="7"/>
  <c r="Y76" i="4"/>
  <c r="I88" i="11"/>
  <c r="D86" i="12"/>
  <c r="D62" i="12"/>
  <c r="F88" i="12"/>
  <c r="Y47" i="4"/>
  <c r="C60" i="5"/>
  <c r="F88" i="9"/>
  <c r="C74" i="11"/>
  <c r="C88" i="11" s="1"/>
  <c r="C117" i="11" s="1"/>
  <c r="C122" i="12"/>
  <c r="C83" i="7"/>
  <c r="V47" i="5"/>
  <c r="V62" i="5"/>
  <c r="C60" i="12"/>
  <c r="C88" i="12" s="1"/>
  <c r="C117" i="12" s="1"/>
  <c r="C122" i="6"/>
  <c r="V62" i="12"/>
  <c r="F88" i="6"/>
  <c r="S76" i="12"/>
  <c r="S62" i="12"/>
  <c r="D62" i="11"/>
  <c r="AE86" i="12"/>
  <c r="AE47" i="12"/>
  <c r="P76" i="8"/>
  <c r="P62" i="8"/>
  <c r="P86" i="8"/>
  <c r="G86" i="7"/>
  <c r="G47" i="7"/>
  <c r="F88" i="7"/>
  <c r="P62" i="12"/>
  <c r="P86" i="12"/>
  <c r="V47" i="12"/>
  <c r="V76" i="12"/>
  <c r="C122" i="7"/>
  <c r="P76" i="12"/>
  <c r="G86" i="12"/>
  <c r="G47" i="12"/>
  <c r="V47" i="8"/>
  <c r="V76" i="8"/>
  <c r="V62" i="8"/>
  <c r="S76" i="8"/>
  <c r="S62" i="8"/>
  <c r="D86" i="11"/>
  <c r="D47" i="11"/>
  <c r="S76" i="6"/>
  <c r="S86" i="6"/>
  <c r="S62" i="6"/>
  <c r="AB86" i="11"/>
  <c r="AB47" i="11"/>
  <c r="E94" i="9"/>
  <c r="G209" i="6"/>
  <c r="B219" i="12"/>
  <c r="C219" i="12" s="1"/>
  <c r="B215" i="12"/>
  <c r="C215" i="12" s="1"/>
  <c r="B211" i="12"/>
  <c r="C211" i="12" s="1"/>
  <c r="B218" i="12"/>
  <c r="C218" i="12" s="1"/>
  <c r="B214" i="12"/>
  <c r="C214" i="12" s="1"/>
  <c r="B210" i="12"/>
  <c r="C210" i="12" s="1"/>
  <c r="B217" i="12"/>
  <c r="C217" i="12" s="1"/>
  <c r="B213" i="12"/>
  <c r="C213" i="12" s="1"/>
  <c r="B216" i="12"/>
  <c r="C216" i="12" s="1"/>
  <c r="B212" i="12"/>
  <c r="C212" i="12" s="1"/>
  <c r="M86" i="12"/>
  <c r="M62" i="12"/>
  <c r="M76" i="12"/>
  <c r="M47" i="12"/>
  <c r="B208" i="12"/>
  <c r="C208" i="12" s="1"/>
  <c r="B204" i="12"/>
  <c r="C204" i="12" s="1"/>
  <c r="B207" i="12"/>
  <c r="C207" i="12" s="1"/>
  <c r="B203" i="12"/>
  <c r="C203" i="12" s="1"/>
  <c r="B206" i="12"/>
  <c r="C206" i="12" s="1"/>
  <c r="B202" i="12"/>
  <c r="C202" i="12" s="1"/>
  <c r="B209" i="12"/>
  <c r="C209" i="12" s="1"/>
  <c r="B205" i="12"/>
  <c r="C205" i="12" s="1"/>
  <c r="L88" i="12"/>
  <c r="K46" i="12"/>
  <c r="L87" i="12"/>
  <c r="L77" i="12"/>
  <c r="L60" i="12"/>
  <c r="O46" i="12"/>
  <c r="M46" i="12"/>
  <c r="Y47" i="12"/>
  <c r="Y86" i="12"/>
  <c r="Y62" i="12"/>
  <c r="Y76" i="12"/>
  <c r="AK86" i="12"/>
  <c r="AK62" i="12"/>
  <c r="AK76" i="12"/>
  <c r="AK47" i="12"/>
  <c r="B219" i="11"/>
  <c r="C219" i="11" s="1"/>
  <c r="B215" i="11"/>
  <c r="C215" i="11" s="1"/>
  <c r="B211" i="11"/>
  <c r="C211" i="11" s="1"/>
  <c r="B218" i="11"/>
  <c r="C218" i="11" s="1"/>
  <c r="B214" i="11"/>
  <c r="C214" i="11" s="1"/>
  <c r="B212" i="11"/>
  <c r="C212" i="11" s="1"/>
  <c r="B210" i="11"/>
  <c r="C210" i="11" s="1"/>
  <c r="B217" i="11"/>
  <c r="C217" i="11" s="1"/>
  <c r="B213" i="11"/>
  <c r="C213" i="11" s="1"/>
  <c r="B216" i="11"/>
  <c r="C216" i="11" s="1"/>
  <c r="AK86" i="11"/>
  <c r="AK62" i="11"/>
  <c r="AK76" i="11"/>
  <c r="AK47" i="11"/>
  <c r="M86" i="11"/>
  <c r="M62" i="11"/>
  <c r="M76" i="11"/>
  <c r="M47" i="11"/>
  <c r="AH86" i="11"/>
  <c r="AH62" i="11"/>
  <c r="AH76" i="11"/>
  <c r="AH47" i="11"/>
  <c r="E94" i="11"/>
  <c r="P62" i="11"/>
  <c r="P76" i="11"/>
  <c r="P47" i="11"/>
  <c r="P86" i="11"/>
  <c r="V76" i="11"/>
  <c r="V47" i="11"/>
  <c r="V86" i="11"/>
  <c r="V62" i="11"/>
  <c r="J86" i="11"/>
  <c r="J62" i="11"/>
  <c r="J76" i="11"/>
  <c r="J47" i="11"/>
  <c r="B208" i="11"/>
  <c r="C208" i="11" s="1"/>
  <c r="B204" i="11"/>
  <c r="C204" i="11" s="1"/>
  <c r="B207" i="11"/>
  <c r="C207" i="11" s="1"/>
  <c r="B203" i="11"/>
  <c r="C203" i="11" s="1"/>
  <c r="B205" i="11"/>
  <c r="C205" i="11" s="1"/>
  <c r="B206" i="11"/>
  <c r="C206" i="11" s="1"/>
  <c r="B202" i="11"/>
  <c r="C202" i="11" s="1"/>
  <c r="B209" i="11"/>
  <c r="C209" i="11" s="1"/>
  <c r="E93" i="11"/>
  <c r="AE86" i="11"/>
  <c r="AE47" i="11"/>
  <c r="AE62" i="11"/>
  <c r="AE76" i="11"/>
  <c r="L88" i="11"/>
  <c r="L77" i="11"/>
  <c r="K46" i="11"/>
  <c r="L60" i="11"/>
  <c r="Y47" i="11"/>
  <c r="Y86" i="11"/>
  <c r="Y62" i="11"/>
  <c r="Y76" i="11"/>
  <c r="C122" i="11"/>
  <c r="G86" i="11"/>
  <c r="G62" i="11"/>
  <c r="G76" i="11"/>
  <c r="G47" i="11"/>
  <c r="O46" i="11"/>
  <c r="M46" i="11"/>
  <c r="M86" i="10"/>
  <c r="M62" i="10"/>
  <c r="M76" i="10"/>
  <c r="M47" i="10"/>
  <c r="C122" i="10"/>
  <c r="G86" i="10"/>
  <c r="G62" i="10"/>
  <c r="G47" i="10"/>
  <c r="G76" i="10"/>
  <c r="AK86" i="10"/>
  <c r="AK62" i="10"/>
  <c r="AK76" i="10"/>
  <c r="AK47" i="10"/>
  <c r="Y47" i="10"/>
  <c r="Y86" i="10"/>
  <c r="Y62" i="10"/>
  <c r="Y76" i="10"/>
  <c r="V47" i="10"/>
  <c r="V86" i="10"/>
  <c r="V76" i="10"/>
  <c r="V62" i="10"/>
  <c r="P62" i="10"/>
  <c r="P76" i="10"/>
  <c r="P47" i="10"/>
  <c r="P86" i="10"/>
  <c r="AE86" i="10"/>
  <c r="AE62" i="10"/>
  <c r="AE76" i="10"/>
  <c r="AE47" i="10"/>
  <c r="AH86" i="10"/>
  <c r="AH62" i="10"/>
  <c r="AH76" i="10"/>
  <c r="AH47" i="10"/>
  <c r="E94" i="10"/>
  <c r="S76" i="10"/>
  <c r="S47" i="10"/>
  <c r="S62" i="10"/>
  <c r="S86" i="10"/>
  <c r="J86" i="10"/>
  <c r="J62" i="10"/>
  <c r="J76" i="10"/>
  <c r="J47" i="10"/>
  <c r="L46" i="10"/>
  <c r="J46" i="10"/>
  <c r="B219" i="10"/>
  <c r="C219" i="10" s="1"/>
  <c r="B215" i="10"/>
  <c r="C215" i="10" s="1"/>
  <c r="B211" i="10"/>
  <c r="C211" i="10" s="1"/>
  <c r="B212" i="10"/>
  <c r="C212" i="10" s="1"/>
  <c r="B218" i="10"/>
  <c r="C218" i="10" s="1"/>
  <c r="B214" i="10"/>
  <c r="C214" i="10" s="1"/>
  <c r="B210" i="10"/>
  <c r="C210" i="10" s="1"/>
  <c r="B217" i="10"/>
  <c r="C217" i="10" s="1"/>
  <c r="B213" i="10"/>
  <c r="C213" i="10" s="1"/>
  <c r="B216" i="10"/>
  <c r="C216" i="10" s="1"/>
  <c r="AB47" i="9"/>
  <c r="AB86" i="9"/>
  <c r="AB62" i="9"/>
  <c r="AB76" i="9"/>
  <c r="V47" i="9"/>
  <c r="V76" i="9"/>
  <c r="V86" i="9"/>
  <c r="V62" i="9"/>
  <c r="D47" i="9"/>
  <c r="D86" i="9"/>
  <c r="D62" i="9"/>
  <c r="D76" i="9"/>
  <c r="Y47" i="9"/>
  <c r="Y86" i="9"/>
  <c r="Y62" i="9"/>
  <c r="Y76" i="9"/>
  <c r="L46" i="9"/>
  <c r="J46" i="9"/>
  <c r="P62" i="9"/>
  <c r="P76" i="9"/>
  <c r="P86" i="9"/>
  <c r="P47" i="9"/>
  <c r="S76" i="9"/>
  <c r="S47" i="9"/>
  <c r="S86" i="9"/>
  <c r="S62" i="9"/>
  <c r="C122" i="9"/>
  <c r="J86" i="9"/>
  <c r="J62" i="9"/>
  <c r="J76" i="9"/>
  <c r="J47" i="9"/>
  <c r="AE86" i="9"/>
  <c r="AE62" i="9"/>
  <c r="AE76" i="9"/>
  <c r="AE47" i="9"/>
  <c r="AK86" i="9"/>
  <c r="AK62" i="9"/>
  <c r="AK76" i="9"/>
  <c r="AK47" i="9"/>
  <c r="B219" i="9"/>
  <c r="C219" i="9" s="1"/>
  <c r="B215" i="9"/>
  <c r="C215" i="9" s="1"/>
  <c r="B211" i="9"/>
  <c r="C211" i="9" s="1"/>
  <c r="B218" i="9"/>
  <c r="C218" i="9" s="1"/>
  <c r="B214" i="9"/>
  <c r="C214" i="9" s="1"/>
  <c r="B210" i="9"/>
  <c r="C210" i="9" s="1"/>
  <c r="B217" i="9"/>
  <c r="C217" i="9" s="1"/>
  <c r="B213" i="9"/>
  <c r="C213" i="9" s="1"/>
  <c r="B212" i="9"/>
  <c r="C212" i="9" s="1"/>
  <c r="B216" i="9"/>
  <c r="C216" i="9" s="1"/>
  <c r="AH86" i="9"/>
  <c r="AH62" i="9"/>
  <c r="AH76" i="9"/>
  <c r="AH47" i="9"/>
  <c r="G209" i="9"/>
  <c r="G86" i="9"/>
  <c r="G62" i="9"/>
  <c r="G76" i="9"/>
  <c r="G47" i="9"/>
  <c r="M86" i="9"/>
  <c r="M62" i="9"/>
  <c r="M76" i="9"/>
  <c r="M47" i="9"/>
  <c r="Y47" i="8"/>
  <c r="Y62" i="8"/>
  <c r="Y76" i="8"/>
  <c r="Y86" i="8"/>
  <c r="L88" i="8"/>
  <c r="L60" i="8"/>
  <c r="L77" i="8"/>
  <c r="K46" i="8"/>
  <c r="L87" i="8"/>
  <c r="L63" i="8"/>
  <c r="B212" i="8"/>
  <c r="C212" i="8" s="1"/>
  <c r="B219" i="8"/>
  <c r="C219" i="8" s="1"/>
  <c r="B215" i="8"/>
  <c r="C215" i="8" s="1"/>
  <c r="B211" i="8"/>
  <c r="C211" i="8" s="1"/>
  <c r="B218" i="8"/>
  <c r="C218" i="8" s="1"/>
  <c r="B214" i="8"/>
  <c r="C214" i="8" s="1"/>
  <c r="B216" i="8"/>
  <c r="C216" i="8" s="1"/>
  <c r="B210" i="8"/>
  <c r="C210" i="8" s="1"/>
  <c r="B217" i="8"/>
  <c r="C217" i="8" s="1"/>
  <c r="B213" i="8"/>
  <c r="C213" i="8" s="1"/>
  <c r="O88" i="8"/>
  <c r="N46" i="8"/>
  <c r="O77" i="8"/>
  <c r="O63" i="8"/>
  <c r="O60" i="8"/>
  <c r="AE86" i="8"/>
  <c r="AE62" i="8"/>
  <c r="AE76" i="8"/>
  <c r="AE47" i="8"/>
  <c r="R46" i="8"/>
  <c r="P46" i="8"/>
  <c r="E94" i="8"/>
  <c r="G86" i="8"/>
  <c r="G62" i="8"/>
  <c r="G76" i="8"/>
  <c r="G47" i="8"/>
  <c r="AH86" i="8"/>
  <c r="AH62" i="8"/>
  <c r="AH76" i="8"/>
  <c r="AH47" i="8"/>
  <c r="C122" i="8"/>
  <c r="J86" i="8"/>
  <c r="J62" i="8"/>
  <c r="J76" i="8"/>
  <c r="J47" i="8"/>
  <c r="O87" i="8"/>
  <c r="Y86" i="7"/>
  <c r="Y62" i="7"/>
  <c r="Y47" i="7"/>
  <c r="Y76" i="7"/>
  <c r="I77" i="7"/>
  <c r="I63" i="7"/>
  <c r="I60" i="7"/>
  <c r="C60" i="7" s="1"/>
  <c r="C88" i="7" s="1"/>
  <c r="C117" i="7" s="1"/>
  <c r="H46" i="7"/>
  <c r="B219" i="7"/>
  <c r="C219" i="7" s="1"/>
  <c r="B210" i="7"/>
  <c r="C210" i="7" s="1"/>
  <c r="B217" i="7"/>
  <c r="C217" i="7" s="1"/>
  <c r="B213" i="7"/>
  <c r="C213" i="7" s="1"/>
  <c r="B215" i="7"/>
  <c r="C215" i="7" s="1"/>
  <c r="B218" i="7"/>
  <c r="C218" i="7" s="1"/>
  <c r="B214" i="7"/>
  <c r="C214" i="7" s="1"/>
  <c r="B216" i="7"/>
  <c r="C216" i="7" s="1"/>
  <c r="B212" i="7"/>
  <c r="C212" i="7" s="1"/>
  <c r="B211" i="7"/>
  <c r="C211" i="7" s="1"/>
  <c r="P47" i="7"/>
  <c r="P76" i="7"/>
  <c r="P86" i="7"/>
  <c r="P62" i="7"/>
  <c r="I87" i="7"/>
  <c r="M86" i="7"/>
  <c r="M76" i="7"/>
  <c r="M47" i="7"/>
  <c r="M62" i="7"/>
  <c r="AK86" i="7"/>
  <c r="AK76" i="7"/>
  <c r="AK47" i="7"/>
  <c r="AK62" i="7"/>
  <c r="M46" i="7"/>
  <c r="O46" i="7"/>
  <c r="B204" i="7"/>
  <c r="C204" i="7" s="1"/>
  <c r="B206" i="7"/>
  <c r="C206" i="7" s="1"/>
  <c r="B202" i="7"/>
  <c r="C202" i="7" s="1"/>
  <c r="B207" i="7"/>
  <c r="C207" i="7" s="1"/>
  <c r="B203" i="7"/>
  <c r="C203" i="7" s="1"/>
  <c r="B208" i="7"/>
  <c r="C208" i="7" s="1"/>
  <c r="B209" i="7"/>
  <c r="C209" i="7" s="1"/>
  <c r="B205" i="7"/>
  <c r="C205" i="7" s="1"/>
  <c r="L88" i="7"/>
  <c r="K46" i="7"/>
  <c r="L87" i="7"/>
  <c r="L60" i="7"/>
  <c r="L77" i="7"/>
  <c r="L88" i="6"/>
  <c r="L63" i="6"/>
  <c r="L60" i="6"/>
  <c r="K46" i="6"/>
  <c r="L77" i="6"/>
  <c r="V62" i="6"/>
  <c r="V76" i="6"/>
  <c r="V47" i="6"/>
  <c r="V86" i="6"/>
  <c r="O77" i="6"/>
  <c r="N46" i="6"/>
  <c r="O60" i="6"/>
  <c r="O88" i="6"/>
  <c r="Y47" i="6"/>
  <c r="Y76" i="6"/>
  <c r="Y86" i="6"/>
  <c r="Y62" i="6"/>
  <c r="AE86" i="6"/>
  <c r="AE62" i="6"/>
  <c r="AE76" i="6"/>
  <c r="AE47" i="6"/>
  <c r="O63" i="6"/>
  <c r="P46" i="6"/>
  <c r="R46" i="6"/>
  <c r="B216" i="6"/>
  <c r="C216" i="6" s="1"/>
  <c r="B219" i="6"/>
  <c r="C219" i="6" s="1"/>
  <c r="B215" i="6"/>
  <c r="C215" i="6" s="1"/>
  <c r="B211" i="6"/>
  <c r="C211" i="6" s="1"/>
  <c r="B212" i="6"/>
  <c r="C212" i="6" s="1"/>
  <c r="B218" i="6"/>
  <c r="C218" i="6" s="1"/>
  <c r="B214" i="6"/>
  <c r="C214" i="6" s="1"/>
  <c r="B210" i="6"/>
  <c r="C210" i="6" s="1"/>
  <c r="B217" i="6"/>
  <c r="C217" i="6" s="1"/>
  <c r="B213" i="6"/>
  <c r="C213" i="6" s="1"/>
  <c r="G47" i="6"/>
  <c r="G86" i="6"/>
  <c r="G62" i="6"/>
  <c r="G76" i="6"/>
  <c r="AH86" i="6"/>
  <c r="AH62" i="6"/>
  <c r="AH76" i="6"/>
  <c r="AH47" i="6"/>
  <c r="J86" i="6"/>
  <c r="J62" i="6"/>
  <c r="J76" i="6"/>
  <c r="J47" i="6"/>
  <c r="P62" i="6"/>
  <c r="P76" i="6"/>
  <c r="P86" i="6"/>
  <c r="P47" i="6"/>
  <c r="O87" i="6"/>
  <c r="Y86" i="5"/>
  <c r="Y47" i="5"/>
  <c r="Y62" i="5"/>
  <c r="Y76" i="5"/>
  <c r="O46" i="5"/>
  <c r="M46" i="5"/>
  <c r="B217" i="5"/>
  <c r="C217" i="5" s="1"/>
  <c r="B219" i="5"/>
  <c r="C219" i="5" s="1"/>
  <c r="B215" i="5"/>
  <c r="C215" i="5" s="1"/>
  <c r="B211" i="5"/>
  <c r="C211" i="5" s="1"/>
  <c r="B213" i="5"/>
  <c r="C213" i="5" s="1"/>
  <c r="B218" i="5"/>
  <c r="C218" i="5" s="1"/>
  <c r="B214" i="5"/>
  <c r="C214" i="5" s="1"/>
  <c r="B210" i="5"/>
  <c r="C210" i="5" s="1"/>
  <c r="B216" i="5"/>
  <c r="C216" i="5" s="1"/>
  <c r="B212" i="5"/>
  <c r="C212" i="5" s="1"/>
  <c r="P62" i="5"/>
  <c r="P76" i="5"/>
  <c r="P86" i="5"/>
  <c r="P47" i="5"/>
  <c r="C122" i="5"/>
  <c r="AB47" i="5"/>
  <c r="AB86" i="5"/>
  <c r="AB62" i="5"/>
  <c r="AB76" i="5"/>
  <c r="S76" i="5"/>
  <c r="S47" i="5"/>
  <c r="S86" i="5"/>
  <c r="S62" i="5"/>
  <c r="J62" i="5"/>
  <c r="J86" i="5"/>
  <c r="J76" i="5"/>
  <c r="J47" i="5"/>
  <c r="AH86" i="5"/>
  <c r="AH47" i="5"/>
  <c r="AH62" i="5"/>
  <c r="AH76" i="5"/>
  <c r="D47" i="5"/>
  <c r="D62" i="5"/>
  <c r="D86" i="5"/>
  <c r="D76" i="5"/>
  <c r="G209" i="5"/>
  <c r="S47" i="4"/>
  <c r="AB47" i="4"/>
  <c r="AB62" i="4"/>
  <c r="AB76" i="4"/>
  <c r="S86" i="4"/>
  <c r="G47" i="4"/>
  <c r="P86" i="4"/>
  <c r="V76" i="4"/>
  <c r="G76" i="4"/>
  <c r="G62" i="4"/>
  <c r="C74" i="4"/>
  <c r="P62" i="4"/>
  <c r="V62" i="4"/>
  <c r="D47" i="4"/>
  <c r="M47" i="4"/>
  <c r="AH76" i="4"/>
  <c r="V86" i="4"/>
  <c r="AH47" i="4"/>
  <c r="D76" i="4"/>
  <c r="D62" i="4"/>
  <c r="C122" i="4"/>
  <c r="C83" i="4"/>
  <c r="AK76" i="4"/>
  <c r="AK62" i="4"/>
  <c r="P76" i="4"/>
  <c r="AK47" i="4"/>
  <c r="M76" i="4"/>
  <c r="M62" i="4"/>
  <c r="I87" i="4"/>
  <c r="I63" i="4"/>
  <c r="I60" i="4"/>
  <c r="I88" i="4" s="1"/>
  <c r="H46" i="4"/>
  <c r="I77" i="4"/>
  <c r="M46" i="4"/>
  <c r="O46" i="4"/>
  <c r="K46" i="4"/>
  <c r="L77" i="4"/>
  <c r="L87" i="4"/>
  <c r="L63" i="4"/>
  <c r="L60" i="4"/>
  <c r="L88" i="4" s="1"/>
  <c r="E46" i="3"/>
  <c r="F87" i="3"/>
  <c r="AH46" i="3"/>
  <c r="AJ46" i="3"/>
  <c r="AK46" i="3" s="1"/>
  <c r="AL46" i="3" s="1"/>
  <c r="F77" i="3"/>
  <c r="F60" i="3"/>
  <c r="G46" i="3"/>
  <c r="AJ60" i="3"/>
  <c r="AJ88" i="3" s="1"/>
  <c r="P46" i="3"/>
  <c r="C59" i="3"/>
  <c r="G209" i="10" l="1"/>
  <c r="G209" i="8"/>
  <c r="E95" i="8"/>
  <c r="C102" i="8" s="1"/>
  <c r="C95" i="8"/>
  <c r="C10" i="2"/>
  <c r="C93" i="5"/>
  <c r="E93" i="4"/>
  <c r="E95" i="4" s="1"/>
  <c r="C102" i="4" s="1"/>
  <c r="C110" i="4" s="1"/>
  <c r="C93" i="12"/>
  <c r="C17" i="2"/>
  <c r="C12" i="2"/>
  <c r="C93" i="7"/>
  <c r="I88" i="7"/>
  <c r="C93" i="6"/>
  <c r="C11" i="2"/>
  <c r="C14" i="2"/>
  <c r="C93" i="9"/>
  <c r="C15" i="2"/>
  <c r="C93" i="10"/>
  <c r="C88" i="5"/>
  <c r="C117" i="5" s="1"/>
  <c r="C110" i="8"/>
  <c r="C111" i="8" s="1"/>
  <c r="C116" i="8" s="1"/>
  <c r="E29" i="2"/>
  <c r="C29" i="2"/>
  <c r="G209" i="7"/>
  <c r="G209" i="12"/>
  <c r="P46" i="12"/>
  <c r="R46" i="12"/>
  <c r="N46" i="12"/>
  <c r="O87" i="12"/>
  <c r="O63" i="12"/>
  <c r="O60" i="12"/>
  <c r="O88" i="12"/>
  <c r="O77" i="12"/>
  <c r="E95" i="11"/>
  <c r="C102" i="11" s="1"/>
  <c r="P46" i="11"/>
  <c r="R46" i="11"/>
  <c r="G209" i="11"/>
  <c r="N46" i="11"/>
  <c r="O60" i="11"/>
  <c r="O88" i="11"/>
  <c r="O63" i="11"/>
  <c r="O77" i="11"/>
  <c r="O87" i="11"/>
  <c r="L88" i="10"/>
  <c r="K46" i="10"/>
  <c r="L77" i="10"/>
  <c r="L60" i="10"/>
  <c r="L87" i="10"/>
  <c r="L63" i="10"/>
  <c r="O46" i="10"/>
  <c r="M46" i="10"/>
  <c r="L88" i="9"/>
  <c r="K46" i="9"/>
  <c r="L60" i="9"/>
  <c r="L77" i="9"/>
  <c r="L87" i="9"/>
  <c r="L63" i="9"/>
  <c r="O46" i="9"/>
  <c r="M46" i="9"/>
  <c r="R77" i="8"/>
  <c r="R88" i="8"/>
  <c r="R60" i="8"/>
  <c r="Q46" i="8"/>
  <c r="R63" i="8"/>
  <c r="R87" i="8"/>
  <c r="U46" i="8"/>
  <c r="S46" i="8"/>
  <c r="R46" i="7"/>
  <c r="P46" i="7"/>
  <c r="O63" i="7"/>
  <c r="O60" i="7"/>
  <c r="O87" i="7"/>
  <c r="N46" i="7"/>
  <c r="O88" i="7"/>
  <c r="O77" i="7"/>
  <c r="Q46" i="6"/>
  <c r="R60" i="6"/>
  <c r="R88" i="6"/>
  <c r="R63" i="6"/>
  <c r="R77" i="6"/>
  <c r="R87" i="6"/>
  <c r="U46" i="6"/>
  <c r="S46" i="6"/>
  <c r="O63" i="5"/>
  <c r="N46" i="5"/>
  <c r="O77" i="5"/>
  <c r="O88" i="5"/>
  <c r="O60" i="5"/>
  <c r="O87" i="5"/>
  <c r="P46" i="5"/>
  <c r="R46" i="5"/>
  <c r="O87" i="4"/>
  <c r="O77" i="4"/>
  <c r="N46" i="4"/>
  <c r="O63" i="4"/>
  <c r="O60" i="4"/>
  <c r="O88" i="4" s="1"/>
  <c r="P46" i="4"/>
  <c r="R46" i="4"/>
  <c r="H46" i="3"/>
  <c r="J46" i="3" s="1"/>
  <c r="I87" i="3"/>
  <c r="I60" i="3"/>
  <c r="I77" i="3"/>
  <c r="I63" i="3"/>
  <c r="AM77" i="3"/>
  <c r="AM87" i="3"/>
  <c r="AM60" i="3"/>
  <c r="AM63" i="3"/>
  <c r="Q46" i="3"/>
  <c r="S46" i="3" s="1"/>
  <c r="R63" i="3"/>
  <c r="R87" i="3"/>
  <c r="R77" i="3"/>
  <c r="AM88" i="3"/>
  <c r="AI46" i="3"/>
  <c r="AJ63" i="3"/>
  <c r="AJ87" i="3"/>
  <c r="AJ77" i="3"/>
  <c r="E25" i="2" l="1"/>
  <c r="C25" i="2"/>
  <c r="C95" i="5"/>
  <c r="E93" i="5"/>
  <c r="E95" i="5" s="1"/>
  <c r="C102" i="5" s="1"/>
  <c r="C95" i="10"/>
  <c r="E93" i="10"/>
  <c r="E95" i="10" s="1"/>
  <c r="C102" i="10" s="1"/>
  <c r="C110" i="10" s="1"/>
  <c r="C111" i="10" s="1"/>
  <c r="C116" i="10" s="1"/>
  <c r="C95" i="6"/>
  <c r="E93" i="6"/>
  <c r="E95" i="6" s="1"/>
  <c r="C102" i="6" s="1"/>
  <c r="C95" i="7"/>
  <c r="E93" i="7"/>
  <c r="E95" i="7" s="1"/>
  <c r="C102" i="7" s="1"/>
  <c r="C95" i="9"/>
  <c r="E93" i="9"/>
  <c r="E95" i="9" s="1"/>
  <c r="C102" i="9" s="1"/>
  <c r="C110" i="9" s="1"/>
  <c r="C111" i="9" s="1"/>
  <c r="C116" i="9" s="1"/>
  <c r="C95" i="12"/>
  <c r="E93" i="12"/>
  <c r="E95" i="12" s="1"/>
  <c r="C102" i="12" s="1"/>
  <c r="C110" i="12" s="1"/>
  <c r="C111" i="12" s="1"/>
  <c r="C116" i="12" s="1"/>
  <c r="C110" i="11"/>
  <c r="C111" i="11" s="1"/>
  <c r="C116" i="11" s="1"/>
  <c r="E32" i="2"/>
  <c r="C32" i="2"/>
  <c r="U46" i="12"/>
  <c r="S46" i="12"/>
  <c r="R87" i="12"/>
  <c r="R63" i="12"/>
  <c r="R60" i="12"/>
  <c r="R77" i="12"/>
  <c r="R88" i="12"/>
  <c r="Q46" i="12"/>
  <c r="U46" i="11"/>
  <c r="S46" i="11"/>
  <c r="R60" i="11"/>
  <c r="R88" i="11"/>
  <c r="Q46" i="11"/>
  <c r="R87" i="11"/>
  <c r="R63" i="11"/>
  <c r="R77" i="11"/>
  <c r="N46" i="10"/>
  <c r="O88" i="10"/>
  <c r="O60" i="10"/>
  <c r="O77" i="10"/>
  <c r="O87" i="10"/>
  <c r="O63" i="10"/>
  <c r="R46" i="10"/>
  <c r="P46" i="10"/>
  <c r="N46" i="9"/>
  <c r="O60" i="9"/>
  <c r="O88" i="9"/>
  <c r="O63" i="9"/>
  <c r="O77" i="9"/>
  <c r="O87" i="9"/>
  <c r="P46" i="9"/>
  <c r="R46" i="9"/>
  <c r="V46" i="8"/>
  <c r="X46" i="8"/>
  <c r="U63" i="8"/>
  <c r="U60" i="8"/>
  <c r="T46" i="8"/>
  <c r="U88" i="8"/>
  <c r="U87" i="8"/>
  <c r="U77" i="8"/>
  <c r="R77" i="7"/>
  <c r="R63" i="7"/>
  <c r="R60" i="7"/>
  <c r="R88" i="7"/>
  <c r="Q46" i="7"/>
  <c r="R87" i="7"/>
  <c r="U46" i="7"/>
  <c r="S46" i="7"/>
  <c r="U60" i="6"/>
  <c r="T46" i="6"/>
  <c r="U88" i="6"/>
  <c r="U87" i="6"/>
  <c r="U77" i="6"/>
  <c r="U63" i="6"/>
  <c r="V46" i="6"/>
  <c r="X46" i="6"/>
  <c r="U46" i="5"/>
  <c r="S46" i="5"/>
  <c r="R63" i="5"/>
  <c r="Q46" i="5"/>
  <c r="R77" i="5"/>
  <c r="R88" i="5"/>
  <c r="R60" i="5"/>
  <c r="R87" i="5"/>
  <c r="U46" i="4"/>
  <c r="S46" i="4"/>
  <c r="R87" i="4"/>
  <c r="R63" i="4"/>
  <c r="R60" i="4"/>
  <c r="R88" i="4" s="1"/>
  <c r="Q46" i="4"/>
  <c r="R77" i="4"/>
  <c r="T46" i="3"/>
  <c r="V46" i="3" s="1"/>
  <c r="U63" i="3"/>
  <c r="U77" i="3"/>
  <c r="U87" i="3"/>
  <c r="K46" i="3"/>
  <c r="M46" i="3" s="1"/>
  <c r="L87" i="3"/>
  <c r="L63" i="3"/>
  <c r="L77" i="3"/>
  <c r="C67" i="3"/>
  <c r="C69" i="3"/>
  <c r="C70" i="3"/>
  <c r="C71" i="3"/>
  <c r="C72" i="3"/>
  <c r="C73" i="3"/>
  <c r="C79" i="3"/>
  <c r="C80" i="3"/>
  <c r="C81" i="3"/>
  <c r="C82" i="3"/>
  <c r="A29" i="3"/>
  <c r="A32" i="3"/>
  <c r="A42" i="3"/>
  <c r="A43" i="3"/>
  <c r="E33" i="2" l="1"/>
  <c r="C33" i="2"/>
  <c r="E31" i="2"/>
  <c r="C31" i="2"/>
  <c r="C26" i="2"/>
  <c r="C110" i="5"/>
  <c r="C111" i="5" s="1"/>
  <c r="C116" i="5" s="1"/>
  <c r="E26" i="2"/>
  <c r="E28" i="2"/>
  <c r="C28" i="2"/>
  <c r="C110" i="7"/>
  <c r="C111" i="7" s="1"/>
  <c r="C116" i="7" s="1"/>
  <c r="E30" i="2"/>
  <c r="C110" i="6"/>
  <c r="C111" i="6" s="1"/>
  <c r="C116" i="6" s="1"/>
  <c r="E27" i="2"/>
  <c r="C27" i="2"/>
  <c r="C30" i="2"/>
  <c r="U63" i="12"/>
  <c r="U60" i="12"/>
  <c r="T46" i="12"/>
  <c r="U77" i="12"/>
  <c r="U88" i="12"/>
  <c r="U87" i="12"/>
  <c r="V46" i="12"/>
  <c r="X46" i="12"/>
  <c r="U60" i="11"/>
  <c r="T46" i="11"/>
  <c r="U88" i="11"/>
  <c r="U87" i="11"/>
  <c r="U77" i="11"/>
  <c r="U63" i="11"/>
  <c r="V46" i="11"/>
  <c r="X46" i="11"/>
  <c r="R60" i="10"/>
  <c r="R88" i="10"/>
  <c r="Q46" i="10"/>
  <c r="R63" i="10"/>
  <c r="R77" i="10"/>
  <c r="R87" i="10"/>
  <c r="U46" i="10"/>
  <c r="S46" i="10"/>
  <c r="U46" i="9"/>
  <c r="S46" i="9"/>
  <c r="R60" i="9"/>
  <c r="R88" i="9"/>
  <c r="Q46" i="9"/>
  <c r="R87" i="9"/>
  <c r="R77" i="9"/>
  <c r="R63" i="9"/>
  <c r="W46" i="8"/>
  <c r="X60" i="8"/>
  <c r="X77" i="8"/>
  <c r="X88" i="8"/>
  <c r="X63" i="8"/>
  <c r="X87" i="8"/>
  <c r="Y46" i="8"/>
  <c r="AA46" i="8"/>
  <c r="V46" i="7"/>
  <c r="X46" i="7"/>
  <c r="U60" i="7"/>
  <c r="T46" i="7"/>
  <c r="U77" i="7"/>
  <c r="U88" i="7"/>
  <c r="U63" i="7"/>
  <c r="U87" i="7"/>
  <c r="W46" i="6"/>
  <c r="X60" i="6"/>
  <c r="X88" i="6"/>
  <c r="X77" i="6"/>
  <c r="X63" i="6"/>
  <c r="X87" i="6"/>
  <c r="Y46" i="6"/>
  <c r="AA46" i="6"/>
  <c r="U60" i="5"/>
  <c r="T46" i="5"/>
  <c r="U88" i="5"/>
  <c r="U63" i="5"/>
  <c r="U77" i="5"/>
  <c r="U87" i="5"/>
  <c r="V46" i="5"/>
  <c r="X46" i="5"/>
  <c r="C60" i="4"/>
  <c r="C88" i="4" s="1"/>
  <c r="C117" i="4" s="1"/>
  <c r="C111" i="4" s="1"/>
  <c r="C116" i="4" s="1"/>
  <c r="U87" i="4"/>
  <c r="U63" i="4"/>
  <c r="U60" i="4"/>
  <c r="U77" i="4"/>
  <c r="U88" i="4"/>
  <c r="T46" i="4"/>
  <c r="V46" i="4"/>
  <c r="X46" i="4"/>
  <c r="N46" i="3"/>
  <c r="O77" i="3"/>
  <c r="O63" i="3"/>
  <c r="O87" i="3"/>
  <c r="W46" i="3"/>
  <c r="Y46" i="3" s="1"/>
  <c r="X87" i="3"/>
  <c r="X77" i="3"/>
  <c r="X63" i="3"/>
  <c r="AK86" i="3"/>
  <c r="AK76" i="3"/>
  <c r="AK47" i="3"/>
  <c r="AK62" i="3"/>
  <c r="AH47" i="3"/>
  <c r="AH62" i="3"/>
  <c r="AH86" i="3"/>
  <c r="AH76" i="3"/>
  <c r="AA46" i="12" l="1"/>
  <c r="Y46" i="12"/>
  <c r="W46" i="12"/>
  <c r="X87" i="12"/>
  <c r="X60" i="12"/>
  <c r="X77" i="12"/>
  <c r="X88" i="12"/>
  <c r="X63" i="12"/>
  <c r="X60" i="11"/>
  <c r="X88" i="11"/>
  <c r="W46" i="11"/>
  <c r="X63" i="11"/>
  <c r="X77" i="11"/>
  <c r="X87" i="11"/>
  <c r="AA46" i="11"/>
  <c r="Y46" i="11"/>
  <c r="V46" i="10"/>
  <c r="X46" i="10"/>
  <c r="U60" i="10"/>
  <c r="T46" i="10"/>
  <c r="U88" i="10"/>
  <c r="U77" i="10"/>
  <c r="U87" i="10"/>
  <c r="U63" i="10"/>
  <c r="U60" i="9"/>
  <c r="T46" i="9"/>
  <c r="U88" i="9"/>
  <c r="U77" i="9"/>
  <c r="U87" i="9"/>
  <c r="U63" i="9"/>
  <c r="V46" i="9"/>
  <c r="X46" i="9"/>
  <c r="AA87" i="8"/>
  <c r="AA60" i="8"/>
  <c r="AA88" i="8"/>
  <c r="Z46" i="8"/>
  <c r="AA77" i="8"/>
  <c r="AA63" i="8"/>
  <c r="AD46" i="8"/>
  <c r="AB46" i="8"/>
  <c r="AA46" i="7"/>
  <c r="Y46" i="7"/>
  <c r="X60" i="7"/>
  <c r="X87" i="7"/>
  <c r="X88" i="7"/>
  <c r="W46" i="7"/>
  <c r="X63" i="7"/>
  <c r="X77" i="7"/>
  <c r="AD46" i="6"/>
  <c r="AB46" i="6"/>
  <c r="AA60" i="6"/>
  <c r="AA88" i="6"/>
  <c r="Z46" i="6"/>
  <c r="AA87" i="6"/>
  <c r="AA77" i="6"/>
  <c r="AA63" i="6"/>
  <c r="W46" i="5"/>
  <c r="X60" i="5"/>
  <c r="X88" i="5"/>
  <c r="X63" i="5"/>
  <c r="X77" i="5"/>
  <c r="X87" i="5"/>
  <c r="AA46" i="5"/>
  <c r="Y46" i="5"/>
  <c r="AA46" i="4"/>
  <c r="Y46" i="4"/>
  <c r="X63" i="4"/>
  <c r="X60" i="4"/>
  <c r="X77" i="4"/>
  <c r="X88" i="4"/>
  <c r="W46" i="4"/>
  <c r="X87" i="4"/>
  <c r="Z46" i="3"/>
  <c r="AB46" i="3" s="1"/>
  <c r="AA77" i="3"/>
  <c r="AA63" i="3"/>
  <c r="AA87" i="3"/>
  <c r="A33" i="2"/>
  <c r="A32" i="2"/>
  <c r="A31" i="2"/>
  <c r="A30" i="2"/>
  <c r="A29" i="2"/>
  <c r="A28" i="2"/>
  <c r="A27" i="2"/>
  <c r="A26" i="2"/>
  <c r="A25" i="2"/>
  <c r="A24" i="2"/>
  <c r="AA87" i="12" l="1"/>
  <c r="AA63" i="12"/>
  <c r="AA60" i="12"/>
  <c r="AA88" i="12"/>
  <c r="Z46" i="12"/>
  <c r="AA77" i="12"/>
  <c r="AD46" i="12"/>
  <c r="AB46" i="12"/>
  <c r="AA87" i="11"/>
  <c r="AA60" i="11"/>
  <c r="AA88" i="11"/>
  <c r="Z46" i="11"/>
  <c r="AA77" i="11"/>
  <c r="AA63" i="11"/>
  <c r="AD46" i="11"/>
  <c r="AB46" i="11"/>
  <c r="AA46" i="10"/>
  <c r="Y46" i="10"/>
  <c r="W46" i="10"/>
  <c r="X60" i="10"/>
  <c r="X88" i="10"/>
  <c r="X63" i="10"/>
  <c r="X77" i="10"/>
  <c r="X87" i="10"/>
  <c r="AA46" i="9"/>
  <c r="Y46" i="9"/>
  <c r="W46" i="9"/>
  <c r="X60" i="9"/>
  <c r="X88" i="9"/>
  <c r="X87" i="9"/>
  <c r="X63" i="9"/>
  <c r="X77" i="9"/>
  <c r="AD63" i="8"/>
  <c r="AD60" i="8"/>
  <c r="AD88" i="8"/>
  <c r="AC46" i="8"/>
  <c r="AD87" i="8"/>
  <c r="AD77" i="8"/>
  <c r="AE46" i="8"/>
  <c r="AG46" i="8"/>
  <c r="AA87" i="7"/>
  <c r="AA63" i="7"/>
  <c r="AA60" i="7"/>
  <c r="Z46" i="7"/>
  <c r="AA88" i="7"/>
  <c r="AA77" i="7"/>
  <c r="AB46" i="7"/>
  <c r="AD46" i="7"/>
  <c r="AD60" i="6"/>
  <c r="AD88" i="6"/>
  <c r="AC46" i="6"/>
  <c r="AD87" i="6"/>
  <c r="AD63" i="6"/>
  <c r="AD77" i="6"/>
  <c r="AE46" i="6"/>
  <c r="AG46" i="6"/>
  <c r="AD46" i="5"/>
  <c r="AB46" i="5"/>
  <c r="AA60" i="5"/>
  <c r="AA88" i="5"/>
  <c r="Z46" i="5"/>
  <c r="AA77" i="5"/>
  <c r="AA87" i="5"/>
  <c r="AA63" i="5"/>
  <c r="AA77" i="4"/>
  <c r="AA88" i="4"/>
  <c r="Z46" i="4"/>
  <c r="AA87" i="4"/>
  <c r="AA63" i="4"/>
  <c r="AA60" i="4"/>
  <c r="AB46" i="4"/>
  <c r="AD46" i="4"/>
  <c r="AC46" i="3"/>
  <c r="AE46" i="3" s="1"/>
  <c r="AD87" i="3"/>
  <c r="AD77" i="3"/>
  <c r="AD63" i="3"/>
  <c r="B17" i="2"/>
  <c r="B33" i="2" s="1"/>
  <c r="B16" i="2"/>
  <c r="B32" i="2" s="1"/>
  <c r="B15" i="2"/>
  <c r="B31" i="2" s="1"/>
  <c r="B14" i="2"/>
  <c r="B30" i="2" s="1"/>
  <c r="B13" i="2"/>
  <c r="B29" i="2" s="1"/>
  <c r="B12" i="2"/>
  <c r="B28" i="2" s="1"/>
  <c r="B11" i="2"/>
  <c r="B27" i="2" s="1"/>
  <c r="B10" i="2"/>
  <c r="B26" i="2" s="1"/>
  <c r="B9" i="2"/>
  <c r="B25" i="2" s="1"/>
  <c r="B8" i="2"/>
  <c r="B24" i="2" s="1"/>
  <c r="AD63" i="12" l="1"/>
  <c r="AD60" i="12"/>
  <c r="AD77" i="12"/>
  <c r="AD88" i="12"/>
  <c r="AC46" i="12"/>
  <c r="AD87" i="12"/>
  <c r="AE46" i="12"/>
  <c r="AG46" i="12"/>
  <c r="AD63" i="11"/>
  <c r="AD60" i="11"/>
  <c r="AD88" i="11"/>
  <c r="AC46" i="11"/>
  <c r="AD87" i="11"/>
  <c r="AD77" i="11"/>
  <c r="AE46" i="11"/>
  <c r="AG46" i="11"/>
  <c r="AA60" i="10"/>
  <c r="AA88" i="10"/>
  <c r="Z46" i="10"/>
  <c r="AA77" i="10"/>
  <c r="AA63" i="10"/>
  <c r="AA87" i="10"/>
  <c r="AD46" i="10"/>
  <c r="AB46" i="10"/>
  <c r="AD46" i="9"/>
  <c r="AB46" i="9"/>
  <c r="AA60" i="9"/>
  <c r="AA88" i="9"/>
  <c r="Z46" i="9"/>
  <c r="AA63" i="9"/>
  <c r="AA77" i="9"/>
  <c r="AA87" i="9"/>
  <c r="AJ46" i="8"/>
  <c r="AK46" i="8" s="1"/>
  <c r="AH46" i="8"/>
  <c r="AG77" i="8"/>
  <c r="AG60" i="8"/>
  <c r="AG88" i="8"/>
  <c r="AG87" i="8"/>
  <c r="AG63" i="8"/>
  <c r="AF46" i="8"/>
  <c r="AE46" i="7"/>
  <c r="AG46" i="7"/>
  <c r="AD63" i="7"/>
  <c r="AD88" i="7"/>
  <c r="AC46" i="7"/>
  <c r="AD60" i="7"/>
  <c r="AD87" i="7"/>
  <c r="AD77" i="7"/>
  <c r="AJ46" i="6"/>
  <c r="AK46" i="6" s="1"/>
  <c r="AH46" i="6"/>
  <c r="AG87" i="6"/>
  <c r="AG88" i="6"/>
  <c r="AG63" i="6"/>
  <c r="AG60" i="6"/>
  <c r="AF46" i="6"/>
  <c r="AG77" i="6"/>
  <c r="AD60" i="5"/>
  <c r="AD88" i="5"/>
  <c r="AC46" i="5"/>
  <c r="AD87" i="5"/>
  <c r="AD77" i="5"/>
  <c r="AD63" i="5"/>
  <c r="AE46" i="5"/>
  <c r="AG46" i="5"/>
  <c r="AG46" i="4"/>
  <c r="AE46" i="4"/>
  <c r="AD88" i="4"/>
  <c r="AC46" i="4"/>
  <c r="AD77" i="4"/>
  <c r="AD87" i="4"/>
  <c r="AD63" i="4"/>
  <c r="AD60" i="4"/>
  <c r="AF46" i="3"/>
  <c r="AG63" i="3"/>
  <c r="AG77" i="3"/>
  <c r="AG87" i="3"/>
  <c r="F83" i="3"/>
  <c r="C78" i="3"/>
  <c r="C66" i="3"/>
  <c r="C65" i="3"/>
  <c r="C64" i="3"/>
  <c r="A41" i="3"/>
  <c r="A40" i="3"/>
  <c r="A39" i="3"/>
  <c r="A38" i="3"/>
  <c r="A37" i="3"/>
  <c r="A36" i="3"/>
  <c r="A35" i="3"/>
  <c r="A34" i="3"/>
  <c r="A33" i="3"/>
  <c r="D47" i="3"/>
  <c r="AG77" i="12" l="1"/>
  <c r="AG88" i="12"/>
  <c r="AF46" i="12"/>
  <c r="AG63" i="12"/>
  <c r="AG60" i="12"/>
  <c r="AG87" i="12"/>
  <c r="AJ46" i="12"/>
  <c r="AK46" i="12" s="1"/>
  <c r="AH46" i="12"/>
  <c r="AG77" i="11"/>
  <c r="AG88" i="11"/>
  <c r="AF46" i="11"/>
  <c r="AG63" i="11"/>
  <c r="AG60" i="11"/>
  <c r="AG87" i="11"/>
  <c r="AJ46" i="11"/>
  <c r="AK46" i="11" s="1"/>
  <c r="AH46" i="11"/>
  <c r="AD60" i="10"/>
  <c r="AD88" i="10"/>
  <c r="AC46" i="10"/>
  <c r="AD87" i="10"/>
  <c r="AD77" i="10"/>
  <c r="AD63" i="10"/>
  <c r="AE46" i="10"/>
  <c r="AG46" i="10"/>
  <c r="AE46" i="9"/>
  <c r="AG46" i="9"/>
  <c r="AD60" i="9"/>
  <c r="AD88" i="9"/>
  <c r="AC46" i="9"/>
  <c r="AD77" i="9"/>
  <c r="AD87" i="9"/>
  <c r="AD63" i="9"/>
  <c r="AJ88" i="8"/>
  <c r="AJ63" i="8"/>
  <c r="AJ60" i="8"/>
  <c r="AJ77" i="8"/>
  <c r="AI46" i="8"/>
  <c r="AJ87" i="8"/>
  <c r="AM88" i="8"/>
  <c r="AL46" i="8"/>
  <c r="AM60" i="8"/>
  <c r="AM77" i="8"/>
  <c r="AM63" i="8"/>
  <c r="AM87" i="8"/>
  <c r="AJ46" i="7"/>
  <c r="AK46" i="7" s="1"/>
  <c r="AH46" i="7"/>
  <c r="AG77" i="7"/>
  <c r="AG88" i="7"/>
  <c r="AG63" i="7"/>
  <c r="AG60" i="7"/>
  <c r="AF46" i="7"/>
  <c r="AG87" i="7"/>
  <c r="AJ88" i="6"/>
  <c r="AJ63" i="6"/>
  <c r="AJ77" i="6"/>
  <c r="AJ60" i="6"/>
  <c r="AI46" i="6"/>
  <c r="AJ87" i="6"/>
  <c r="AL46" i="6"/>
  <c r="AM77" i="6"/>
  <c r="AM88" i="6"/>
  <c r="AM60" i="6"/>
  <c r="AM87" i="6"/>
  <c r="AM63" i="6"/>
  <c r="AH46" i="5"/>
  <c r="AJ46" i="5"/>
  <c r="AK46" i="5" s="1"/>
  <c r="AG88" i="5"/>
  <c r="AG87" i="5"/>
  <c r="AG60" i="5"/>
  <c r="AF46" i="5"/>
  <c r="AG63" i="5"/>
  <c r="AG77" i="5"/>
  <c r="AF46" i="4"/>
  <c r="AG87" i="4"/>
  <c r="AG63" i="4"/>
  <c r="AG60" i="4"/>
  <c r="AG77" i="4"/>
  <c r="AG88" i="4"/>
  <c r="AH46" i="4"/>
  <c r="AJ46" i="4"/>
  <c r="AK46" i="4" s="1"/>
  <c r="C54" i="3"/>
  <c r="C49" i="3"/>
  <c r="M47" i="3"/>
  <c r="P47" i="3"/>
  <c r="S47" i="3"/>
  <c r="V47" i="3"/>
  <c r="Y47" i="3"/>
  <c r="AB47" i="3"/>
  <c r="G47" i="3"/>
  <c r="AE47" i="3"/>
  <c r="J47" i="3"/>
  <c r="J86" i="3"/>
  <c r="V86" i="3"/>
  <c r="P86" i="3"/>
  <c r="S86" i="3"/>
  <c r="Y86" i="3"/>
  <c r="AB86" i="3"/>
  <c r="AE86" i="3"/>
  <c r="D86" i="3"/>
  <c r="G86" i="3"/>
  <c r="M86" i="3"/>
  <c r="L83" i="3"/>
  <c r="R83" i="3"/>
  <c r="O83" i="3"/>
  <c r="U83" i="3"/>
  <c r="AB76" i="3"/>
  <c r="I83" i="3"/>
  <c r="AE76" i="3"/>
  <c r="P76" i="3"/>
  <c r="AA83" i="3"/>
  <c r="AD83" i="3"/>
  <c r="S76" i="3"/>
  <c r="V76" i="3"/>
  <c r="X83" i="3"/>
  <c r="Y76" i="3"/>
  <c r="AG83" i="3"/>
  <c r="C57" i="3"/>
  <c r="G76" i="3"/>
  <c r="C56" i="3"/>
  <c r="J76" i="3"/>
  <c r="D76" i="3"/>
  <c r="M76" i="3"/>
  <c r="C55" i="3"/>
  <c r="M62" i="3"/>
  <c r="Y62" i="3"/>
  <c r="AB62" i="3"/>
  <c r="AE62" i="3"/>
  <c r="P62" i="3"/>
  <c r="C58" i="3"/>
  <c r="S62" i="3"/>
  <c r="V62" i="3"/>
  <c r="C52" i="3"/>
  <c r="C53" i="3"/>
  <c r="D62" i="3"/>
  <c r="G62" i="3"/>
  <c r="J62" i="3"/>
  <c r="F74" i="3"/>
  <c r="C50" i="3"/>
  <c r="C51" i="3"/>
  <c r="AL46" i="12" l="1"/>
  <c r="AM88" i="12"/>
  <c r="AM87" i="12"/>
  <c r="AM63" i="12"/>
  <c r="AM60" i="12"/>
  <c r="AM77" i="12"/>
  <c r="AJ88" i="12"/>
  <c r="AJ77" i="12"/>
  <c r="AI46" i="12"/>
  <c r="AJ87" i="12"/>
  <c r="AJ60" i="12"/>
  <c r="AJ63" i="12"/>
  <c r="AL46" i="11"/>
  <c r="AM60" i="11"/>
  <c r="AM88" i="11"/>
  <c r="AM63" i="11"/>
  <c r="AM77" i="11"/>
  <c r="AM87" i="11"/>
  <c r="AJ88" i="11"/>
  <c r="AJ77" i="11"/>
  <c r="AI46" i="11"/>
  <c r="AJ60" i="11"/>
  <c r="AJ63" i="11"/>
  <c r="AJ87" i="11"/>
  <c r="AG88" i="10"/>
  <c r="AG63" i="10"/>
  <c r="AG60" i="10"/>
  <c r="AF46" i="10"/>
  <c r="AG77" i="10"/>
  <c r="AG87" i="10"/>
  <c r="AJ46" i="10"/>
  <c r="AK46" i="10" s="1"/>
  <c r="AH46" i="10"/>
  <c r="AJ46" i="9"/>
  <c r="AK46" i="9" s="1"/>
  <c r="AH46" i="9"/>
  <c r="AG88" i="9"/>
  <c r="AG60" i="9"/>
  <c r="AF46" i="9"/>
  <c r="AG77" i="9"/>
  <c r="AG63" i="9"/>
  <c r="AG87" i="9"/>
  <c r="AJ88" i="7"/>
  <c r="AI46" i="7"/>
  <c r="AJ87" i="7"/>
  <c r="AJ60" i="7"/>
  <c r="AJ77" i="7"/>
  <c r="AJ63" i="7"/>
  <c r="AL46" i="7"/>
  <c r="AM87" i="7"/>
  <c r="AM63" i="7"/>
  <c r="AM60" i="7"/>
  <c r="AM88" i="7"/>
  <c r="AM77" i="7"/>
  <c r="AM63" i="5"/>
  <c r="AM60" i="5"/>
  <c r="AL46" i="5"/>
  <c r="AM88" i="5"/>
  <c r="AM77" i="5"/>
  <c r="AM87" i="5"/>
  <c r="AJ88" i="5"/>
  <c r="AI46" i="5"/>
  <c r="AJ87" i="5"/>
  <c r="AJ63" i="5"/>
  <c r="AJ60" i="5"/>
  <c r="AJ77" i="5"/>
  <c r="AI46" i="4"/>
  <c r="AJ87" i="4"/>
  <c r="AJ63" i="4"/>
  <c r="AJ60" i="4"/>
  <c r="AJ77" i="4"/>
  <c r="AJ88" i="4"/>
  <c r="AM87" i="4"/>
  <c r="AM77" i="4"/>
  <c r="AM63" i="4"/>
  <c r="AM60" i="4"/>
  <c r="AM88" i="4"/>
  <c r="AL46" i="4"/>
  <c r="F88" i="3"/>
  <c r="C8" i="2" s="1"/>
  <c r="G176" i="4"/>
  <c r="C83" i="3"/>
  <c r="I74" i="3"/>
  <c r="L74" i="3"/>
  <c r="AJ88" i="10" l="1"/>
  <c r="AI46" i="10"/>
  <c r="AJ77" i="10"/>
  <c r="AJ60" i="10"/>
  <c r="AJ87" i="10"/>
  <c r="AJ63" i="10"/>
  <c r="AL46" i="10"/>
  <c r="AM88" i="10"/>
  <c r="AM60" i="10"/>
  <c r="AM77" i="10"/>
  <c r="AM87" i="10"/>
  <c r="AM63" i="10"/>
  <c r="AJ88" i="9"/>
  <c r="AI46" i="9"/>
  <c r="AJ60" i="9"/>
  <c r="AJ77" i="9"/>
  <c r="AJ87" i="9"/>
  <c r="AJ63" i="9"/>
  <c r="AL46" i="9"/>
  <c r="AM60" i="9"/>
  <c r="AM88" i="9"/>
  <c r="AM63" i="9"/>
  <c r="AM77" i="9"/>
  <c r="AM87" i="9"/>
  <c r="L60" i="3"/>
  <c r="L88" i="3" s="1"/>
  <c r="G9" i="2"/>
  <c r="B221" i="7"/>
  <c r="C221" i="7" s="1"/>
  <c r="G17" i="2"/>
  <c r="G12" i="2"/>
  <c r="G16" i="2"/>
  <c r="B226" i="10"/>
  <c r="C226" i="10" s="1"/>
  <c r="B221" i="12"/>
  <c r="C221" i="12" s="1"/>
  <c r="B226" i="12"/>
  <c r="C226" i="12" s="1"/>
  <c r="B220" i="12"/>
  <c r="C220" i="12" s="1"/>
  <c r="B225" i="12"/>
  <c r="C225" i="12" s="1"/>
  <c r="B224" i="12"/>
  <c r="C224" i="12" s="1"/>
  <c r="B223" i="12"/>
  <c r="C223" i="12" s="1"/>
  <c r="B222" i="12"/>
  <c r="C222" i="12" s="1"/>
  <c r="B221" i="11"/>
  <c r="C221" i="11" s="1"/>
  <c r="B226" i="11"/>
  <c r="C226" i="11" s="1"/>
  <c r="B220" i="11"/>
  <c r="C220" i="11" s="1"/>
  <c r="B225" i="11"/>
  <c r="C225" i="11" s="1"/>
  <c r="B224" i="11"/>
  <c r="C224" i="11" s="1"/>
  <c r="B223" i="11"/>
  <c r="C223" i="11" s="1"/>
  <c r="B222" i="11"/>
  <c r="C222" i="11" s="1"/>
  <c r="B221" i="6"/>
  <c r="C221" i="6" s="1"/>
  <c r="B226" i="6"/>
  <c r="C226" i="6" s="1"/>
  <c r="B220" i="6"/>
  <c r="C220" i="6" s="1"/>
  <c r="B225" i="6"/>
  <c r="C225" i="6" s="1"/>
  <c r="B224" i="6"/>
  <c r="C224" i="6" s="1"/>
  <c r="B223" i="6"/>
  <c r="C223" i="6" s="1"/>
  <c r="B222" i="6"/>
  <c r="C222" i="6" s="1"/>
  <c r="G175" i="4"/>
  <c r="G193" i="4"/>
  <c r="G210" i="4" s="1"/>
  <c r="I88" i="3"/>
  <c r="O74" i="3"/>
  <c r="G13" i="2" l="1"/>
  <c r="G14" i="2"/>
  <c r="G15" i="2"/>
  <c r="O60" i="3"/>
  <c r="O88" i="3" s="1"/>
  <c r="C93" i="3" s="1"/>
  <c r="E93" i="3" s="1"/>
  <c r="B222" i="7"/>
  <c r="C222" i="7" s="1"/>
  <c r="B225" i="7"/>
  <c r="C225" i="7" s="1"/>
  <c r="B220" i="7"/>
  <c r="C220" i="7" s="1"/>
  <c r="B223" i="7"/>
  <c r="C223" i="7" s="1"/>
  <c r="B226" i="7"/>
  <c r="C226" i="7" s="1"/>
  <c r="B224" i="7"/>
  <c r="C224" i="7" s="1"/>
  <c r="B222" i="10"/>
  <c r="C222" i="10" s="1"/>
  <c r="B224" i="10"/>
  <c r="C224" i="10" s="1"/>
  <c r="B223" i="10"/>
  <c r="C223" i="10" s="1"/>
  <c r="B221" i="10"/>
  <c r="C221" i="10" s="1"/>
  <c r="B225" i="10"/>
  <c r="C225" i="10" s="1"/>
  <c r="B220" i="10"/>
  <c r="C220" i="10" s="1"/>
  <c r="E210" i="11"/>
  <c r="E210" i="6"/>
  <c r="E210" i="12"/>
  <c r="G226" i="12"/>
  <c r="G226" i="11"/>
  <c r="B221" i="8"/>
  <c r="C221" i="8" s="1"/>
  <c r="B226" i="8"/>
  <c r="C226" i="8" s="1"/>
  <c r="B220" i="8"/>
  <c r="C220" i="8" s="1"/>
  <c r="B225" i="8"/>
  <c r="C225" i="8" s="1"/>
  <c r="B224" i="8"/>
  <c r="C224" i="8" s="1"/>
  <c r="B223" i="8"/>
  <c r="C223" i="8" s="1"/>
  <c r="B222" i="8"/>
  <c r="C222" i="8" s="1"/>
  <c r="G226" i="6"/>
  <c r="B211" i="4"/>
  <c r="C211" i="4" s="1"/>
  <c r="B212" i="4"/>
  <c r="C212" i="4" s="1"/>
  <c r="B217" i="4"/>
  <c r="C217" i="4" s="1"/>
  <c r="B224" i="4"/>
  <c r="C224" i="4" s="1"/>
  <c r="B215" i="4"/>
  <c r="C215" i="4" s="1"/>
  <c r="B218" i="4"/>
  <c r="C218" i="4" s="1"/>
  <c r="B220" i="4"/>
  <c r="C220" i="4" s="1"/>
  <c r="B226" i="4"/>
  <c r="C226" i="4" s="1"/>
  <c r="B221" i="4"/>
  <c r="C221" i="4" s="1"/>
  <c r="B223" i="4"/>
  <c r="C223" i="4" s="1"/>
  <c r="B214" i="4"/>
  <c r="C214" i="4" s="1"/>
  <c r="B222" i="4"/>
  <c r="C222" i="4" s="1"/>
  <c r="B210" i="4"/>
  <c r="C210" i="4" s="1"/>
  <c r="B216" i="4"/>
  <c r="C216" i="4" s="1"/>
  <c r="B225" i="4"/>
  <c r="C225" i="4" s="1"/>
  <c r="B219" i="4"/>
  <c r="C219" i="4" s="1"/>
  <c r="B213" i="4"/>
  <c r="C213" i="4" s="1"/>
  <c r="G192" i="4"/>
  <c r="B209" i="4"/>
  <c r="C209" i="4" s="1"/>
  <c r="B203" i="4"/>
  <c r="C203" i="4" s="1"/>
  <c r="B208" i="4"/>
  <c r="C208" i="4" s="1"/>
  <c r="B207" i="4"/>
  <c r="C207" i="4" s="1"/>
  <c r="B202" i="4"/>
  <c r="C202" i="4" s="1"/>
  <c r="B206" i="4"/>
  <c r="C206" i="4" s="1"/>
  <c r="B204" i="4"/>
  <c r="C204" i="4" s="1"/>
  <c r="B205" i="4"/>
  <c r="C205" i="4" s="1"/>
  <c r="R74" i="3"/>
  <c r="C18" i="2" l="1"/>
  <c r="G11" i="2"/>
  <c r="G10" i="2"/>
  <c r="R60" i="3"/>
  <c r="R88" i="3" s="1"/>
  <c r="E210" i="7"/>
  <c r="G226" i="7"/>
  <c r="G226" i="10"/>
  <c r="E210" i="10"/>
  <c r="B221" i="9"/>
  <c r="C221" i="9" s="1"/>
  <c r="B223" i="9"/>
  <c r="C223" i="9" s="1"/>
  <c r="B226" i="9"/>
  <c r="C226" i="9" s="1"/>
  <c r="B220" i="9"/>
  <c r="C220" i="9" s="1"/>
  <c r="B222" i="9"/>
  <c r="C222" i="9" s="1"/>
  <c r="B225" i="9"/>
  <c r="C225" i="9" s="1"/>
  <c r="B224" i="9"/>
  <c r="C224" i="9" s="1"/>
  <c r="E210" i="4"/>
  <c r="E210" i="8"/>
  <c r="G226" i="8"/>
  <c r="G209" i="4"/>
  <c r="G226" i="4"/>
  <c r="U74" i="3"/>
  <c r="G8" i="2" l="1"/>
  <c r="G18" i="2" s="1"/>
  <c r="E18" i="2"/>
  <c r="C94" i="3"/>
  <c r="C95" i="3" s="1"/>
  <c r="U60" i="3"/>
  <c r="U88" i="3" s="1"/>
  <c r="D30" i="2"/>
  <c r="D31" i="2"/>
  <c r="D32" i="2"/>
  <c r="D28" i="2"/>
  <c r="D33" i="2"/>
  <c r="D25" i="2"/>
  <c r="D29" i="2"/>
  <c r="F29" i="2"/>
  <c r="G226" i="5"/>
  <c r="E210" i="9"/>
  <c r="G226" i="9"/>
  <c r="F25" i="2"/>
  <c r="F33" i="2"/>
  <c r="F31" i="2"/>
  <c r="F30" i="2"/>
  <c r="F28" i="2"/>
  <c r="F32" i="2"/>
  <c r="X74" i="3"/>
  <c r="D27" i="2" l="1"/>
  <c r="E94" i="3"/>
  <c r="G29" i="2"/>
  <c r="H29" i="2" s="1"/>
  <c r="G28" i="2"/>
  <c r="H28" i="2" s="1"/>
  <c r="G25" i="2"/>
  <c r="H25" i="2" s="1"/>
  <c r="G32" i="2"/>
  <c r="H32" i="2" s="1"/>
  <c r="G33" i="2"/>
  <c r="H33" i="2" s="1"/>
  <c r="G31" i="2"/>
  <c r="H31" i="2" s="1"/>
  <c r="G30" i="2"/>
  <c r="H30" i="2" s="1"/>
  <c r="X60" i="3"/>
  <c r="AA74" i="3"/>
  <c r="AA60" i="3"/>
  <c r="F27" i="2" l="1"/>
  <c r="E95" i="3"/>
  <c r="AA88" i="3"/>
  <c r="X88" i="3"/>
  <c r="AD74" i="3"/>
  <c r="AG74" i="3"/>
  <c r="AD60" i="3"/>
  <c r="F26" i="2" l="1"/>
  <c r="G27" i="2"/>
  <c r="H27" i="2" s="1"/>
  <c r="C102" i="3"/>
  <c r="AG60" i="3"/>
  <c r="AG88" i="3" s="1"/>
  <c r="C74" i="3"/>
  <c r="AD88" i="3"/>
  <c r="C110" i="3" l="1"/>
  <c r="E24" i="2"/>
  <c r="F24" i="2" s="1"/>
  <c r="C24" i="2"/>
  <c r="D24" i="2" s="1"/>
  <c r="D26" i="2"/>
  <c r="G26" i="2"/>
  <c r="H26" i="2" s="1"/>
  <c r="C60" i="3"/>
  <c r="C88" i="3" s="1"/>
  <c r="E34" i="2" l="1"/>
  <c r="F34" i="2" s="1"/>
  <c r="C34" i="2"/>
  <c r="D34" i="2" s="1"/>
  <c r="G24" i="2"/>
  <c r="H24" i="2" s="1"/>
  <c r="C117" i="3"/>
  <c r="C111" i="3" s="1"/>
  <c r="C116" i="3" s="1"/>
  <c r="G34" i="2" l="1"/>
  <c r="H34" i="2" s="1"/>
</calcChain>
</file>

<file path=xl/sharedStrings.xml><?xml version="1.0" encoding="utf-8"?>
<sst xmlns="http://schemas.openxmlformats.org/spreadsheetml/2006/main" count="1750" uniqueCount="150">
  <si>
    <t>TOTAL</t>
  </si>
  <si>
    <t>Fonds propres</t>
  </si>
  <si>
    <t>Aides publiques</t>
  </si>
  <si>
    <t>Volet financier</t>
  </si>
  <si>
    <t>Caractéristiques générales du projet</t>
  </si>
  <si>
    <t>Caractéristique du projet</t>
  </si>
  <si>
    <t>Raison sociale :</t>
  </si>
  <si>
    <t>Détail des lots</t>
  </si>
  <si>
    <t>Type de recherche</t>
  </si>
  <si>
    <t>Description synthétique du lot</t>
  </si>
  <si>
    <t>Régime de TVA :</t>
  </si>
  <si>
    <t>Recherche industrielle</t>
  </si>
  <si>
    <t>Budget prévisionnel de l'opération</t>
  </si>
  <si>
    <t>Développement expérimental</t>
  </si>
  <si>
    <t>Catégorie et niveau de qualification</t>
  </si>
  <si>
    <t>Dépenses prévisionnelles</t>
  </si>
  <si>
    <t>Catégorie de dépense</t>
  </si>
  <si>
    <t>Insérer une ligne ci-dessus si besoin</t>
  </si>
  <si>
    <t>Choisir une catégorie</t>
  </si>
  <si>
    <t>A préciser</t>
  </si>
  <si>
    <t>Coût lié à la certification de contrôle des dépenses</t>
  </si>
  <si>
    <t>Autre, préciser :</t>
  </si>
  <si>
    <t>Equipements process</t>
  </si>
  <si>
    <t>Matériel informatique</t>
  </si>
  <si>
    <t>Logiciel et brevets</t>
  </si>
  <si>
    <t>Autres équipements</t>
  </si>
  <si>
    <t>Synthèse des coûts</t>
  </si>
  <si>
    <t>Coûts éligibles</t>
  </si>
  <si>
    <t>Taux maximum</t>
  </si>
  <si>
    <t>Plan de financement</t>
  </si>
  <si>
    <t>Typologie de financement</t>
  </si>
  <si>
    <t>Financeur</t>
  </si>
  <si>
    <t>Montants des aides publiques sollicitées ou obtenues</t>
  </si>
  <si>
    <t>Total des aides publiques</t>
  </si>
  <si>
    <t>Prêt</t>
  </si>
  <si>
    <t>Total des coûts pour l'opération</t>
  </si>
  <si>
    <t>Coûts indirects : Frais généraux, frais de structure…</t>
  </si>
  <si>
    <t>Nom des onglets</t>
  </si>
  <si>
    <t>Coût total</t>
  </si>
  <si>
    <t>Coût par type de recherche</t>
  </si>
  <si>
    <t>TOTAL OPERATION</t>
  </si>
  <si>
    <t>Partenaire 2</t>
  </si>
  <si>
    <t>Partenaire 3</t>
  </si>
  <si>
    <t>Partenaire 4</t>
  </si>
  <si>
    <t>Partenaire 5</t>
  </si>
  <si>
    <t>Partenaire 6</t>
  </si>
  <si>
    <t>Partenaire 7</t>
  </si>
  <si>
    <t>Partenaire 8</t>
  </si>
  <si>
    <t>Partenaire 9</t>
  </si>
  <si>
    <t>Partenaire 10</t>
  </si>
  <si>
    <t>Total</t>
  </si>
  <si>
    <t>Pour information : total des coûts par typologie de recherche</t>
  </si>
  <si>
    <t>Détail sur la dépense envisagée</t>
  </si>
  <si>
    <t>Total des dépenses directes de personnel</t>
  </si>
  <si>
    <t>Informations générales sur le partenaire</t>
  </si>
  <si>
    <t>Nom du partenaire</t>
  </si>
  <si>
    <t>Le volet financier se compose de cinq éléments :</t>
  </si>
  <si>
    <t>NOTICE</t>
  </si>
  <si>
    <t>Intensité des aides maximums pour cette opération :</t>
  </si>
  <si>
    <t>notice</t>
  </si>
  <si>
    <t>Grande entreprise</t>
  </si>
  <si>
    <t>AAP Obtention variétale de Légumineuses
Fiche projet</t>
  </si>
  <si>
    <t>Synthèse des coûts et montant de l'aide sollicitée à FranceAgriMer</t>
  </si>
  <si>
    <t>Nombre de lots ou actions ou étapes :</t>
  </si>
  <si>
    <t>Taille de la structure :</t>
  </si>
  <si>
    <t>Qualification de la structure :</t>
  </si>
  <si>
    <t xml:space="preserve">Majoration des taux : </t>
  </si>
  <si>
    <t>Partenaire 1-chef de file</t>
  </si>
  <si>
    <t>Montant maximum de l'aide FranceAgriMer</t>
  </si>
  <si>
    <t xml:space="preserve">Nature de la structure : </t>
  </si>
  <si>
    <t>majoration possible</t>
  </si>
  <si>
    <t>FranceAgriMer</t>
  </si>
  <si>
    <t>Etat (autres sources)</t>
  </si>
  <si>
    <t>Union Européenne</t>
  </si>
  <si>
    <t>Chambres d'agriculture (TAFNB)</t>
  </si>
  <si>
    <t>Conseils régionaux</t>
  </si>
  <si>
    <t xml:space="preserve">Conseils départementaux </t>
  </si>
  <si>
    <t xml:space="preserve">Taxe fiscale affectée </t>
  </si>
  <si>
    <t>Autres aides publiques</t>
  </si>
  <si>
    <t xml:space="preserve">Aides privées </t>
  </si>
  <si>
    <t xml:space="preserve">Autofinancement / aides privées </t>
  </si>
  <si>
    <t xml:space="preserve">Dépenses directes de personnel (salaires chargés non environnés) en HT </t>
  </si>
  <si>
    <t>Frais de missions</t>
  </si>
  <si>
    <t>Acquisition de matériels</t>
  </si>
  <si>
    <t>Aide au remplissage des coûts sur votre budget prévisionnel par partenaires (annexe 2)</t>
  </si>
  <si>
    <t>Total des autres dépenses dépenses directes</t>
  </si>
  <si>
    <t>Total des dépenses indirectes</t>
  </si>
  <si>
    <t>Total des dépenses pour le projet</t>
  </si>
  <si>
    <t xml:space="preserve">TOTAL DES DEPENSES PAR LOT </t>
  </si>
  <si>
    <t>Cotisations volontaires obligatoires</t>
  </si>
  <si>
    <t>Total des financements privés</t>
  </si>
  <si>
    <t>Dépenses de personnel d'ingénieurs (salariés permanents)</t>
  </si>
  <si>
    <t>Dépenses de personnel d'ingénieurs (cdd)</t>
  </si>
  <si>
    <t>Dépenses de personnel d'ingénieurs (stagiaires)</t>
  </si>
  <si>
    <t>Dépenses de personnel de techniciens (salariés permanents)</t>
  </si>
  <si>
    <t>Dépenses de personnel de techniciens (cdd)</t>
  </si>
  <si>
    <t>Dépenses de personnel de techniciens (stagiaires)</t>
  </si>
  <si>
    <t>Saisonniers impliqués</t>
  </si>
  <si>
    <t>Secrétariats impliqués</t>
  </si>
  <si>
    <t>Autres personnes impliqués</t>
  </si>
  <si>
    <t>Ouvriés impliqués</t>
  </si>
  <si>
    <t>Prestations de services</t>
  </si>
  <si>
    <t>Consommables</t>
  </si>
  <si>
    <t>Frais généraux</t>
  </si>
  <si>
    <t>Synthèse des coûts et montant de l'aide sollicitée</t>
  </si>
  <si>
    <t xml:space="preserve">Les dépenses prévisionnelles nécessaires à l'opération doivent être présentées dans ce tableau afin de permettre à FranceAgriMer d'identifier les dépenses éligibles pour le calcul de l'aide potentielle. Les aides de FranceAgriMer ne constituent pas un droit à délivrance et n’ont pas de caractère systématique.
Ce budget prévisionnel doit être présenté par lots. Le total des dépenses et le total des recettes doivent être identiques et présentées ici. Ces montants doivent être parfaitement cohérents avec les montants indiqués à l’annexe 1 et à l'annexe budgétaire par partenaires à l'annexe 2. </t>
  </si>
  <si>
    <t>Si vous avez le moindre doute, n'hésitez pas à consulter la</t>
  </si>
  <si>
    <t>Aide FAM potentielle</t>
  </si>
  <si>
    <t>% sur dépenses prévisionnelles</t>
  </si>
  <si>
    <t>Aide potentielle à FranceAgriMer</t>
  </si>
  <si>
    <t>Régime de TVA (à préciser pour chaque partenaire)</t>
  </si>
  <si>
    <t>Taille de l'entreprise (à préciser pour chaque partenaire)</t>
  </si>
  <si>
    <t>Type de recherche de chaque lot / action / étape du projet (applicable au niveau du projet)</t>
  </si>
  <si>
    <t xml:space="preserve">Pour les structures dont le but premier n’est pas de faire de la recherche ou du développement agricole, le taux d’intensité d’aide est déterminé individuellement pour chaque partenaire, en fonction du niveau de « technology readniness level » ou de maturité technologique (TRL). 
La méthode d’évaluation repose sur la grille de TRL découpée en une échelle à neufs niveaux permettant de mesurer le degré de maturité du projet. Chaque action du projet est évaluée individuellement selon son TRL afin d’attribuer un taux d’aide spécifique et adapté. </t>
  </si>
  <si>
    <t>Synthèse des plafonds d'intensité d'aide FranceAgriMer</t>
  </si>
  <si>
    <t>Intensité des aides maximums pour chaque partenaire</t>
  </si>
  <si>
    <r>
      <t xml:space="preserve">Intensité maximum de </t>
    </r>
    <r>
      <rPr>
        <b/>
        <u/>
        <sz val="9"/>
        <rFont val="Arial"/>
        <family val="2"/>
      </rPr>
      <t xml:space="preserve">l'aide </t>
    </r>
  </si>
  <si>
    <t>Petite et Moyenne entreprise</t>
  </si>
  <si>
    <t>Majoration sous conditions</t>
  </si>
  <si>
    <t>Intensité de base</t>
  </si>
  <si>
    <t>Intensité de l'aide</t>
  </si>
  <si>
    <t xml:space="preserve">Budget prévisionnel du projet </t>
  </si>
  <si>
    <t>Cette fiche d'aide n’a pas vocation à être exhaustive et ne dispense pas le demandeur du respect de ses engagements contractuels définis dans la convention réalisée avec FranceAgriMer et du respect des critères définis dans la décision prévue sur ce dispositif.</t>
  </si>
  <si>
    <r>
      <t xml:space="preserve"> - </t>
    </r>
    <r>
      <rPr>
        <b/>
        <u/>
        <sz val="11"/>
        <color theme="3" tint="0.39997558519241921"/>
        <rFont val="Calibri"/>
        <family val="2"/>
        <scheme val="minor"/>
      </rPr>
      <t>si assujetti à la TVA</t>
    </r>
    <r>
      <rPr>
        <b/>
        <sz val="11"/>
        <color theme="3" tint="0.39997558519241921"/>
        <rFont val="Calibri"/>
        <family val="2"/>
        <scheme val="minor"/>
      </rPr>
      <t xml:space="preserve"> : </t>
    </r>
    <r>
      <rPr>
        <sz val="11"/>
        <rFont val="Calibri"/>
        <family val="2"/>
        <scheme val="minor"/>
      </rPr>
      <t xml:space="preserve">la TVA payée sur les dépenses de l'opération est restituée par le Trésor public                         
</t>
    </r>
    <r>
      <rPr>
        <i/>
        <sz val="11"/>
        <rFont val="Calibri"/>
        <family val="2"/>
        <scheme val="minor"/>
      </rPr>
      <t xml:space="preserve">► les dépenses de personnels seront à déclarer en HT dans le volet financier, Les autres dépenses directes et les frais généraux seront à déclarer en HT. </t>
    </r>
  </si>
  <si>
    <r>
      <t xml:space="preserve"> - </t>
    </r>
    <r>
      <rPr>
        <b/>
        <u/>
        <sz val="11"/>
        <color theme="3" tint="0.39997558519241921"/>
        <rFont val="Calibri"/>
        <family val="2"/>
        <scheme val="minor"/>
      </rPr>
      <t>si non assujetti à la TVA</t>
    </r>
    <r>
      <rPr>
        <b/>
        <sz val="11"/>
        <color theme="3" tint="0.39997558519241921"/>
        <rFont val="Calibri"/>
        <family val="2"/>
        <scheme val="minor"/>
      </rPr>
      <t xml:space="preserve"> : </t>
    </r>
    <r>
      <rPr>
        <sz val="11"/>
        <rFont val="Calibri"/>
        <family val="2"/>
        <scheme val="minor"/>
      </rPr>
      <t xml:space="preserve">la TVA payée sur les dépenses de l'opération n'est pas restituée par le Trésor public                        
 </t>
    </r>
    <r>
      <rPr>
        <i/>
        <sz val="11"/>
        <rFont val="Calibri"/>
        <family val="2"/>
        <scheme val="minor"/>
      </rPr>
      <t xml:space="preserve">► les autres dépenses directes et de frais généraux seront à déclarer en TTC  dans le volet financier </t>
    </r>
  </si>
  <si>
    <t>Le niveau de taxation à la TVA de chaque partenaire est à indiquer : soit TTC, HTR ou HT.</t>
  </si>
  <si>
    <r>
      <t xml:space="preserve"> - </t>
    </r>
    <r>
      <rPr>
        <b/>
        <u/>
        <sz val="11"/>
        <color theme="3" tint="0.39997558519241921"/>
        <rFont val="Calibri"/>
        <family val="2"/>
        <scheme val="minor"/>
      </rPr>
      <t>si  assujetti partiel à la TV</t>
    </r>
    <r>
      <rPr>
        <b/>
        <sz val="11"/>
        <color theme="3" tint="0.39997558519241921"/>
        <rFont val="Calibri"/>
        <family val="2"/>
        <scheme val="minor"/>
      </rPr>
      <t xml:space="preserve">A : </t>
    </r>
    <r>
      <rPr>
        <sz val="11"/>
        <rFont val="Calibri"/>
        <family val="2"/>
        <scheme val="minor"/>
      </rPr>
      <t xml:space="preserve">la TVA payée sur les dépenses de l'opération est en partie restituable par le Trésor public                                                                                                                                                                                ► les autres dépenses directes et de frais généraux seront à déclarer en HTR  dans le volet financier </t>
    </r>
  </si>
  <si>
    <t>►  Pour compléter le budget prévisionnel du projet, il est recommandé de consulter la fiche d’aide dédiée aux dépenses éligibles.</t>
  </si>
  <si>
    <t>► Pour déterminer la qualification de chaque partenaire, il faut consulter l’onglet « Qualification des structures » de l’annexe 13. Chaque partenaire doit y renseigner les informations le concernant.</t>
  </si>
  <si>
    <t>► Pour déterminer la taille de chaque partenaire, consultez l’onglet « Taille des entreprises » de l’annexe 13. Chaque partenaire doit y indiquer ses propres données.</t>
  </si>
  <si>
    <t>Qualification de la structure (à préciser pour chaque partenaire)</t>
  </si>
  <si>
    <t xml:space="preserve">La majoration des taux indiqués pour les structures dont le but premier n’est pas de faire de la recherche ou du développement agricole ne peuvent être octroyée que si au moins l’une des conditions suivantes est remplie:  
- Le projet repose sur une collaboration effective : 
o entre des entreprises parmi lesquelles figure au moins une PME, et aucune entreprise ne supporte seule plus de 70 % des coûts admissibles ; 
o ou entre une entreprise et un ou plusieurs organismes de recherche supportant au moins 10 % des coûts admissibles et ayant le droit de publier les résultats de leurs propres recherches.
- Les résultats du projet peuvent être largement diffusés au moyen de conférences, de publications, de dépôts en libre accès et diffusés au moyen de conférences ou de logiciels gratuits ou libres. Ces publications et résultats sont à réaliser pendant la période de réalisation du projet  ; 
- Le bénéficiaire inscrit les nouvelles variétés d’intérêt ayant bénéficié d’aides dans le cadre du projet au catalogue officiel des espèces et variétés pendant la période de réalisation du projet. 
</t>
  </si>
  <si>
    <t>► En pratique, le taux d’intensité d’aide est déterminé par l’allocation spécifique attribuée à chaque action, en fonction de son niveau de maturité technologique (TRL). Pour cela, chaque opérateur doit s’appuyer sur la grille de TRL validée par le comité d’experts, disponible en annexe 12.</t>
  </si>
  <si>
    <r>
      <rPr>
        <b/>
        <sz val="11"/>
        <rFont val="Calibri"/>
        <family val="2"/>
        <scheme val="minor"/>
      </rPr>
      <t>Pour les structures dont le but premier est de faire de la recherche ou du développement agricole</t>
    </r>
    <r>
      <rPr>
        <sz val="11"/>
        <rFont val="Calibri"/>
        <family val="2"/>
        <scheme val="minor"/>
      </rPr>
      <t xml:space="preserve">, le taux d’aide par partenaire accordé pour la réalisation du projet peut atteindre au maximum :
- 100 % des coûts éligibles pour les organismes publics de recherche, développement et formation ;
- 80 % des coûts éligibles pour les entreprises privées de recherche, de développement et de formation (chambres d’agriculture, organisme national à vocation agricole et rurale, instituts techniques agricoles…).
</t>
    </r>
  </si>
  <si>
    <t>Pour les structures dont le but premier n’est pas de faire de la recherche ou du développement agricole</t>
  </si>
  <si>
    <t xml:space="preserve">Volet financier - chef de file </t>
  </si>
  <si>
    <t xml:space="preserve">Volet financier </t>
  </si>
  <si>
    <t>Majoration des taux au niveau du projet (applicable au niveau du projet pour les structures dont le but premier n’est pas de faire de la recherche ou du développement agricole)</t>
  </si>
  <si>
    <t>► La majoration des taux ne concerne que les entreprises dont le projet remplit une des conditions citées ci-dessus (à cocher via l’option « majoration »). Même si le chef de file est un OR, cette vérification reste nécessaire pour étendre le taux majoré aux entreprises du projet.</t>
  </si>
  <si>
    <t>Les cellules à compléter et les champs à sélectionner sont identifiables avec un fond de la couleur suivante :</t>
  </si>
  <si>
    <t>Autres dépenses directes (selon le régime d'assujettissement)</t>
  </si>
  <si>
    <t>Dépenses indirectes affectées au projet (selon le régime d'assujettissement)</t>
  </si>
  <si>
    <t>Dépenses indirectes affectées au projet  (selon le régime d'assujettissement)</t>
  </si>
  <si>
    <t>Autres dépenses directes  (selon le régime d'assujettissement)</t>
  </si>
  <si>
    <t>Plan de financement prévisionnel</t>
  </si>
  <si>
    <r>
      <t xml:space="preserve">Montant de l'aide financière demandé à FranceAgriMer </t>
    </r>
    <r>
      <rPr>
        <b/>
        <u/>
        <sz val="12"/>
        <color theme="1"/>
        <rFont val="Arial"/>
        <family val="2"/>
      </rPr>
      <t>nécessaire à la réalisation de l'opération</t>
    </r>
    <r>
      <rPr>
        <b/>
        <sz val="12"/>
        <color theme="1"/>
        <rFont val="Arial"/>
        <family val="2"/>
      </rPr>
      <t xml:space="preserve"> :</t>
    </r>
  </si>
  <si>
    <r>
      <t xml:space="preserve">Montant de l'aide financière demandé à FranceAgriMer </t>
    </r>
    <r>
      <rPr>
        <b/>
        <u/>
        <sz val="12"/>
        <color theme="1"/>
        <rFont val="Arial"/>
        <family val="2"/>
      </rPr>
      <t>nécessaire à la réalisation de l'opération</t>
    </r>
  </si>
  <si>
    <r>
      <t xml:space="preserve">Montant de l'aide financière demandée à FranceAgriMer </t>
    </r>
    <r>
      <rPr>
        <b/>
        <u/>
        <sz val="12"/>
        <color theme="1"/>
        <rFont val="Arial"/>
        <family val="2"/>
      </rPr>
      <t>nécessaire à la réalisation de l'opération</t>
    </r>
    <r>
      <rPr>
        <b/>
        <sz val="12"/>
        <color theme="1"/>
        <rFont val="Arial"/>
        <family val="2"/>
      </rPr>
      <t xml:space="preserve"> :</t>
    </r>
  </si>
  <si>
    <t>Petite ou moyenne</t>
  </si>
  <si>
    <t>Organisme de recherche et de diffusion des connaissances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</si>
</sst>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 &quot;€&quot;;\-#,##0.00\ &quot;€&quot;;;@"/>
    <numFmt numFmtId="165" formatCode="#,##0.00\ &quot;€&quot;"/>
  </numFmts>
  <fonts count="5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u/>
      <sz val="11"/>
      <color theme="10"/>
      <name val="Calibri"/>
      <family val="2"/>
      <scheme val="minor"/>
    </font>
    <font>
      <b/>
      <sz val="18"/>
      <color theme="0"/>
      <name val="Arial"/>
      <family val="2"/>
    </font>
    <font>
      <sz val="11"/>
      <color theme="1"/>
      <name val="Arial"/>
      <family val="2"/>
    </font>
    <font>
      <b/>
      <sz val="11"/>
      <color theme="1"/>
      <name val="Arial"/>
      <family val="2"/>
    </font>
    <font>
      <u/>
      <sz val="11"/>
      <color theme="10"/>
      <name val="Arial"/>
      <family val="2"/>
    </font>
    <font>
      <sz val="11"/>
      <name val="Arial"/>
      <family val="2"/>
    </font>
    <font>
      <sz val="12"/>
      <color theme="1"/>
      <name val="Arial"/>
      <family val="2"/>
    </font>
    <font>
      <b/>
      <sz val="11"/>
      <name val="Arial"/>
      <family val="2"/>
    </font>
    <font>
      <sz val="11"/>
      <color rgb="FFFF0000"/>
      <name val="Arial"/>
      <family val="2"/>
    </font>
    <font>
      <sz val="11"/>
      <color theme="0"/>
      <name val="Arial"/>
      <family val="2"/>
    </font>
    <font>
      <b/>
      <sz val="24"/>
      <color theme="0"/>
      <name val="Arial"/>
      <family val="2"/>
    </font>
    <font>
      <sz val="24"/>
      <color theme="0"/>
      <name val="Arial"/>
      <family val="2"/>
    </font>
    <font>
      <b/>
      <sz val="12"/>
      <color theme="1"/>
      <name val="Arial"/>
      <family val="2"/>
    </font>
    <font>
      <b/>
      <sz val="20"/>
      <color rgb="FFFF0000"/>
      <name val="Arial"/>
      <family val="2"/>
    </font>
    <font>
      <sz val="20"/>
      <color theme="1"/>
      <name val="Arial"/>
      <family val="2"/>
    </font>
    <font>
      <sz val="20"/>
      <color rgb="FFFF0000"/>
      <name val="Arial"/>
      <family val="2"/>
    </font>
    <font>
      <i/>
      <sz val="11"/>
      <color theme="0" tint="-0.499984740745262"/>
      <name val="Arial"/>
      <family val="2"/>
    </font>
    <font>
      <sz val="8"/>
      <name val="Calibri"/>
      <family val="2"/>
      <scheme val="minor"/>
    </font>
    <font>
      <b/>
      <u/>
      <sz val="12"/>
      <color theme="1"/>
      <name val="Arial"/>
      <family val="2"/>
    </font>
    <font>
      <b/>
      <u/>
      <sz val="11"/>
      <color theme="10"/>
      <name val="Calibri"/>
      <family val="2"/>
      <scheme val="minor"/>
    </font>
    <font>
      <b/>
      <sz val="11"/>
      <color theme="0" tint="-0.499984740745262"/>
      <name val="Arial"/>
      <family val="2"/>
    </font>
    <font>
      <sz val="11"/>
      <color theme="0" tint="-0.499984740745262"/>
      <name val="Arial"/>
      <family val="2"/>
    </font>
    <font>
      <sz val="10"/>
      <name val="Arial"/>
      <family val="2"/>
    </font>
    <font>
      <b/>
      <sz val="16"/>
      <color theme="0"/>
      <name val="Arial"/>
      <family val="2"/>
    </font>
    <font>
      <sz val="16"/>
      <color theme="1"/>
      <name val="Calibri"/>
      <family val="2"/>
      <scheme val="minor"/>
    </font>
    <font>
      <sz val="12"/>
      <name val="Arial"/>
      <family val="2"/>
    </font>
    <font>
      <b/>
      <sz val="11"/>
      <color theme="3" tint="0.39997558519241921"/>
      <name val="Arial"/>
      <family val="2"/>
    </font>
    <font>
      <sz val="11"/>
      <color theme="3" tint="0.39997558519241921"/>
      <name val="Calibri"/>
      <family val="2"/>
      <scheme val="minor"/>
    </font>
    <font>
      <sz val="9"/>
      <color rgb="FF000000"/>
      <name val="Calibri"/>
      <family val="2"/>
      <scheme val="minor"/>
    </font>
    <font>
      <sz val="9"/>
      <color theme="1"/>
      <name val="Calibri"/>
      <family val="2"/>
      <scheme val="minor"/>
    </font>
    <font>
      <sz val="9"/>
      <name val="Arial"/>
      <family val="2"/>
    </font>
    <font>
      <b/>
      <u/>
      <sz val="9"/>
      <name val="Arial"/>
      <family val="2"/>
    </font>
    <font>
      <sz val="9"/>
      <name val="Calibri"/>
      <family val="2"/>
      <scheme val="minor"/>
    </font>
    <font>
      <b/>
      <i/>
      <sz val="9"/>
      <color theme="0" tint="-0.499984740745262"/>
      <name val="Arial"/>
      <family val="2"/>
    </font>
    <font>
      <sz val="8"/>
      <name val="Arial"/>
      <family val="2"/>
    </font>
    <font>
      <b/>
      <sz val="8"/>
      <color theme="4" tint="-0.499984740745262"/>
      <name val="Arial"/>
      <family val="2"/>
    </font>
    <font>
      <b/>
      <sz val="8"/>
      <color theme="4" tint="-0.499984740745262"/>
      <name val="Calibri"/>
      <family val="2"/>
      <scheme val="minor"/>
    </font>
    <font>
      <b/>
      <sz val="10"/>
      <name val="Arial"/>
      <family val="2"/>
    </font>
    <font>
      <sz val="11"/>
      <name val="Calibri"/>
      <family val="2"/>
      <scheme val="minor"/>
    </font>
    <font>
      <i/>
      <sz val="10"/>
      <name val="Arial"/>
      <family val="2"/>
    </font>
    <font>
      <b/>
      <sz val="9"/>
      <name val="Arial"/>
      <family val="2"/>
    </font>
    <font>
      <b/>
      <sz val="12"/>
      <color rgb="FFFF0000"/>
      <name val="Calibri"/>
      <family val="2"/>
      <scheme val="minor"/>
    </font>
    <font>
      <b/>
      <u/>
      <sz val="12"/>
      <color rgb="FF0070C0"/>
      <name val="Calibri"/>
      <family val="2"/>
      <scheme val="minor"/>
    </font>
    <font>
      <b/>
      <sz val="11"/>
      <color rgb="FF7030A0"/>
      <name val="Arial"/>
      <family val="2"/>
    </font>
    <font>
      <b/>
      <sz val="14"/>
      <color theme="1"/>
      <name val="Arial"/>
      <family val="2"/>
    </font>
    <font>
      <i/>
      <sz val="9"/>
      <name val="Arial"/>
      <family val="2"/>
    </font>
    <font>
      <sz val="11"/>
      <color rgb="FF000000"/>
      <name val="Calibri"/>
      <family val="2"/>
      <scheme val="minor"/>
    </font>
    <font>
      <b/>
      <sz val="11"/>
      <name val="Calibri"/>
      <family val="2"/>
      <scheme val="minor"/>
    </font>
    <font>
      <b/>
      <u/>
      <sz val="11"/>
      <color theme="3" tint="0.39997558519241921"/>
      <name val="Calibri"/>
      <family val="2"/>
      <scheme val="minor"/>
    </font>
    <font>
      <b/>
      <sz val="11"/>
      <color theme="3" tint="0.39997558519241921"/>
      <name val="Calibri"/>
      <family val="2"/>
      <scheme val="minor"/>
    </font>
    <font>
      <i/>
      <sz val="11"/>
      <name val="Calibri"/>
      <family val="2"/>
      <scheme val="minor"/>
    </font>
    <font>
      <i/>
      <sz val="11"/>
      <color rgb="FF000000"/>
      <name val="Calibri"/>
      <family val="2"/>
      <scheme val="minor"/>
    </font>
    <font>
      <i/>
      <sz val="11"/>
      <color theme="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rgb="FF339966"/>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lightUp">
        <bgColor theme="0" tint="-4.9989318521683403E-2"/>
      </patternFill>
    </fill>
    <fill>
      <patternFill patternType="lightUp">
        <bgColor theme="7" tint="0.79998168889431442"/>
      </patternFill>
    </fill>
    <fill>
      <patternFill patternType="lightUp">
        <bgColor theme="9" tint="0.79998168889431442"/>
      </patternFill>
    </fill>
    <fill>
      <patternFill patternType="solid">
        <fgColor theme="4" tint="0.79998168889431442"/>
        <bgColor indexed="64"/>
      </patternFill>
    </fill>
    <fill>
      <patternFill patternType="solid">
        <fgColor theme="0"/>
        <bgColor indexed="64"/>
      </patternFill>
    </fill>
  </fills>
  <borders count="4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26" fillId="0" borderId="0"/>
  </cellStyleXfs>
  <cellXfs count="256">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14" fillId="4" borderId="0" xfId="0" applyFont="1" applyFill="1" applyAlignment="1">
      <alignment horizontal="centerContinuous" vertical="center"/>
    </xf>
    <xf numFmtId="0" fontId="15" fillId="4" borderId="0" xfId="0" applyFont="1" applyFill="1" applyAlignment="1">
      <alignment horizontal="centerContinuous" vertical="center"/>
    </xf>
    <xf numFmtId="0" fontId="5" fillId="3" borderId="0" xfId="0" applyFont="1" applyFill="1" applyAlignment="1">
      <alignment vertical="center"/>
    </xf>
    <xf numFmtId="0" fontId="12" fillId="0" borderId="0" xfId="0" applyFont="1" applyAlignment="1" applyProtection="1">
      <alignment horizontal="center" vertical="center"/>
      <protection locked="0"/>
    </xf>
    <xf numFmtId="0" fontId="6" fillId="0" borderId="0" xfId="0" applyFont="1" applyAlignment="1">
      <alignment vertical="center" wrapText="1"/>
    </xf>
    <xf numFmtId="0" fontId="6" fillId="0" borderId="1" xfId="0" applyFont="1" applyBorder="1" applyAlignment="1">
      <alignment vertical="center" wrapText="1"/>
    </xf>
    <xf numFmtId="0" fontId="13" fillId="0" borderId="0" xfId="0" applyFont="1" applyAlignment="1">
      <alignment vertical="center" wrapText="1"/>
    </xf>
    <xf numFmtId="0" fontId="6" fillId="5" borderId="1" xfId="0" applyFont="1" applyFill="1" applyBorder="1" applyAlignment="1" applyProtection="1">
      <alignment horizontal="center" vertical="center" wrapText="1"/>
      <protection locked="0"/>
    </xf>
    <xf numFmtId="0" fontId="7" fillId="0" borderId="0" xfId="0" applyFont="1" applyAlignment="1">
      <alignment vertical="center"/>
    </xf>
    <xf numFmtId="0" fontId="4" fillId="0" borderId="0" xfId="3" quotePrefix="1" applyFill="1" applyAlignment="1">
      <alignment vertical="center" wrapText="1"/>
    </xf>
    <xf numFmtId="0" fontId="8" fillId="0" borderId="0" xfId="3" quotePrefix="1" applyFont="1" applyFill="1" applyAlignment="1">
      <alignment vertical="center"/>
    </xf>
    <xf numFmtId="0" fontId="6" fillId="0" borderId="1" xfId="0" applyFont="1" applyBorder="1" applyAlignment="1">
      <alignment vertical="center"/>
    </xf>
    <xf numFmtId="0" fontId="6" fillId="5" borderId="1" xfId="0" applyFont="1" applyFill="1" applyBorder="1" applyAlignment="1" applyProtection="1">
      <alignment horizontal="left" vertical="center"/>
      <protection locked="0"/>
    </xf>
    <xf numFmtId="0" fontId="6" fillId="5" borderId="1" xfId="0" applyFont="1" applyFill="1" applyBorder="1" applyAlignment="1" applyProtection="1">
      <alignment horizontal="center" vertical="center"/>
      <protection locked="0"/>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0" fontId="10" fillId="7" borderId="0" xfId="0" applyFont="1" applyFill="1" applyAlignment="1">
      <alignment vertical="center"/>
    </xf>
    <xf numFmtId="0" fontId="10" fillId="0" borderId="0" xfId="0" applyFont="1" applyAlignment="1">
      <alignment vertical="center"/>
    </xf>
    <xf numFmtId="0" fontId="16" fillId="7" borderId="0" xfId="0" applyFont="1" applyFill="1" applyAlignment="1">
      <alignment vertical="center"/>
    </xf>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horizontal="right" vertical="center"/>
    </xf>
    <xf numFmtId="0" fontId="19" fillId="0" borderId="0" xfId="0" applyFont="1" applyAlignment="1">
      <alignment vertical="center"/>
    </xf>
    <xf numFmtId="0" fontId="6" fillId="5" borderId="19" xfId="0" applyFont="1" applyFill="1" applyBorder="1" applyAlignment="1" applyProtection="1">
      <alignment vertical="center"/>
      <protection locked="0"/>
    </xf>
    <xf numFmtId="0" fontId="6" fillId="0" borderId="20" xfId="0" applyFont="1" applyBorder="1" applyAlignment="1">
      <alignment vertical="center"/>
    </xf>
    <xf numFmtId="164" fontId="7" fillId="2" borderId="16" xfId="1" applyNumberFormat="1" applyFont="1" applyFill="1" applyBorder="1" applyAlignment="1">
      <alignment vertical="center"/>
    </xf>
    <xf numFmtId="0" fontId="13" fillId="0" borderId="0" xfId="0" applyFont="1" applyAlignment="1">
      <alignment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2" borderId="3" xfId="0" applyFont="1" applyFill="1" applyBorder="1" applyAlignment="1">
      <alignment vertical="center"/>
    </xf>
    <xf numFmtId="0" fontId="7" fillId="2" borderId="4" xfId="0" applyFont="1" applyFill="1" applyBorder="1" applyAlignment="1">
      <alignment vertical="center"/>
    </xf>
    <xf numFmtId="0" fontId="6" fillId="8" borderId="9"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7" fillId="8" borderId="15" xfId="0" applyFont="1" applyFill="1" applyBorder="1" applyAlignment="1">
      <alignment vertical="center"/>
    </xf>
    <xf numFmtId="164" fontId="7" fillId="8" borderId="16" xfId="1" applyNumberFormat="1" applyFont="1" applyFill="1" applyBorder="1" applyAlignment="1">
      <alignment vertical="center"/>
    </xf>
    <xf numFmtId="0" fontId="6" fillId="5" borderId="6"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2" fontId="6" fillId="8" borderId="6" xfId="0" applyNumberFormat="1" applyFont="1" applyFill="1" applyBorder="1" applyAlignment="1" applyProtection="1">
      <alignment vertical="center" wrapText="1"/>
      <protection locked="0"/>
    </xf>
    <xf numFmtId="164" fontId="6" fillId="8" borderId="7" xfId="1" applyNumberFormat="1" applyFont="1" applyFill="1" applyBorder="1" applyAlignment="1" applyProtection="1">
      <alignment vertical="center" wrapText="1"/>
      <protection locked="0"/>
    </xf>
    <xf numFmtId="164" fontId="6" fillId="5" borderId="7" xfId="1" applyNumberFormat="1" applyFont="1" applyFill="1" applyBorder="1" applyAlignment="1" applyProtection="1">
      <alignment vertical="center" wrapText="1"/>
      <protection locked="0"/>
    </xf>
    <xf numFmtId="2" fontId="6" fillId="9" borderId="6" xfId="0" applyNumberFormat="1" applyFont="1" applyFill="1" applyBorder="1" applyAlignment="1" applyProtection="1">
      <alignment vertical="center" wrapText="1"/>
      <protection locked="0"/>
    </xf>
    <xf numFmtId="164" fontId="6" fillId="9" borderId="7" xfId="1" applyNumberFormat="1" applyFont="1" applyFill="1" applyBorder="1" applyAlignment="1" applyProtection="1">
      <alignment vertical="center" wrapText="1"/>
      <protection locked="0"/>
    </xf>
    <xf numFmtId="0" fontId="6" fillId="5" borderId="14" xfId="0" applyFont="1" applyFill="1" applyBorder="1" applyAlignment="1" applyProtection="1">
      <alignment vertical="center" wrapText="1"/>
      <protection locked="0"/>
    </xf>
    <xf numFmtId="2" fontId="6" fillId="8" borderId="12" xfId="0" applyNumberFormat="1" applyFont="1" applyFill="1" applyBorder="1" applyAlignment="1" applyProtection="1">
      <alignment vertical="center" wrapText="1"/>
      <protection locked="0"/>
    </xf>
    <xf numFmtId="164" fontId="6" fillId="8" borderId="13" xfId="1" applyNumberFormat="1" applyFont="1" applyFill="1" applyBorder="1" applyAlignment="1" applyProtection="1">
      <alignment vertical="center" wrapText="1"/>
      <protection locked="0"/>
    </xf>
    <xf numFmtId="164" fontId="6" fillId="5" borderId="13" xfId="1" applyNumberFormat="1" applyFont="1" applyFill="1" applyBorder="1" applyAlignment="1" applyProtection="1">
      <alignment vertical="center" wrapText="1"/>
      <protection locked="0"/>
    </xf>
    <xf numFmtId="2" fontId="6" fillId="9" borderId="12" xfId="0" applyNumberFormat="1" applyFont="1" applyFill="1" applyBorder="1" applyAlignment="1" applyProtection="1">
      <alignment vertical="center" wrapText="1"/>
      <protection locked="0"/>
    </xf>
    <xf numFmtId="164" fontId="6" fillId="9" borderId="13" xfId="1" applyNumberFormat="1" applyFont="1" applyFill="1" applyBorder="1" applyAlignment="1" applyProtection="1">
      <alignment vertical="center" wrapText="1"/>
      <protection locked="0"/>
    </xf>
    <xf numFmtId="0" fontId="9" fillId="5" borderId="1" xfId="0" applyFont="1" applyFill="1" applyBorder="1" applyAlignment="1" applyProtection="1">
      <alignment vertical="center"/>
      <protection locked="0"/>
    </xf>
    <xf numFmtId="0" fontId="6" fillId="0" borderId="26" xfId="0" applyFont="1" applyBorder="1" applyAlignment="1">
      <alignment vertical="center"/>
    </xf>
    <xf numFmtId="0" fontId="6" fillId="0" borderId="2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7" fillId="6" borderId="3" xfId="0" applyFont="1" applyFill="1" applyBorder="1" applyAlignment="1">
      <alignment vertical="center"/>
    </xf>
    <xf numFmtId="0" fontId="7" fillId="6" borderId="4" xfId="0" applyFont="1" applyFill="1" applyBorder="1" applyAlignment="1">
      <alignment vertical="center"/>
    </xf>
    <xf numFmtId="0" fontId="7" fillId="6" borderId="1" xfId="0" applyFont="1" applyFill="1" applyBorder="1" applyAlignment="1">
      <alignment vertical="center"/>
    </xf>
    <xf numFmtId="0" fontId="7" fillId="6" borderId="3" xfId="0" applyFont="1" applyFill="1" applyBorder="1" applyAlignment="1">
      <alignment vertical="center" wrapText="1"/>
    </xf>
    <xf numFmtId="0" fontId="7" fillId="6" borderId="4" xfId="0" applyFont="1" applyFill="1" applyBorder="1" applyAlignment="1">
      <alignment vertical="center" wrapText="1"/>
    </xf>
    <xf numFmtId="0" fontId="7" fillId="6" borderId="1" xfId="0" applyFont="1" applyFill="1" applyBorder="1" applyAlignment="1">
      <alignment horizontal="center" vertical="center" wrapText="1"/>
    </xf>
    <xf numFmtId="9" fontId="6" fillId="0" borderId="19" xfId="2" applyFont="1" applyFill="1" applyBorder="1" applyAlignment="1">
      <alignment horizontal="center" vertical="center"/>
    </xf>
    <xf numFmtId="44" fontId="6" fillId="0" borderId="19" xfId="1" applyFont="1" applyFill="1" applyBorder="1" applyAlignment="1">
      <alignment vertical="center"/>
    </xf>
    <xf numFmtId="44" fontId="7" fillId="6" borderId="1" xfId="1" applyFont="1" applyFill="1" applyBorder="1" applyAlignment="1">
      <alignment vertical="center"/>
    </xf>
    <xf numFmtId="0" fontId="16" fillId="0" borderId="0" xfId="0" applyFont="1" applyAlignment="1">
      <alignment vertical="center"/>
    </xf>
    <xf numFmtId="0" fontId="20" fillId="0" borderId="19" xfId="0" applyFont="1" applyBorder="1" applyAlignment="1" applyProtection="1">
      <alignment vertical="center"/>
      <protection locked="0"/>
    </xf>
    <xf numFmtId="0" fontId="7" fillId="2" borderId="20" xfId="0" applyFont="1" applyFill="1" applyBorder="1" applyAlignment="1">
      <alignment vertical="center"/>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10" borderId="15" xfId="0" applyFont="1" applyFill="1" applyBorder="1" applyAlignment="1">
      <alignment vertical="center"/>
    </xf>
    <xf numFmtId="164" fontId="7" fillId="10" borderId="16" xfId="1" applyNumberFormat="1" applyFont="1" applyFill="1" applyBorder="1" applyAlignment="1">
      <alignment vertical="center"/>
    </xf>
    <xf numFmtId="164" fontId="7" fillId="6" borderId="16" xfId="1" applyNumberFormat="1" applyFont="1" applyFill="1" applyBorder="1" applyAlignment="1">
      <alignment vertical="center"/>
    </xf>
    <xf numFmtId="0" fontId="7" fillId="6" borderId="1" xfId="0" applyFont="1" applyFill="1" applyBorder="1" applyAlignment="1">
      <alignment vertical="center" wrapText="1"/>
    </xf>
    <xf numFmtId="44" fontId="13" fillId="0" borderId="0" xfId="0" applyNumberFormat="1" applyFont="1" applyAlignment="1">
      <alignment vertical="center"/>
    </xf>
    <xf numFmtId="0" fontId="0" fillId="0" borderId="0" xfId="0" applyAlignment="1">
      <alignment vertical="center"/>
    </xf>
    <xf numFmtId="0" fontId="0" fillId="0" borderId="0" xfId="0" applyAlignment="1">
      <alignment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44" fontId="0" fillId="0" borderId="6" xfId="1" applyFont="1" applyBorder="1" applyAlignment="1">
      <alignment vertical="center"/>
    </xf>
    <xf numFmtId="44" fontId="0" fillId="0" borderId="12" xfId="1" applyFont="1" applyBorder="1" applyAlignment="1">
      <alignment vertical="center"/>
    </xf>
    <xf numFmtId="44" fontId="0" fillId="0" borderId="9" xfId="1"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44" fontId="2" fillId="2" borderId="6" xfId="1" applyFont="1" applyFill="1" applyBorder="1" applyAlignment="1">
      <alignment vertical="center"/>
    </xf>
    <xf numFmtId="0" fontId="2" fillId="6" borderId="1" xfId="0" applyFont="1" applyFill="1" applyBorder="1" applyAlignment="1">
      <alignment vertical="center"/>
    </xf>
    <xf numFmtId="44" fontId="2" fillId="6" borderId="15" xfId="1" applyFont="1" applyFill="1" applyBorder="1" applyAlignment="1">
      <alignment vertical="center"/>
    </xf>
    <xf numFmtId="0" fontId="23" fillId="0" borderId="0" xfId="3" quotePrefix="1" applyFont="1" applyFill="1" applyAlignment="1">
      <alignment vertical="center"/>
    </xf>
    <xf numFmtId="0" fontId="0" fillId="0" borderId="24" xfId="0" applyBorder="1" applyAlignment="1">
      <alignment vertical="center"/>
    </xf>
    <xf numFmtId="0" fontId="0" fillId="0" borderId="26" xfId="0" applyBorder="1" applyAlignment="1">
      <alignment vertical="center"/>
    </xf>
    <xf numFmtId="0" fontId="0" fillId="0" borderId="28" xfId="0" applyBorder="1" applyAlignment="1">
      <alignment vertical="center"/>
    </xf>
    <xf numFmtId="0" fontId="2" fillId="6" borderId="3" xfId="0" applyFont="1" applyFill="1" applyBorder="1" applyAlignment="1">
      <alignment vertical="center"/>
    </xf>
    <xf numFmtId="10" fontId="0" fillId="0" borderId="8" xfId="2" applyNumberFormat="1" applyFont="1" applyBorder="1" applyAlignment="1">
      <alignment vertical="center"/>
    </xf>
    <xf numFmtId="10" fontId="2" fillId="2" borderId="8" xfId="2" applyNumberFormat="1" applyFont="1" applyFill="1" applyBorder="1" applyAlignment="1">
      <alignment vertical="center"/>
    </xf>
    <xf numFmtId="10" fontId="2" fillId="6" borderId="17" xfId="2" applyNumberFormat="1" applyFont="1" applyFill="1" applyBorder="1" applyAlignment="1">
      <alignment vertical="center"/>
    </xf>
    <xf numFmtId="0" fontId="26" fillId="0" borderId="0" xfId="4"/>
    <xf numFmtId="0" fontId="29" fillId="0" borderId="0" xfId="4" applyFont="1"/>
    <xf numFmtId="0" fontId="33" fillId="0" borderId="0" xfId="0" applyFont="1"/>
    <xf numFmtId="0" fontId="33" fillId="0" borderId="0" xfId="0" applyFont="1" applyAlignment="1">
      <alignment vertical="center" wrapText="1"/>
    </xf>
    <xf numFmtId="0" fontId="38" fillId="0" borderId="0" xfId="4" applyFont="1"/>
    <xf numFmtId="0" fontId="34" fillId="0" borderId="0" xfId="4" applyFont="1"/>
    <xf numFmtId="0" fontId="41" fillId="0" borderId="0" xfId="4" applyFont="1"/>
    <xf numFmtId="0" fontId="45" fillId="0" borderId="0" xfId="0" applyFont="1" applyAlignment="1">
      <alignment horizontal="right" vertical="top"/>
    </xf>
    <xf numFmtId="0" fontId="46" fillId="0" borderId="0" xfId="3" applyFont="1" applyAlignment="1">
      <alignment vertical="top"/>
    </xf>
    <xf numFmtId="0" fontId="47" fillId="0" borderId="0" xfId="0" applyFont="1" applyAlignment="1">
      <alignment vertical="center"/>
    </xf>
    <xf numFmtId="0" fontId="44" fillId="0" borderId="0" xfId="0" applyFont="1" applyAlignment="1">
      <alignment vertical="center"/>
    </xf>
    <xf numFmtId="0" fontId="34" fillId="0" borderId="0" xfId="0" applyFont="1" applyAlignment="1">
      <alignment vertical="center"/>
    </xf>
    <xf numFmtId="9" fontId="34" fillId="0" borderId="1" xfId="0" applyNumberFormat="1" applyFont="1" applyBorder="1" applyAlignment="1">
      <alignment horizontal="center" vertical="center" wrapText="1"/>
    </xf>
    <xf numFmtId="9" fontId="34" fillId="0" borderId="1" xfId="0" applyNumberFormat="1" applyFont="1" applyBorder="1" applyAlignment="1">
      <alignment horizontal="center" vertical="center"/>
    </xf>
    <xf numFmtId="0" fontId="37" fillId="0" borderId="0" xfId="4" applyFont="1" applyAlignment="1">
      <alignment horizontal="left" wrapText="1"/>
    </xf>
    <xf numFmtId="164" fontId="6" fillId="0" borderId="7" xfId="1" applyNumberFormat="1" applyFont="1" applyFill="1" applyBorder="1" applyAlignment="1" applyProtection="1">
      <alignment vertical="center" wrapText="1"/>
    </xf>
    <xf numFmtId="164" fontId="6" fillId="0" borderId="13" xfId="1" applyNumberFormat="1" applyFont="1" applyFill="1" applyBorder="1" applyAlignment="1" applyProtection="1">
      <alignment vertical="center" wrapText="1"/>
    </xf>
    <xf numFmtId="0" fontId="6" fillId="7" borderId="10" xfId="0" applyFont="1" applyFill="1" applyBorder="1" applyAlignment="1">
      <alignment horizontal="center" vertical="center" wrapText="1"/>
    </xf>
    <xf numFmtId="164" fontId="7" fillId="7" borderId="16" xfId="1" applyNumberFormat="1" applyFont="1" applyFill="1" applyBorder="1" applyAlignment="1" applyProtection="1">
      <alignment vertical="center"/>
    </xf>
    <xf numFmtId="0" fontId="0" fillId="0" borderId="0" xfId="0"/>
    <xf numFmtId="44" fontId="6" fillId="0" borderId="28" xfId="1" applyFont="1" applyFill="1" applyBorder="1" applyAlignment="1">
      <alignment horizontal="center" vertical="center"/>
    </xf>
    <xf numFmtId="44" fontId="6" fillId="0" borderId="26" xfId="1" applyFont="1" applyFill="1" applyBorder="1" applyAlignment="1">
      <alignment horizontal="center" vertical="center"/>
    </xf>
    <xf numFmtId="44" fontId="6" fillId="0" borderId="24" xfId="1" applyFont="1" applyFill="1" applyBorder="1" applyAlignment="1">
      <alignment horizontal="center" vertical="center"/>
    </xf>
    <xf numFmtId="44" fontId="7" fillId="6" borderId="3" xfId="1" applyFont="1" applyFill="1" applyBorder="1" applyAlignment="1">
      <alignment horizontal="center" vertical="center"/>
    </xf>
    <xf numFmtId="0" fontId="7" fillId="6" borderId="3" xfId="0" applyFont="1" applyFill="1" applyBorder="1" applyAlignment="1">
      <alignment horizontal="center" vertical="center" wrapText="1"/>
    </xf>
    <xf numFmtId="0" fontId="6" fillId="5" borderId="1" xfId="0" applyFont="1" applyFill="1" applyBorder="1" applyAlignment="1" applyProtection="1">
      <alignment horizontal="center" vertical="center"/>
      <protection locked="0"/>
    </xf>
    <xf numFmtId="0" fontId="6" fillId="0" borderId="0" xfId="0" applyFont="1" applyAlignment="1">
      <alignment horizontal="justify" vertical="center" wrapText="1"/>
    </xf>
    <xf numFmtId="0" fontId="6" fillId="5" borderId="1" xfId="0" applyFont="1" applyFill="1" applyBorder="1" applyAlignment="1" applyProtection="1">
      <alignment horizontal="left" vertical="center"/>
      <protection locked="0"/>
    </xf>
    <xf numFmtId="0" fontId="0" fillId="0" borderId="0" xfId="0"/>
    <xf numFmtId="165" fontId="25" fillId="0" borderId="30" xfId="1" applyNumberFormat="1" applyFont="1" applyFill="1" applyBorder="1" applyAlignment="1">
      <alignment horizontal="center" vertical="center"/>
    </xf>
    <xf numFmtId="165" fontId="25" fillId="0" borderId="23" xfId="1" applyNumberFormat="1" applyFont="1" applyFill="1" applyBorder="1" applyAlignment="1">
      <alignment horizontal="center" vertical="center"/>
    </xf>
    <xf numFmtId="0" fontId="6" fillId="5" borderId="1"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justify" vertical="center" wrapText="1"/>
    </xf>
    <xf numFmtId="0" fontId="6" fillId="5" borderId="1" xfId="0" applyFont="1" applyFill="1" applyBorder="1" applyAlignment="1" applyProtection="1">
      <alignment horizontal="left" vertical="center"/>
      <protection locked="0"/>
    </xf>
    <xf numFmtId="44" fontId="6" fillId="0" borderId="19" xfId="1" applyFont="1" applyFill="1" applyBorder="1" applyAlignment="1">
      <alignment horizontal="center" vertical="center"/>
    </xf>
    <xf numFmtId="44" fontId="6" fillId="0" borderId="18" xfId="1" applyFont="1" applyFill="1" applyBorder="1" applyAlignment="1">
      <alignment horizontal="center" vertical="center"/>
    </xf>
    <xf numFmtId="44" fontId="6" fillId="0" borderId="20" xfId="1" applyFont="1" applyFill="1" applyBorder="1" applyAlignment="1">
      <alignment horizontal="center" vertical="center"/>
    </xf>
    <xf numFmtId="0" fontId="7" fillId="6" borderId="1" xfId="0" applyFont="1" applyFill="1" applyBorder="1" applyAlignment="1">
      <alignment horizontal="center" vertical="center" wrapText="1"/>
    </xf>
    <xf numFmtId="44" fontId="7" fillId="6" borderId="3" xfId="1" applyFont="1" applyFill="1" applyBorder="1" applyAlignment="1">
      <alignment horizontal="center" vertical="center"/>
    </xf>
    <xf numFmtId="0" fontId="7" fillId="6" borderId="3" xfId="0" applyFont="1" applyFill="1" applyBorder="1" applyAlignment="1">
      <alignment horizontal="center" vertical="center" wrapText="1"/>
    </xf>
    <xf numFmtId="44" fontId="6" fillId="5" borderId="26" xfId="0" applyNumberFormat="1" applyFont="1" applyFill="1" applyBorder="1" applyAlignment="1" applyProtection="1">
      <alignment horizontal="center" vertical="center"/>
      <protection locked="0"/>
    </xf>
    <xf numFmtId="44" fontId="6" fillId="0" borderId="26" xfId="0" applyNumberFormat="1" applyFont="1" applyBorder="1" applyAlignment="1" applyProtection="1">
      <alignment horizontal="center" vertical="center"/>
      <protection locked="0"/>
    </xf>
    <xf numFmtId="44" fontId="7" fillId="2" borderId="28" xfId="1" applyFont="1" applyFill="1" applyBorder="1" applyAlignment="1">
      <alignment horizontal="center" vertical="center"/>
    </xf>
    <xf numFmtId="0" fontId="7" fillId="7" borderId="24" xfId="0" applyFont="1" applyFill="1" applyBorder="1" applyAlignment="1">
      <alignment horizontal="center" vertical="center"/>
    </xf>
    <xf numFmtId="44" fontId="6" fillId="0" borderId="24" xfId="0" applyNumberFormat="1" applyFont="1" applyBorder="1" applyAlignment="1">
      <alignment horizontal="center" vertical="center"/>
    </xf>
    <xf numFmtId="0" fontId="32" fillId="0" borderId="0" xfId="0" applyFont="1" applyAlignment="1">
      <alignment horizontal="justify" vertical="center"/>
    </xf>
    <xf numFmtId="0" fontId="33" fillId="0" borderId="0" xfId="0" applyFont="1"/>
    <xf numFmtId="0" fontId="43" fillId="0" borderId="0" xfId="4" applyFont="1" applyAlignment="1">
      <alignment horizontal="left" wrapText="1"/>
    </xf>
    <xf numFmtId="0" fontId="50" fillId="0" borderId="0" xfId="0" applyFont="1" applyAlignment="1">
      <alignment horizontal="justify" vertical="center"/>
    </xf>
    <xf numFmtId="0" fontId="0" fillId="0" borderId="0" xfId="0" applyFont="1"/>
    <xf numFmtId="9" fontId="49" fillId="11" borderId="1" xfId="0" applyNumberFormat="1" applyFont="1" applyFill="1" applyBorder="1" applyAlignment="1">
      <alignment horizontal="center" vertical="center" wrapText="1"/>
    </xf>
    <xf numFmtId="0" fontId="49" fillId="11" borderId="1" xfId="0" applyFont="1" applyFill="1" applyBorder="1" applyAlignment="1">
      <alignment horizontal="center" vertical="center" wrapText="1"/>
    </xf>
    <xf numFmtId="0" fontId="3" fillId="0" borderId="36" xfId="0" applyFont="1" applyBorder="1" applyAlignment="1">
      <alignment vertical="center"/>
    </xf>
    <xf numFmtId="0" fontId="11" fillId="0" borderId="37" xfId="3" quotePrefix="1" applyFont="1" applyFill="1" applyBorder="1" applyAlignment="1">
      <alignment horizontal="right" vertical="center" indent="1"/>
    </xf>
    <xf numFmtId="0" fontId="6" fillId="12" borderId="1" xfId="0" applyFont="1" applyFill="1" applyBorder="1" applyAlignment="1" applyProtection="1">
      <alignment horizontal="center" vertical="center"/>
      <protection locked="0"/>
    </xf>
    <xf numFmtId="164" fontId="6" fillId="5" borderId="35" xfId="1" applyNumberFormat="1" applyFont="1" applyFill="1" applyBorder="1" applyAlignment="1" applyProtection="1">
      <alignment vertical="center" wrapText="1"/>
      <protection locked="0"/>
    </xf>
    <xf numFmtId="44" fontId="16" fillId="5" borderId="35" xfId="1" applyFont="1" applyFill="1" applyBorder="1" applyAlignment="1" applyProtection="1">
      <alignment horizontal="center" vertical="center"/>
      <protection locked="0"/>
    </xf>
    <xf numFmtId="0" fontId="23" fillId="0" borderId="0" xfId="3" applyFont="1" applyFill="1" applyAlignment="1">
      <alignment vertical="center"/>
    </xf>
    <xf numFmtId="0" fontId="44" fillId="0" borderId="0" xfId="4" applyFont="1" applyAlignment="1">
      <alignment vertical="center" wrapText="1"/>
    </xf>
    <xf numFmtId="0" fontId="36" fillId="0" borderId="0" xfId="0" applyFont="1" applyAlignment="1">
      <alignment vertical="center" wrapText="1"/>
    </xf>
    <xf numFmtId="0" fontId="44" fillId="11" borderId="2" xfId="0" applyFont="1" applyFill="1" applyBorder="1" applyAlignment="1">
      <alignment horizontal="center" vertical="center"/>
    </xf>
    <xf numFmtId="0" fontId="44" fillId="11" borderId="22" xfId="0" applyFont="1" applyFill="1" applyBorder="1" applyAlignment="1">
      <alignment horizontal="center" vertical="center"/>
    </xf>
    <xf numFmtId="0" fontId="44" fillId="11" borderId="23" xfId="0" applyFont="1" applyFill="1" applyBorder="1" applyAlignment="1">
      <alignment horizontal="center" vertical="center"/>
    </xf>
    <xf numFmtId="0" fontId="44" fillId="11" borderId="21" xfId="0" applyFont="1" applyFill="1" applyBorder="1" applyAlignment="1">
      <alignment horizontal="center" vertical="center"/>
    </xf>
    <xf numFmtId="0" fontId="37" fillId="0" borderId="0" xfId="4" applyFont="1" applyAlignment="1">
      <alignment horizontal="left" wrapText="1"/>
    </xf>
    <xf numFmtId="0" fontId="54" fillId="0" borderId="0" xfId="4" applyFont="1" applyAlignment="1">
      <alignment horizontal="left" wrapText="1"/>
    </xf>
    <xf numFmtId="0" fontId="44" fillId="11" borderId="2" xfId="0" applyFont="1" applyFill="1" applyBorder="1" applyAlignment="1">
      <alignment horizontal="center" vertical="center" wrapText="1"/>
    </xf>
    <xf numFmtId="0" fontId="44" fillId="11" borderId="22" xfId="0" applyFont="1" applyFill="1" applyBorder="1" applyAlignment="1">
      <alignment horizontal="center" vertical="center" wrapText="1"/>
    </xf>
    <xf numFmtId="0" fontId="44" fillId="11" borderId="23" xfId="0" applyFont="1" applyFill="1" applyBorder="1" applyAlignment="1">
      <alignment horizontal="center" vertical="center" wrapText="1"/>
    </xf>
    <xf numFmtId="0" fontId="44" fillId="11" borderId="21" xfId="0" applyFont="1" applyFill="1" applyBorder="1" applyAlignment="1">
      <alignment horizontal="center" vertical="center" wrapText="1"/>
    </xf>
    <xf numFmtId="0" fontId="55" fillId="0" borderId="0" xfId="0" applyFont="1" applyAlignment="1">
      <alignment horizontal="justify" vertical="center"/>
    </xf>
    <xf numFmtId="0" fontId="56" fillId="0" borderId="0" xfId="0" applyFont="1"/>
    <xf numFmtId="0" fontId="5" fillId="3" borderId="36" xfId="4" applyFont="1" applyFill="1" applyBorder="1" applyAlignment="1">
      <alignment horizontal="center" vertical="center"/>
    </xf>
    <xf numFmtId="0" fontId="5" fillId="3" borderId="37" xfId="4" applyFont="1" applyFill="1" applyBorder="1" applyAlignment="1">
      <alignment horizontal="center" vertical="center"/>
    </xf>
    <xf numFmtId="0" fontId="5" fillId="3" borderId="38" xfId="4" applyFont="1" applyFill="1" applyBorder="1" applyAlignment="1">
      <alignment horizontal="center" vertical="center"/>
    </xf>
    <xf numFmtId="0" fontId="27" fillId="3" borderId="36" xfId="0" applyFont="1" applyFill="1" applyBorder="1" applyAlignment="1">
      <alignment vertical="center"/>
    </xf>
    <xf numFmtId="0" fontId="28" fillId="0" borderId="37" xfId="0" applyFont="1" applyBorder="1" applyAlignment="1">
      <alignment vertical="center"/>
    </xf>
    <xf numFmtId="0" fontId="28" fillId="0" borderId="38" xfId="0" applyFont="1" applyBorder="1" applyAlignment="1">
      <alignment vertical="center"/>
    </xf>
    <xf numFmtId="0" fontId="30" fillId="2" borderId="36" xfId="0" applyFont="1" applyFill="1" applyBorder="1" applyAlignment="1">
      <alignment horizontal="left" vertical="center" wrapText="1"/>
    </xf>
    <xf numFmtId="0" fontId="31" fillId="2" borderId="37" xfId="0" applyFont="1" applyFill="1" applyBorder="1" applyAlignment="1">
      <alignment horizontal="left" vertical="center" wrapText="1"/>
    </xf>
    <xf numFmtId="0" fontId="31" fillId="2" borderId="38" xfId="0" applyFont="1" applyFill="1" applyBorder="1" applyAlignment="1">
      <alignment horizontal="left" vertical="center" wrapText="1"/>
    </xf>
    <xf numFmtId="0" fontId="50" fillId="0" borderId="0" xfId="0" applyFont="1" applyAlignment="1">
      <alignment horizontal="justify" vertical="center" wrapText="1"/>
    </xf>
    <xf numFmtId="0" fontId="0" fillId="0" borderId="0" xfId="0" applyFont="1"/>
    <xf numFmtId="0" fontId="32" fillId="0" borderId="0" xfId="0" applyFont="1" applyAlignment="1">
      <alignment horizontal="justify" vertical="center"/>
    </xf>
    <xf numFmtId="0" fontId="33" fillId="0" borderId="0" xfId="0" applyFont="1"/>
    <xf numFmtId="0" fontId="42" fillId="0" borderId="0" xfId="4" applyFont="1" applyAlignment="1">
      <alignment horizontal="left" vertical="center" wrapText="1"/>
    </xf>
    <xf numFmtId="0" fontId="50" fillId="0" borderId="39" xfId="0" applyFont="1" applyBorder="1" applyAlignment="1">
      <alignment horizontal="left" vertical="center"/>
    </xf>
    <xf numFmtId="0" fontId="50" fillId="0" borderId="0" xfId="0" applyFont="1" applyAlignment="1">
      <alignment horizontal="justify" vertical="center"/>
    </xf>
    <xf numFmtId="0" fontId="42" fillId="0" borderId="0" xfId="4" applyFont="1" applyAlignment="1">
      <alignment vertical="center" wrapText="1"/>
    </xf>
    <xf numFmtId="0" fontId="42" fillId="0" borderId="0" xfId="0" applyFont="1" applyAlignment="1">
      <alignment vertical="center" wrapText="1"/>
    </xf>
    <xf numFmtId="0" fontId="39" fillId="0" borderId="0" xfId="4" applyFont="1" applyAlignment="1">
      <alignment horizontal="justify" vertical="center" wrapText="1"/>
    </xf>
    <xf numFmtId="0" fontId="40" fillId="0" borderId="0" xfId="0" applyFont="1" applyAlignment="1">
      <alignment horizontal="justify" vertical="center" wrapText="1"/>
    </xf>
    <xf numFmtId="0" fontId="27" fillId="3" borderId="0" xfId="0" applyFont="1" applyFill="1" applyAlignment="1">
      <alignment vertical="center"/>
    </xf>
    <xf numFmtId="0" fontId="28" fillId="0" borderId="0" xfId="0" applyFont="1" applyAlignment="1">
      <alignment vertical="center"/>
    </xf>
    <xf numFmtId="0" fontId="43" fillId="0" borderId="0" xfId="4" applyFont="1" applyAlignment="1">
      <alignment horizontal="left" wrapText="1"/>
    </xf>
    <xf numFmtId="0" fontId="26" fillId="0" borderId="0" xfId="4" applyAlignment="1">
      <alignment horizontal="justify" vertical="center" wrapText="1"/>
    </xf>
    <xf numFmtId="0" fontId="43" fillId="0" borderId="0" xfId="4" applyFont="1" applyAlignment="1">
      <alignment horizontal="justify" vertical="center" wrapText="1"/>
    </xf>
    <xf numFmtId="0" fontId="24" fillId="2" borderId="0" xfId="4" applyFont="1" applyFill="1" applyAlignment="1">
      <alignment horizontal="justify" wrapText="1"/>
    </xf>
    <xf numFmtId="0" fontId="44" fillId="11" borderId="3" xfId="0" applyFont="1" applyFill="1" applyBorder="1" applyAlignment="1">
      <alignment horizontal="center" vertical="center" wrapText="1"/>
    </xf>
    <xf numFmtId="0" fontId="44" fillId="11" borderId="5" xfId="0" applyFont="1" applyFill="1" applyBorder="1" applyAlignment="1">
      <alignment horizontal="center" vertical="center" wrapText="1"/>
    </xf>
    <xf numFmtId="0" fontId="44" fillId="11" borderId="4"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44" fontId="0" fillId="0" borderId="24" xfId="1" applyFont="1" applyBorder="1" applyAlignment="1">
      <alignment horizontal="center" vertical="center"/>
    </xf>
    <xf numFmtId="44" fontId="0" fillId="0" borderId="25" xfId="1" applyFont="1" applyBorder="1" applyAlignment="1">
      <alignment horizontal="center" vertical="center"/>
    </xf>
    <xf numFmtId="44" fontId="2" fillId="6" borderId="3" xfId="1" applyFont="1" applyFill="1" applyBorder="1" applyAlignment="1">
      <alignment horizontal="center" vertical="center"/>
    </xf>
    <xf numFmtId="44" fontId="2" fillId="6" borderId="4" xfId="1" applyFont="1" applyFill="1" applyBorder="1" applyAlignment="1">
      <alignment horizontal="center" vertical="center"/>
    </xf>
    <xf numFmtId="44" fontId="2" fillId="2" borderId="3" xfId="1" applyFont="1" applyFill="1" applyBorder="1" applyAlignment="1">
      <alignment horizontal="center" vertical="center"/>
    </xf>
    <xf numFmtId="44" fontId="2" fillId="2" borderId="4" xfId="1" applyFont="1" applyFill="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9" fillId="12" borderId="0" xfId="0" quotePrefix="1" applyFont="1" applyFill="1" applyAlignment="1">
      <alignment horizontal="justify" vertical="center" wrapText="1"/>
    </xf>
    <xf numFmtId="0" fontId="6" fillId="0" borderId="0" xfId="0" applyFont="1" applyAlignment="1">
      <alignment horizontal="justify" vertical="center" wrapText="1"/>
    </xf>
    <xf numFmtId="0" fontId="6" fillId="5" borderId="3"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left" vertical="center"/>
      <protection locked="0"/>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165" fontId="6" fillId="0" borderId="2" xfId="1" applyNumberFormat="1" applyFont="1" applyFill="1" applyBorder="1" applyAlignment="1">
      <alignment horizontal="center" vertical="center"/>
    </xf>
    <xf numFmtId="165" fontId="6" fillId="0" borderId="22" xfId="1" applyNumberFormat="1" applyFont="1" applyFill="1" applyBorder="1" applyAlignment="1">
      <alignment horizontal="center" vertical="center"/>
    </xf>
    <xf numFmtId="165" fontId="6" fillId="0" borderId="30" xfId="1" applyNumberFormat="1" applyFont="1" applyFill="1" applyBorder="1" applyAlignment="1">
      <alignment horizontal="center" vertical="center"/>
    </xf>
    <xf numFmtId="165" fontId="6" fillId="0" borderId="31" xfId="1" applyNumberFormat="1" applyFont="1" applyFill="1" applyBorder="1" applyAlignment="1">
      <alignment horizontal="center" vertical="center"/>
    </xf>
    <xf numFmtId="0" fontId="48" fillId="0" borderId="32" xfId="0" applyFont="1" applyFill="1" applyBorder="1" applyAlignment="1">
      <alignment horizontal="center" vertical="center" wrapText="1"/>
    </xf>
    <xf numFmtId="0" fontId="48" fillId="0" borderId="33" xfId="0" applyFont="1" applyFill="1" applyBorder="1" applyAlignment="1">
      <alignment horizontal="center" vertical="center" wrapText="1"/>
    </xf>
    <xf numFmtId="0" fontId="48" fillId="0" borderId="34" xfId="0" applyFont="1" applyFill="1" applyBorder="1" applyAlignment="1">
      <alignment horizontal="center" vertical="center" wrapText="1"/>
    </xf>
    <xf numFmtId="165" fontId="25" fillId="0" borderId="2" xfId="1" applyNumberFormat="1" applyFont="1" applyFill="1" applyBorder="1" applyAlignment="1">
      <alignment horizontal="center" vertical="center"/>
    </xf>
    <xf numFmtId="165" fontId="25" fillId="0" borderId="22" xfId="1" applyNumberFormat="1" applyFont="1" applyFill="1" applyBorder="1" applyAlignment="1">
      <alignment horizontal="center" vertical="center"/>
    </xf>
    <xf numFmtId="165" fontId="25" fillId="0" borderId="30" xfId="1" applyNumberFormat="1" applyFont="1" applyFill="1" applyBorder="1" applyAlignment="1">
      <alignment horizontal="center" vertical="center"/>
    </xf>
    <xf numFmtId="165" fontId="25" fillId="0" borderId="31" xfId="1" applyNumberFormat="1" applyFont="1" applyFill="1" applyBorder="1" applyAlignment="1">
      <alignment horizontal="center" vertical="center"/>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22" xfId="0" applyFont="1" applyFill="1" applyBorder="1" applyAlignment="1">
      <alignment horizontal="center" vertical="center"/>
    </xf>
    <xf numFmtId="0" fontId="7" fillId="6" borderId="23" xfId="0" applyFont="1" applyFill="1" applyBorder="1" applyAlignment="1">
      <alignment horizontal="center" vertical="center"/>
    </xf>
    <xf numFmtId="0" fontId="7" fillId="6" borderId="21" xfId="0" applyFont="1" applyFill="1" applyBorder="1" applyAlignment="1">
      <alignment horizontal="center" vertical="center"/>
    </xf>
    <xf numFmtId="165" fontId="25" fillId="0" borderId="23" xfId="1" applyNumberFormat="1" applyFont="1" applyFill="1" applyBorder="1" applyAlignment="1">
      <alignment horizontal="center" vertical="center"/>
    </xf>
    <xf numFmtId="165" fontId="25" fillId="0" borderId="21" xfId="1" applyNumberFormat="1" applyFont="1" applyFill="1" applyBorder="1" applyAlignment="1">
      <alignment horizontal="center" vertical="center"/>
    </xf>
    <xf numFmtId="165" fontId="6" fillId="0" borderId="23" xfId="1" applyNumberFormat="1" applyFont="1" applyFill="1" applyBorder="1" applyAlignment="1">
      <alignment horizontal="center" vertical="center"/>
    </xf>
    <xf numFmtId="165" fontId="6" fillId="0" borderId="21" xfId="1" applyNumberFormat="1" applyFont="1" applyFill="1" applyBorder="1" applyAlignment="1">
      <alignment horizontal="center" vertical="center"/>
    </xf>
    <xf numFmtId="44" fontId="6" fillId="0" borderId="19" xfId="1" applyFont="1" applyFill="1" applyBorder="1" applyAlignment="1">
      <alignment horizontal="center" vertical="center"/>
    </xf>
    <xf numFmtId="44" fontId="6" fillId="0" borderId="20" xfId="1" applyFont="1" applyFill="1" applyBorder="1" applyAlignment="1">
      <alignment horizontal="center" vertical="center"/>
    </xf>
    <xf numFmtId="44" fontId="6" fillId="0" borderId="18" xfId="1" applyFont="1" applyFill="1" applyBorder="1" applyAlignment="1">
      <alignment horizontal="center" vertical="center"/>
    </xf>
  </cellXfs>
  <cellStyles count="5">
    <cellStyle name="Lien hypertexte" xfId="3" builtinId="8"/>
    <cellStyle name="Monétaire" xfId="1" builtinId="4"/>
    <cellStyle name="Normal" xfId="0" builtinId="0"/>
    <cellStyle name="Normal 2" xfId="4"/>
    <cellStyle name="Pourcentage" xfId="2" builtinId="5"/>
  </cellStyles>
  <dxfs count="261">
    <dxf>
      <font>
        <b/>
        <i val="0"/>
        <color rgb="FF0070C0"/>
      </font>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border>
        <left/>
        <right/>
        <bottom/>
        <vertical/>
        <horizontal/>
      </border>
    </dxf>
    <dxf>
      <font>
        <color theme="0"/>
      </font>
      <border>
        <left/>
        <right/>
        <bottom/>
        <vertical/>
        <horizontal/>
      </border>
    </dxf>
    <dxf>
      <fill>
        <patternFill>
          <bgColor theme="0"/>
        </patternFill>
      </fill>
    </dxf>
    <dxf>
      <font>
        <b/>
        <i val="0"/>
        <color rgb="FF0070C0"/>
      </font>
    </dxf>
    <dxf>
      <font>
        <color theme="0"/>
      </font>
      <fill>
        <patternFill patternType="lightUp">
          <bgColor theme="0"/>
        </patternFill>
      </fill>
    </dxf>
    <dxf>
      <font>
        <color rgb="FFFF0000"/>
      </font>
    </dxf>
    <dxf>
      <font>
        <color rgb="FFFF0000"/>
      </font>
    </dxf>
    <dxf>
      <font>
        <color rgb="FFFF0000"/>
      </font>
    </dxf>
    <dxf>
      <font>
        <b/>
        <i val="0"/>
        <color rgb="FF0070C0"/>
      </font>
    </dxf>
    <dxf>
      <font>
        <color rgb="FFFF0000"/>
      </font>
    </dxf>
    <dxf>
      <font>
        <color rgb="FFFF0000"/>
      </font>
    </dxf>
    <dxf>
      <font>
        <color rgb="FFFF0000"/>
      </font>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b/>
        <i val="0"/>
        <color rgb="FF0070C0"/>
      </font>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border>
        <left/>
        <right/>
        <bottom/>
        <vertical/>
        <horizontal/>
      </border>
    </dxf>
    <dxf>
      <font>
        <color theme="0"/>
      </font>
      <border>
        <left/>
        <right/>
        <bottom/>
        <vertical/>
        <horizontal/>
      </border>
    </dxf>
    <dxf>
      <fill>
        <patternFill>
          <bgColor theme="0"/>
        </patternFill>
      </fill>
    </dxf>
    <dxf>
      <font>
        <b/>
        <i val="0"/>
        <color rgb="FF0070C0"/>
      </font>
    </dxf>
    <dxf>
      <font>
        <color theme="0"/>
      </font>
      <fill>
        <patternFill patternType="lightUp">
          <bgColor theme="0"/>
        </patternFill>
      </fill>
    </dxf>
    <dxf>
      <font>
        <color rgb="FFFF0000"/>
      </font>
    </dxf>
    <dxf>
      <font>
        <color rgb="FFFF0000"/>
      </font>
    </dxf>
    <dxf>
      <font>
        <color rgb="FFFF0000"/>
      </font>
    </dxf>
    <dxf>
      <font>
        <b/>
        <i val="0"/>
        <color rgb="FF0070C0"/>
      </font>
    </dxf>
    <dxf>
      <font>
        <color rgb="FFFF0000"/>
      </font>
    </dxf>
    <dxf>
      <font>
        <color rgb="FFFF0000"/>
      </font>
    </dxf>
    <dxf>
      <font>
        <color rgb="FFFF0000"/>
      </font>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b/>
        <i val="0"/>
        <color rgb="FF0070C0"/>
      </font>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border>
        <left/>
        <right/>
        <bottom/>
        <vertical/>
        <horizontal/>
      </border>
    </dxf>
    <dxf>
      <font>
        <color theme="0"/>
      </font>
      <border>
        <left/>
        <right/>
        <bottom/>
        <vertical/>
        <horizontal/>
      </border>
    </dxf>
    <dxf>
      <fill>
        <patternFill>
          <bgColor theme="0"/>
        </patternFill>
      </fill>
    </dxf>
    <dxf>
      <font>
        <b/>
        <i val="0"/>
        <color rgb="FF0070C0"/>
      </font>
    </dxf>
    <dxf>
      <font>
        <color theme="0"/>
      </font>
      <fill>
        <patternFill patternType="lightUp">
          <bgColor theme="0"/>
        </patternFill>
      </fill>
    </dxf>
    <dxf>
      <font>
        <color rgb="FFFF0000"/>
      </font>
    </dxf>
    <dxf>
      <font>
        <color rgb="FFFF0000"/>
      </font>
    </dxf>
    <dxf>
      <font>
        <color rgb="FFFF0000"/>
      </font>
    </dxf>
    <dxf>
      <font>
        <b/>
        <i val="0"/>
        <color rgb="FF0070C0"/>
      </font>
    </dxf>
    <dxf>
      <font>
        <color rgb="FFFF0000"/>
      </font>
    </dxf>
    <dxf>
      <font>
        <color rgb="FFFF0000"/>
      </font>
    </dxf>
    <dxf>
      <font>
        <color rgb="FFFF0000"/>
      </font>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b/>
        <i val="0"/>
        <color rgb="FF0070C0"/>
      </font>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border>
        <left/>
        <right/>
        <bottom/>
        <vertical/>
        <horizontal/>
      </border>
    </dxf>
    <dxf>
      <font>
        <color theme="0"/>
      </font>
      <border>
        <left/>
        <right/>
        <bottom/>
        <vertical/>
        <horizontal/>
      </border>
    </dxf>
    <dxf>
      <fill>
        <patternFill>
          <bgColor theme="0"/>
        </patternFill>
      </fill>
    </dxf>
    <dxf>
      <font>
        <b/>
        <i val="0"/>
        <color rgb="FF0070C0"/>
      </font>
    </dxf>
    <dxf>
      <font>
        <color theme="0"/>
      </font>
      <fill>
        <patternFill patternType="lightUp">
          <bgColor theme="0"/>
        </patternFill>
      </fill>
    </dxf>
    <dxf>
      <font>
        <color rgb="FFFF0000"/>
      </font>
    </dxf>
    <dxf>
      <font>
        <color rgb="FFFF0000"/>
      </font>
    </dxf>
    <dxf>
      <font>
        <color rgb="FFFF0000"/>
      </font>
    </dxf>
    <dxf>
      <font>
        <b/>
        <i val="0"/>
        <color rgb="FF0070C0"/>
      </font>
    </dxf>
    <dxf>
      <font>
        <color rgb="FFFF0000"/>
      </font>
    </dxf>
    <dxf>
      <font>
        <color rgb="FFFF0000"/>
      </font>
    </dxf>
    <dxf>
      <font>
        <color rgb="FFFF0000"/>
      </font>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b/>
        <i val="0"/>
        <color rgb="FF0070C0"/>
      </font>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border>
        <left/>
        <right/>
        <bottom/>
        <vertical/>
        <horizontal/>
      </border>
    </dxf>
    <dxf>
      <font>
        <color theme="0"/>
      </font>
      <border>
        <left/>
        <right/>
        <bottom/>
        <vertical/>
        <horizontal/>
      </border>
    </dxf>
    <dxf>
      <fill>
        <patternFill>
          <bgColor theme="0"/>
        </patternFill>
      </fill>
    </dxf>
    <dxf>
      <font>
        <b/>
        <i val="0"/>
        <color rgb="FF0070C0"/>
      </font>
    </dxf>
    <dxf>
      <font>
        <color theme="0"/>
      </font>
      <fill>
        <patternFill patternType="lightUp">
          <bgColor theme="0"/>
        </patternFill>
      </fill>
    </dxf>
    <dxf>
      <font>
        <color rgb="FFFF0000"/>
      </font>
    </dxf>
    <dxf>
      <font>
        <color rgb="FFFF0000"/>
      </font>
    </dxf>
    <dxf>
      <font>
        <color rgb="FFFF0000"/>
      </font>
    </dxf>
    <dxf>
      <font>
        <b/>
        <i val="0"/>
        <color rgb="FF0070C0"/>
      </font>
    </dxf>
    <dxf>
      <font>
        <color rgb="FFFF0000"/>
      </font>
    </dxf>
    <dxf>
      <font>
        <color rgb="FFFF0000"/>
      </font>
    </dxf>
    <dxf>
      <font>
        <color rgb="FFFF0000"/>
      </font>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b/>
        <i val="0"/>
        <color rgb="FF0070C0"/>
      </font>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border>
        <left/>
        <right/>
        <bottom/>
        <vertical/>
        <horizontal/>
      </border>
    </dxf>
    <dxf>
      <font>
        <color theme="0"/>
      </font>
      <border>
        <left/>
        <right/>
        <bottom/>
        <vertical/>
        <horizontal/>
      </border>
    </dxf>
    <dxf>
      <fill>
        <patternFill>
          <bgColor theme="0"/>
        </patternFill>
      </fill>
    </dxf>
    <dxf>
      <font>
        <b/>
        <i val="0"/>
        <color rgb="FF0070C0"/>
      </font>
    </dxf>
    <dxf>
      <font>
        <color theme="0"/>
      </font>
      <fill>
        <patternFill patternType="lightUp">
          <bgColor theme="0"/>
        </patternFill>
      </fill>
    </dxf>
    <dxf>
      <font>
        <color rgb="FFFF0000"/>
      </font>
    </dxf>
    <dxf>
      <font>
        <color rgb="FFFF0000"/>
      </font>
    </dxf>
    <dxf>
      <font>
        <color rgb="FFFF0000"/>
      </font>
    </dxf>
    <dxf>
      <font>
        <b/>
        <i val="0"/>
        <color rgb="FF0070C0"/>
      </font>
    </dxf>
    <dxf>
      <font>
        <color rgb="FFFF0000"/>
      </font>
    </dxf>
    <dxf>
      <font>
        <color rgb="FFFF0000"/>
      </font>
    </dxf>
    <dxf>
      <font>
        <color rgb="FFFF0000"/>
      </font>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b/>
        <i val="0"/>
        <color rgb="FF0070C0"/>
      </font>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border>
        <left/>
        <right/>
        <bottom/>
        <vertical/>
        <horizontal/>
      </border>
    </dxf>
    <dxf>
      <font>
        <color theme="0"/>
      </font>
      <border>
        <left/>
        <right/>
        <bottom/>
        <vertical/>
        <horizontal/>
      </border>
    </dxf>
    <dxf>
      <fill>
        <patternFill>
          <bgColor theme="0"/>
        </patternFill>
      </fill>
    </dxf>
    <dxf>
      <font>
        <b/>
        <i val="0"/>
        <color rgb="FF0070C0"/>
      </font>
    </dxf>
    <dxf>
      <font>
        <color theme="0"/>
      </font>
      <fill>
        <patternFill patternType="lightUp">
          <bgColor theme="0"/>
        </patternFill>
      </fill>
    </dxf>
    <dxf>
      <font>
        <color rgb="FFFF0000"/>
      </font>
    </dxf>
    <dxf>
      <font>
        <color rgb="FFFF0000"/>
      </font>
    </dxf>
    <dxf>
      <font>
        <color rgb="FFFF0000"/>
      </font>
    </dxf>
    <dxf>
      <font>
        <b/>
        <i val="0"/>
        <color rgb="FF0070C0"/>
      </font>
    </dxf>
    <dxf>
      <font>
        <color rgb="FFFF0000"/>
      </font>
    </dxf>
    <dxf>
      <font>
        <color rgb="FFFF0000"/>
      </font>
    </dxf>
    <dxf>
      <font>
        <color rgb="FFFF0000"/>
      </font>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b/>
        <i val="0"/>
        <color rgb="FF0070C0"/>
      </font>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border>
        <left/>
        <right/>
        <bottom/>
        <vertical/>
        <horizontal/>
      </border>
    </dxf>
    <dxf>
      <font>
        <color theme="0"/>
      </font>
      <border>
        <left/>
        <right/>
        <bottom/>
        <vertical/>
        <horizontal/>
      </border>
    </dxf>
    <dxf>
      <fill>
        <patternFill>
          <bgColor theme="0"/>
        </patternFill>
      </fill>
    </dxf>
    <dxf>
      <font>
        <b/>
        <i val="0"/>
        <color rgb="FF0070C0"/>
      </font>
    </dxf>
    <dxf>
      <font>
        <color theme="0"/>
      </font>
      <fill>
        <patternFill patternType="lightUp">
          <bgColor theme="0"/>
        </patternFill>
      </fill>
    </dxf>
    <dxf>
      <font>
        <color rgb="FFFF0000"/>
      </font>
    </dxf>
    <dxf>
      <font>
        <color rgb="FFFF0000"/>
      </font>
    </dxf>
    <dxf>
      <font>
        <color rgb="FFFF0000"/>
      </font>
    </dxf>
    <dxf>
      <font>
        <b/>
        <i val="0"/>
        <color rgb="FF0070C0"/>
      </font>
    </dxf>
    <dxf>
      <font>
        <color rgb="FFFF0000"/>
      </font>
    </dxf>
    <dxf>
      <font>
        <color rgb="FFFF0000"/>
      </font>
    </dxf>
    <dxf>
      <font>
        <color rgb="FFFF0000"/>
      </font>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b/>
        <i val="0"/>
        <color rgb="FF0070C0"/>
      </font>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border>
        <left/>
        <right/>
        <bottom/>
        <vertical/>
        <horizontal/>
      </border>
    </dxf>
    <dxf>
      <font>
        <color theme="0"/>
      </font>
      <border>
        <left/>
        <right/>
        <bottom/>
        <vertical/>
        <horizontal/>
      </border>
    </dxf>
    <dxf>
      <fill>
        <patternFill>
          <bgColor theme="0"/>
        </patternFill>
      </fill>
    </dxf>
    <dxf>
      <font>
        <b/>
        <i val="0"/>
        <color rgb="FF0070C0"/>
      </font>
    </dxf>
    <dxf>
      <font>
        <color theme="0"/>
      </font>
      <fill>
        <patternFill patternType="lightUp">
          <bgColor theme="0"/>
        </patternFill>
      </fill>
    </dxf>
    <dxf>
      <font>
        <color rgb="FFFF0000"/>
      </font>
    </dxf>
    <dxf>
      <font>
        <color rgb="FFFF0000"/>
      </font>
    </dxf>
    <dxf>
      <font>
        <color rgb="FFFF0000"/>
      </font>
    </dxf>
    <dxf>
      <font>
        <b/>
        <i val="0"/>
        <color rgb="FF0070C0"/>
      </font>
    </dxf>
    <dxf>
      <font>
        <color rgb="FFFF0000"/>
      </font>
    </dxf>
    <dxf>
      <font>
        <color rgb="FFFF0000"/>
      </font>
    </dxf>
    <dxf>
      <font>
        <color rgb="FFFF0000"/>
      </font>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ont>
        <b/>
        <i val="0"/>
        <color rgb="FF0070C0"/>
      </font>
    </dxf>
    <dxf>
      <font>
        <b/>
        <i val="0"/>
        <color rgb="FF0070C0"/>
      </font>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fill>
        <patternFill patternType="lightUp">
          <bgColor theme="0"/>
        </patternFill>
      </fill>
    </dxf>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left/>
        <right/>
        <bottom/>
        <vertical/>
        <horizontal/>
      </border>
    </dxf>
    <dxf>
      <fill>
        <patternFill>
          <bgColor theme="0"/>
        </patternFill>
      </fill>
    </dxf>
    <dxf>
      <font>
        <b/>
        <i val="0"/>
        <color rgb="FF0070C0"/>
      </font>
    </dxf>
    <dxf>
      <font>
        <color theme="0"/>
      </font>
      <fill>
        <patternFill patternType="lightUp">
          <bgColor theme="0"/>
        </patternFill>
      </fill>
    </dxf>
    <dxf>
      <font>
        <color rgb="FFFF0000"/>
      </font>
    </dxf>
    <dxf>
      <font>
        <color rgb="FFFF0000"/>
      </font>
    </dxf>
    <dxf>
      <font>
        <color rgb="FFFF0000"/>
      </font>
    </dxf>
    <dxf>
      <font>
        <b/>
        <i val="0"/>
        <color rgb="FF0070C0"/>
      </font>
    </dxf>
    <dxf>
      <font>
        <color rgb="FFFF0000"/>
      </font>
    </dxf>
    <dxf>
      <font>
        <color rgb="FFFF0000"/>
      </font>
    </dxf>
    <dxf>
      <font>
        <color rgb="FFFF0000"/>
      </font>
    </dxf>
  </dxfs>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15</xdr:row>
      <xdr:rowOff>0</xdr:rowOff>
    </xdr:from>
    <xdr:to>
      <xdr:col>10</xdr:col>
      <xdr:colOff>870102</xdr:colOff>
      <xdr:row>15</xdr:row>
      <xdr:rowOff>0</xdr:rowOff>
    </xdr:to>
    <xdr:pic>
      <xdr:nvPicPr>
        <xdr:cNvPr id="4" name="Image 3">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9686925" y="74742675"/>
          <a:ext cx="7051499" cy="0"/>
        </a:xfrm>
        <a:prstGeom prst="rect">
          <a:avLst/>
        </a:prstGeom>
      </xdr:spPr>
    </xdr:pic>
    <xdr:clientData/>
  </xdr:twoCellAnchor>
  <xdr:oneCellAnchor>
    <xdr:from>
      <xdr:col>5</xdr:col>
      <xdr:colOff>0</xdr:colOff>
      <xdr:row>15</xdr:row>
      <xdr:rowOff>0</xdr:rowOff>
    </xdr:from>
    <xdr:ext cx="7064197" cy="0"/>
    <xdr:pic>
      <xdr:nvPicPr>
        <xdr:cNvPr id="5" name="Image 4">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9686925" y="74742675"/>
          <a:ext cx="7064197" cy="0"/>
        </a:xfrm>
        <a:prstGeom prst="rect">
          <a:avLst/>
        </a:prstGeom>
      </xdr:spPr>
    </xdr:pic>
    <xdr:clientData/>
  </xdr:oneCellAnchor>
  <xdr:oneCellAnchor>
    <xdr:from>
      <xdr:col>1</xdr:col>
      <xdr:colOff>0</xdr:colOff>
      <xdr:row>15</xdr:row>
      <xdr:rowOff>0</xdr:rowOff>
    </xdr:from>
    <xdr:ext cx="8885934" cy="0"/>
    <xdr:pic>
      <xdr:nvPicPr>
        <xdr:cNvPr id="6" name="Image 5">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762000" y="74742675"/>
          <a:ext cx="8885934" cy="0"/>
        </a:xfrm>
        <a:prstGeom prst="rect">
          <a:avLst/>
        </a:prstGeom>
      </xdr:spPr>
    </xdr:pic>
    <xdr:clientData/>
  </xdr:oneCellAnchor>
  <xdr:oneCellAnchor>
    <xdr:from>
      <xdr:col>5</xdr:col>
      <xdr:colOff>0</xdr:colOff>
      <xdr:row>15</xdr:row>
      <xdr:rowOff>0</xdr:rowOff>
    </xdr:from>
    <xdr:ext cx="7051499" cy="0"/>
    <xdr:pic>
      <xdr:nvPicPr>
        <xdr:cNvPr id="9" name="Image 8">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9686925" y="76809600"/>
          <a:ext cx="7051499" cy="0"/>
        </a:xfrm>
        <a:prstGeom prst="rect">
          <a:avLst/>
        </a:prstGeom>
      </xdr:spPr>
    </xdr:pic>
    <xdr:clientData/>
  </xdr:oneCellAnchor>
  <xdr:oneCellAnchor>
    <xdr:from>
      <xdr:col>5</xdr:col>
      <xdr:colOff>0</xdr:colOff>
      <xdr:row>15</xdr:row>
      <xdr:rowOff>0</xdr:rowOff>
    </xdr:from>
    <xdr:ext cx="7064197" cy="0"/>
    <xdr:pic>
      <xdr:nvPicPr>
        <xdr:cNvPr id="10" name="Image 9">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9686925" y="76809600"/>
          <a:ext cx="7064197" cy="0"/>
        </a:xfrm>
        <a:prstGeom prst="rect">
          <a:avLst/>
        </a:prstGeom>
      </xdr:spPr>
    </xdr:pic>
    <xdr:clientData/>
  </xdr:oneCellAnchor>
  <xdr:oneCellAnchor>
    <xdr:from>
      <xdr:col>5</xdr:col>
      <xdr:colOff>0</xdr:colOff>
      <xdr:row>15</xdr:row>
      <xdr:rowOff>0</xdr:rowOff>
    </xdr:from>
    <xdr:ext cx="8952601" cy="0"/>
    <xdr:pic>
      <xdr:nvPicPr>
        <xdr:cNvPr id="11" name="Image 10">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9686925" y="7680960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14" name="Image 13"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15</xdr:row>
      <xdr:rowOff>0</xdr:rowOff>
    </xdr:from>
    <xdr:to>
      <xdr:col>11</xdr:col>
      <xdr:colOff>102732</xdr:colOff>
      <xdr:row>15</xdr:row>
      <xdr:rowOff>0</xdr:rowOff>
    </xdr:to>
    <xdr:pic>
      <xdr:nvPicPr>
        <xdr:cNvPr id="2" name="Image 1">
          <a:extLst>
            <a:ext uri="{FF2B5EF4-FFF2-40B4-BE49-F238E27FC236}">
              <a16:creationId xmlns:a16="http://schemas.microsoft.com/office/drawing/2014/main" id="{F82AEF2F-3BEA-4CB8-80F2-AC5684335E15}"/>
            </a:ext>
          </a:extLst>
        </xdr:cNvPr>
        <xdr:cNvPicPr>
          <a:picLocks noChangeAspect="1"/>
        </xdr:cNvPicPr>
      </xdr:nvPicPr>
      <xdr:blipFill rotWithShape="1">
        <a:blip xmlns:r="http://schemas.openxmlformats.org/officeDocument/2006/relationships" r:embed="rId1"/>
        <a:srcRect l="3479"/>
        <a:stretch/>
      </xdr:blipFill>
      <xdr:spPr>
        <a:xfrm>
          <a:off x="11830050" y="5591175"/>
          <a:ext cx="7052620" cy="0"/>
        </a:xfrm>
        <a:prstGeom prst="rect">
          <a:avLst/>
        </a:prstGeom>
      </xdr:spPr>
    </xdr:pic>
    <xdr:clientData/>
  </xdr:twoCellAnchor>
  <xdr:oneCellAnchor>
    <xdr:from>
      <xdr:col>6</xdr:col>
      <xdr:colOff>0</xdr:colOff>
      <xdr:row>15</xdr:row>
      <xdr:rowOff>0</xdr:rowOff>
    </xdr:from>
    <xdr:ext cx="7064197" cy="0"/>
    <xdr:pic>
      <xdr:nvPicPr>
        <xdr:cNvPr id="3" name="Image 2">
          <a:extLst>
            <a:ext uri="{FF2B5EF4-FFF2-40B4-BE49-F238E27FC236}">
              <a16:creationId xmlns:a16="http://schemas.microsoft.com/office/drawing/2014/main" id="{D501C166-BC52-4F08-9A4E-9BECB340590F}"/>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1</xdr:col>
      <xdr:colOff>0</xdr:colOff>
      <xdr:row>15</xdr:row>
      <xdr:rowOff>0</xdr:rowOff>
    </xdr:from>
    <xdr:ext cx="8885934" cy="0"/>
    <xdr:pic>
      <xdr:nvPicPr>
        <xdr:cNvPr id="4" name="Image 3">
          <a:extLst>
            <a:ext uri="{FF2B5EF4-FFF2-40B4-BE49-F238E27FC236}">
              <a16:creationId xmlns:a16="http://schemas.microsoft.com/office/drawing/2014/main" id="{592852E7-59AF-4493-9A9C-F6F894E76990}"/>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oneCellAnchor>
    <xdr:from>
      <xdr:col>6</xdr:col>
      <xdr:colOff>0</xdr:colOff>
      <xdr:row>15</xdr:row>
      <xdr:rowOff>0</xdr:rowOff>
    </xdr:from>
    <xdr:ext cx="7051499" cy="0"/>
    <xdr:pic>
      <xdr:nvPicPr>
        <xdr:cNvPr id="7" name="Image 6">
          <a:extLst>
            <a:ext uri="{FF2B5EF4-FFF2-40B4-BE49-F238E27FC236}">
              <a16:creationId xmlns:a16="http://schemas.microsoft.com/office/drawing/2014/main" id="{B4FE7847-159A-4D51-8D2C-6A02DDC08667}"/>
            </a:ext>
          </a:extLst>
        </xdr:cNvPr>
        <xdr:cNvPicPr>
          <a:picLocks noChangeAspect="1"/>
        </xdr:cNvPicPr>
      </xdr:nvPicPr>
      <xdr:blipFill rotWithShape="1">
        <a:blip xmlns:r="http://schemas.openxmlformats.org/officeDocument/2006/relationships" r:embed="rId1"/>
        <a:srcRect l="3479"/>
        <a:stretch/>
      </xdr:blipFill>
      <xdr:spPr>
        <a:xfrm>
          <a:off x="11830050" y="5591175"/>
          <a:ext cx="7051499" cy="0"/>
        </a:xfrm>
        <a:prstGeom prst="rect">
          <a:avLst/>
        </a:prstGeom>
      </xdr:spPr>
    </xdr:pic>
    <xdr:clientData/>
  </xdr:oneCellAnchor>
  <xdr:oneCellAnchor>
    <xdr:from>
      <xdr:col>6</xdr:col>
      <xdr:colOff>0</xdr:colOff>
      <xdr:row>15</xdr:row>
      <xdr:rowOff>0</xdr:rowOff>
    </xdr:from>
    <xdr:ext cx="7064197" cy="0"/>
    <xdr:pic>
      <xdr:nvPicPr>
        <xdr:cNvPr id="8" name="Image 7">
          <a:extLst>
            <a:ext uri="{FF2B5EF4-FFF2-40B4-BE49-F238E27FC236}">
              <a16:creationId xmlns:a16="http://schemas.microsoft.com/office/drawing/2014/main" id="{18C5F8F8-F0D0-4760-A753-FB7A475B4B37}"/>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6</xdr:col>
      <xdr:colOff>0</xdr:colOff>
      <xdr:row>15</xdr:row>
      <xdr:rowOff>0</xdr:rowOff>
    </xdr:from>
    <xdr:ext cx="8952601" cy="0"/>
    <xdr:pic>
      <xdr:nvPicPr>
        <xdr:cNvPr id="9" name="Image 8">
          <a:extLst>
            <a:ext uri="{FF2B5EF4-FFF2-40B4-BE49-F238E27FC236}">
              <a16:creationId xmlns:a16="http://schemas.microsoft.com/office/drawing/2014/main" id="{D5A9C13E-C14A-42FD-9E07-779ECDA432B3}"/>
            </a:ext>
          </a:extLst>
        </xdr:cNvPr>
        <xdr:cNvPicPr>
          <a:picLocks noChangeAspect="1"/>
        </xdr:cNvPicPr>
      </xdr:nvPicPr>
      <xdr:blipFill>
        <a:blip xmlns:r="http://schemas.openxmlformats.org/officeDocument/2006/relationships" r:embed="rId3"/>
        <a:stretch>
          <a:fillRect/>
        </a:stretch>
      </xdr:blipFill>
      <xdr:spPr>
        <a:xfrm>
          <a:off x="11830050" y="5591175"/>
          <a:ext cx="8952601" cy="0"/>
        </a:xfrm>
        <a:prstGeom prst="rect">
          <a:avLst/>
        </a:prstGeom>
      </xdr:spPr>
    </xdr:pic>
    <xdr:clientData/>
  </xdr:oneCellAnchor>
  <xdr:oneCellAnchor>
    <xdr:from>
      <xdr:col>1</xdr:col>
      <xdr:colOff>0</xdr:colOff>
      <xdr:row>15</xdr:row>
      <xdr:rowOff>0</xdr:rowOff>
    </xdr:from>
    <xdr:ext cx="8885934" cy="0"/>
    <xdr:pic>
      <xdr:nvPicPr>
        <xdr:cNvPr id="10" name="Image 9">
          <a:extLst>
            <a:ext uri="{FF2B5EF4-FFF2-40B4-BE49-F238E27FC236}">
              <a16:creationId xmlns:a16="http://schemas.microsoft.com/office/drawing/2014/main" id="{9E09E829-1D2D-4601-9323-71278643A239}"/>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1" name="Image 10">
          <a:extLst>
            <a:ext uri="{FF2B5EF4-FFF2-40B4-BE49-F238E27FC236}">
              <a16:creationId xmlns:a16="http://schemas.microsoft.com/office/drawing/2014/main" id="{F330D500-D9F9-42C6-B790-21E90D3DF14B}"/>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2" name="Image 11">
          <a:extLst>
            <a:ext uri="{FF2B5EF4-FFF2-40B4-BE49-F238E27FC236}">
              <a16:creationId xmlns:a16="http://schemas.microsoft.com/office/drawing/2014/main" id="{95517581-8EC4-4CEB-940A-EFA0F1576BB4}"/>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13" name="Image 12">
          <a:extLst>
            <a:ext uri="{FF2B5EF4-FFF2-40B4-BE49-F238E27FC236}">
              <a16:creationId xmlns:a16="http://schemas.microsoft.com/office/drawing/2014/main" id="{6E89C3D6-42FD-4CA1-9B0D-FFE63791822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14" name="Image 13">
          <a:extLst>
            <a:ext uri="{FF2B5EF4-FFF2-40B4-BE49-F238E27FC236}">
              <a16:creationId xmlns:a16="http://schemas.microsoft.com/office/drawing/2014/main" id="{41E9B9DE-81CD-4D3C-95FB-B6EFC317BE68}"/>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15" name="Image 14">
          <a:extLst>
            <a:ext uri="{FF2B5EF4-FFF2-40B4-BE49-F238E27FC236}">
              <a16:creationId xmlns:a16="http://schemas.microsoft.com/office/drawing/2014/main" id="{DA9C0E34-37BA-4E3F-921D-66ED6C4C0B42}"/>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16" name="Image 15">
          <a:extLst>
            <a:ext uri="{FF2B5EF4-FFF2-40B4-BE49-F238E27FC236}">
              <a16:creationId xmlns:a16="http://schemas.microsoft.com/office/drawing/2014/main" id="{DB54B1D5-8F4E-477F-B99E-26A2CC862C4F}"/>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17" name="Image 16">
          <a:extLst>
            <a:ext uri="{FF2B5EF4-FFF2-40B4-BE49-F238E27FC236}">
              <a16:creationId xmlns:a16="http://schemas.microsoft.com/office/drawing/2014/main" id="{82331CC1-F679-4326-B938-D48C954D498C}"/>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8" name="Image 17">
          <a:extLst>
            <a:ext uri="{FF2B5EF4-FFF2-40B4-BE49-F238E27FC236}">
              <a16:creationId xmlns:a16="http://schemas.microsoft.com/office/drawing/2014/main" id="{C4BA7B7C-70E7-423C-9F84-D61AFEF853C8}"/>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9" name="Image 18">
          <a:extLst>
            <a:ext uri="{FF2B5EF4-FFF2-40B4-BE49-F238E27FC236}">
              <a16:creationId xmlns:a16="http://schemas.microsoft.com/office/drawing/2014/main" id="{64E89990-3D8A-4EDB-AAD2-DB729274E605}"/>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0" name="Image 19">
          <a:extLst>
            <a:ext uri="{FF2B5EF4-FFF2-40B4-BE49-F238E27FC236}">
              <a16:creationId xmlns:a16="http://schemas.microsoft.com/office/drawing/2014/main" id="{FE830709-61A8-4E09-847A-4D5F3FD9940B}"/>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1" name="Image 20">
          <a:extLst>
            <a:ext uri="{FF2B5EF4-FFF2-40B4-BE49-F238E27FC236}">
              <a16:creationId xmlns:a16="http://schemas.microsoft.com/office/drawing/2014/main" id="{B34AE203-034D-4A12-B36E-834EC029FF9C}"/>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2" name="Image 21">
          <a:extLst>
            <a:ext uri="{FF2B5EF4-FFF2-40B4-BE49-F238E27FC236}">
              <a16:creationId xmlns:a16="http://schemas.microsoft.com/office/drawing/2014/main" id="{5744A91E-103E-497B-AB39-8BEA275D280A}"/>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23" name="Image 22">
          <a:extLst>
            <a:ext uri="{FF2B5EF4-FFF2-40B4-BE49-F238E27FC236}">
              <a16:creationId xmlns:a16="http://schemas.microsoft.com/office/drawing/2014/main" id="{D8D569D8-B03E-475F-BF1E-1A28B5BB6B4C}"/>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24" name="Image 23">
          <a:extLst>
            <a:ext uri="{FF2B5EF4-FFF2-40B4-BE49-F238E27FC236}">
              <a16:creationId xmlns:a16="http://schemas.microsoft.com/office/drawing/2014/main" id="{C61F945E-521D-4D13-8FDB-001725BEA69F}"/>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25" name="Image 24">
          <a:extLst>
            <a:ext uri="{FF2B5EF4-FFF2-40B4-BE49-F238E27FC236}">
              <a16:creationId xmlns:a16="http://schemas.microsoft.com/office/drawing/2014/main" id="{1423E2B3-F130-45FB-AFB8-08895DE805FC}"/>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26" name="Image 25">
          <a:extLst>
            <a:ext uri="{FF2B5EF4-FFF2-40B4-BE49-F238E27FC236}">
              <a16:creationId xmlns:a16="http://schemas.microsoft.com/office/drawing/2014/main" id="{B6126742-E307-45B4-B663-B78D8B4674C4}"/>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7" name="Image 26">
          <a:extLst>
            <a:ext uri="{FF2B5EF4-FFF2-40B4-BE49-F238E27FC236}">
              <a16:creationId xmlns:a16="http://schemas.microsoft.com/office/drawing/2014/main" id="{FB0ABEC8-34DC-4DF7-B281-B6EE8F6798EE}"/>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8" name="Image 27">
          <a:extLst>
            <a:ext uri="{FF2B5EF4-FFF2-40B4-BE49-F238E27FC236}">
              <a16:creationId xmlns:a16="http://schemas.microsoft.com/office/drawing/2014/main" id="{7063FA00-0A1F-4EA1-BFC7-BE986A5EEE9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9" name="Image 28">
          <a:extLst>
            <a:ext uri="{FF2B5EF4-FFF2-40B4-BE49-F238E27FC236}">
              <a16:creationId xmlns:a16="http://schemas.microsoft.com/office/drawing/2014/main" id="{AC557EC7-0E57-4B88-80A6-259921452F4A}"/>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0" name="Image 29">
          <a:extLst>
            <a:ext uri="{FF2B5EF4-FFF2-40B4-BE49-F238E27FC236}">
              <a16:creationId xmlns:a16="http://schemas.microsoft.com/office/drawing/2014/main" id="{CE6D556E-EF57-4A38-B504-9553BAB7DD61}"/>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1" name="Image 30">
          <a:extLst>
            <a:ext uri="{FF2B5EF4-FFF2-40B4-BE49-F238E27FC236}">
              <a16:creationId xmlns:a16="http://schemas.microsoft.com/office/drawing/2014/main" id="{823ED5CE-0C16-4416-926D-77455A4DFC01}"/>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32" name="Image 31">
          <a:extLst>
            <a:ext uri="{FF2B5EF4-FFF2-40B4-BE49-F238E27FC236}">
              <a16:creationId xmlns:a16="http://schemas.microsoft.com/office/drawing/2014/main" id="{CFF7FE82-3B6A-4D74-8FC8-36B8FAF95361}"/>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33" name="Image 32">
          <a:extLst>
            <a:ext uri="{FF2B5EF4-FFF2-40B4-BE49-F238E27FC236}">
              <a16:creationId xmlns:a16="http://schemas.microsoft.com/office/drawing/2014/main" id="{D86F14B5-325C-4E12-97F1-2D23CD0EF7E0}"/>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34" name="Image 33">
          <a:extLst>
            <a:ext uri="{FF2B5EF4-FFF2-40B4-BE49-F238E27FC236}">
              <a16:creationId xmlns:a16="http://schemas.microsoft.com/office/drawing/2014/main" id="{8E80E2B6-50E8-47F6-AA9B-E12D49EDC26C}"/>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35" name="Image 34">
          <a:extLst>
            <a:ext uri="{FF2B5EF4-FFF2-40B4-BE49-F238E27FC236}">
              <a16:creationId xmlns:a16="http://schemas.microsoft.com/office/drawing/2014/main" id="{4A8E78F3-36F8-4237-960D-229A795FA0AA}"/>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36" name="Image 35">
          <a:extLst>
            <a:ext uri="{FF2B5EF4-FFF2-40B4-BE49-F238E27FC236}">
              <a16:creationId xmlns:a16="http://schemas.microsoft.com/office/drawing/2014/main" id="{1AE8BF85-37A0-4B5C-B373-5F941C3392E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7" name="Image 36">
          <a:extLst>
            <a:ext uri="{FF2B5EF4-FFF2-40B4-BE49-F238E27FC236}">
              <a16:creationId xmlns:a16="http://schemas.microsoft.com/office/drawing/2014/main" id="{BF7B12CD-4085-497F-B65B-9A51F1D40DB1}"/>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8" name="Image 37">
          <a:extLst>
            <a:ext uri="{FF2B5EF4-FFF2-40B4-BE49-F238E27FC236}">
              <a16:creationId xmlns:a16="http://schemas.microsoft.com/office/drawing/2014/main" id="{B47B0BAA-C6BC-4023-92CC-DC231E643D8D}"/>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39" name="Image 38">
          <a:extLst>
            <a:ext uri="{FF2B5EF4-FFF2-40B4-BE49-F238E27FC236}">
              <a16:creationId xmlns:a16="http://schemas.microsoft.com/office/drawing/2014/main" id="{4F58A8CD-4B1A-4CF5-835B-A67921D18422}"/>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40" name="Image 39">
          <a:extLst>
            <a:ext uri="{FF2B5EF4-FFF2-40B4-BE49-F238E27FC236}">
              <a16:creationId xmlns:a16="http://schemas.microsoft.com/office/drawing/2014/main" id="{B28864EC-730C-4EF5-9ECE-6A001B521E79}"/>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41" name="Image 40">
          <a:extLst>
            <a:ext uri="{FF2B5EF4-FFF2-40B4-BE49-F238E27FC236}">
              <a16:creationId xmlns:a16="http://schemas.microsoft.com/office/drawing/2014/main" id="{6C4DB2B9-1C66-4217-ADC5-23C6E883D1D4}"/>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42" name="Image 41">
          <a:extLst>
            <a:ext uri="{FF2B5EF4-FFF2-40B4-BE49-F238E27FC236}">
              <a16:creationId xmlns:a16="http://schemas.microsoft.com/office/drawing/2014/main" id="{6184E155-252D-4532-BA0E-05A4506315AF}"/>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43" name="Image 42">
          <a:extLst>
            <a:ext uri="{FF2B5EF4-FFF2-40B4-BE49-F238E27FC236}">
              <a16:creationId xmlns:a16="http://schemas.microsoft.com/office/drawing/2014/main" id="{04EEA09A-47B0-45B6-A344-42163C0F576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44" name="Image 43">
          <a:extLst>
            <a:ext uri="{FF2B5EF4-FFF2-40B4-BE49-F238E27FC236}">
              <a16:creationId xmlns:a16="http://schemas.microsoft.com/office/drawing/2014/main" id="{B3ACC137-4CC1-415C-8ABE-EE7A00FE702B}"/>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45" name="Image 44">
          <a:extLst>
            <a:ext uri="{FF2B5EF4-FFF2-40B4-BE49-F238E27FC236}">
              <a16:creationId xmlns:a16="http://schemas.microsoft.com/office/drawing/2014/main" id="{8791172A-06C1-4ED9-87DF-7486D8A72D1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46" name="Image 45">
          <a:extLst>
            <a:ext uri="{FF2B5EF4-FFF2-40B4-BE49-F238E27FC236}">
              <a16:creationId xmlns:a16="http://schemas.microsoft.com/office/drawing/2014/main" id="{04356611-001A-479B-9F65-B82EB998C7C1}"/>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47" name="Image 46">
          <a:extLst>
            <a:ext uri="{FF2B5EF4-FFF2-40B4-BE49-F238E27FC236}">
              <a16:creationId xmlns:a16="http://schemas.microsoft.com/office/drawing/2014/main" id="{A872DEDC-7905-4CE0-B6A1-2AB159D5F08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48" name="Image 47">
          <a:extLst>
            <a:ext uri="{FF2B5EF4-FFF2-40B4-BE49-F238E27FC236}">
              <a16:creationId xmlns:a16="http://schemas.microsoft.com/office/drawing/2014/main" id="{7D084A5A-AAD6-4CA4-BF9D-C3BFF5955A5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49" name="Image 48">
          <a:extLst>
            <a:ext uri="{FF2B5EF4-FFF2-40B4-BE49-F238E27FC236}">
              <a16:creationId xmlns:a16="http://schemas.microsoft.com/office/drawing/2014/main" id="{C7CE5631-DC82-4F67-938D-8D3C49CE5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50" name="Image 49">
          <a:extLst>
            <a:ext uri="{FF2B5EF4-FFF2-40B4-BE49-F238E27FC236}">
              <a16:creationId xmlns:a16="http://schemas.microsoft.com/office/drawing/2014/main" id="{C7F90B2F-4F3A-4C30-9AFA-C3D6450527D5}"/>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51" name="Image 50">
          <a:extLst>
            <a:ext uri="{FF2B5EF4-FFF2-40B4-BE49-F238E27FC236}">
              <a16:creationId xmlns:a16="http://schemas.microsoft.com/office/drawing/2014/main" id="{8F2C442E-E803-480E-A4DE-AA877FABA48D}"/>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52" name="Image 51">
          <a:extLst>
            <a:ext uri="{FF2B5EF4-FFF2-40B4-BE49-F238E27FC236}">
              <a16:creationId xmlns:a16="http://schemas.microsoft.com/office/drawing/2014/main" id="{55DC5452-AA62-44AE-A3F8-D0CAD508173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53" name="Image 52">
          <a:extLst>
            <a:ext uri="{FF2B5EF4-FFF2-40B4-BE49-F238E27FC236}">
              <a16:creationId xmlns:a16="http://schemas.microsoft.com/office/drawing/2014/main" id="{51DCEC42-5555-4B9A-9106-237BE6ADA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54" name="Image 53">
          <a:extLst>
            <a:ext uri="{FF2B5EF4-FFF2-40B4-BE49-F238E27FC236}">
              <a16:creationId xmlns:a16="http://schemas.microsoft.com/office/drawing/2014/main" id="{136241A3-E875-46A7-B5E7-7486B3F4759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55" name="Image 54">
          <a:extLst>
            <a:ext uri="{FF2B5EF4-FFF2-40B4-BE49-F238E27FC236}">
              <a16:creationId xmlns:a16="http://schemas.microsoft.com/office/drawing/2014/main" id="{E359B636-77F6-4973-A412-15F55FBACC09}"/>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56" name="Image 55">
          <a:extLst>
            <a:ext uri="{FF2B5EF4-FFF2-40B4-BE49-F238E27FC236}">
              <a16:creationId xmlns:a16="http://schemas.microsoft.com/office/drawing/2014/main" id="{1BA2B4FC-5A96-498E-98A3-BAD86934B311}"/>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57" name="Image 56">
          <a:extLst>
            <a:ext uri="{FF2B5EF4-FFF2-40B4-BE49-F238E27FC236}">
              <a16:creationId xmlns:a16="http://schemas.microsoft.com/office/drawing/2014/main" id="{89BA20AE-ECAF-47A8-BEE1-3CEBA8F319E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58" name="Image 57">
          <a:extLst>
            <a:ext uri="{FF2B5EF4-FFF2-40B4-BE49-F238E27FC236}">
              <a16:creationId xmlns:a16="http://schemas.microsoft.com/office/drawing/2014/main" id="{F2EAAB3F-31DD-4D50-9C46-10A2F2BD9968}"/>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59" name="Image 58">
          <a:extLst>
            <a:ext uri="{FF2B5EF4-FFF2-40B4-BE49-F238E27FC236}">
              <a16:creationId xmlns:a16="http://schemas.microsoft.com/office/drawing/2014/main" id="{C96C3E43-6E8F-4EA2-987B-A8E81425430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60" name="Image 59">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61" name="Image 60">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62" name="Image 61">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63" name="Image 62">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64" name="Image 63">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65" name="Image 64">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66" name="Image 65">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67" name="Image 66">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68" name="Image 67">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69" name="Image 68">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70" name="Image 69">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71" name="Image 70">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72" name="Image 71">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73" name="Image 72"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11</xdr:col>
      <xdr:colOff>102732</xdr:colOff>
      <xdr:row>15</xdr:row>
      <xdr:rowOff>0</xdr:rowOff>
    </xdr:to>
    <xdr:pic>
      <xdr:nvPicPr>
        <xdr:cNvPr id="74" name="Image 73">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75" name="Image 74">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76" name="Image 75">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77" name="Image 76">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78" name="Image 77">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79" name="Image 78">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80" name="Image 79">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81" name="Image 80">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82" name="Image 81">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83" name="Image 82">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84" name="Image 83">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85" name="Image 84">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86" name="Image 85">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87" name="Image 86"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15</xdr:row>
      <xdr:rowOff>0</xdr:rowOff>
    </xdr:from>
    <xdr:to>
      <xdr:col>11</xdr:col>
      <xdr:colOff>102732</xdr:colOff>
      <xdr:row>15</xdr:row>
      <xdr:rowOff>0</xdr:rowOff>
    </xdr:to>
    <xdr:pic>
      <xdr:nvPicPr>
        <xdr:cNvPr id="2" name="Image 1">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1830050" y="5591175"/>
          <a:ext cx="7052620" cy="0"/>
        </a:xfrm>
        <a:prstGeom prst="rect">
          <a:avLst/>
        </a:prstGeom>
      </xdr:spPr>
    </xdr:pic>
    <xdr:clientData/>
  </xdr:twoCellAnchor>
  <xdr:oneCellAnchor>
    <xdr:from>
      <xdr:col>6</xdr:col>
      <xdr:colOff>0</xdr:colOff>
      <xdr:row>15</xdr:row>
      <xdr:rowOff>0</xdr:rowOff>
    </xdr:from>
    <xdr:ext cx="7064197" cy="0"/>
    <xdr:pic>
      <xdr:nvPicPr>
        <xdr:cNvPr id="3" name="Image 2">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1</xdr:col>
      <xdr:colOff>0</xdr:colOff>
      <xdr:row>15</xdr:row>
      <xdr:rowOff>0</xdr:rowOff>
    </xdr:from>
    <xdr:ext cx="8885934" cy="0"/>
    <xdr:pic>
      <xdr:nvPicPr>
        <xdr:cNvPr id="4" name="Image 3">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oneCellAnchor>
    <xdr:from>
      <xdr:col>6</xdr:col>
      <xdr:colOff>0</xdr:colOff>
      <xdr:row>15</xdr:row>
      <xdr:rowOff>0</xdr:rowOff>
    </xdr:from>
    <xdr:ext cx="7051499" cy="0"/>
    <xdr:pic>
      <xdr:nvPicPr>
        <xdr:cNvPr id="7" name="Image 6">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1830050" y="5591175"/>
          <a:ext cx="7051499" cy="0"/>
        </a:xfrm>
        <a:prstGeom prst="rect">
          <a:avLst/>
        </a:prstGeom>
      </xdr:spPr>
    </xdr:pic>
    <xdr:clientData/>
  </xdr:oneCellAnchor>
  <xdr:oneCellAnchor>
    <xdr:from>
      <xdr:col>6</xdr:col>
      <xdr:colOff>0</xdr:colOff>
      <xdr:row>15</xdr:row>
      <xdr:rowOff>0</xdr:rowOff>
    </xdr:from>
    <xdr:ext cx="7064197" cy="0"/>
    <xdr:pic>
      <xdr:nvPicPr>
        <xdr:cNvPr id="8" name="Image 7">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6</xdr:col>
      <xdr:colOff>0</xdr:colOff>
      <xdr:row>15</xdr:row>
      <xdr:rowOff>0</xdr:rowOff>
    </xdr:from>
    <xdr:ext cx="8952601" cy="0"/>
    <xdr:pic>
      <xdr:nvPicPr>
        <xdr:cNvPr id="9" name="Image 8">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1830050" y="5591175"/>
          <a:ext cx="8952601" cy="0"/>
        </a:xfrm>
        <a:prstGeom prst="rect">
          <a:avLst/>
        </a:prstGeom>
      </xdr:spPr>
    </xdr:pic>
    <xdr:clientData/>
  </xdr:oneCellAnchor>
  <xdr:oneCellAnchor>
    <xdr:from>
      <xdr:col>1</xdr:col>
      <xdr:colOff>0</xdr:colOff>
      <xdr:row>15</xdr:row>
      <xdr:rowOff>0</xdr:rowOff>
    </xdr:from>
    <xdr:ext cx="8885934" cy="0"/>
    <xdr:pic>
      <xdr:nvPicPr>
        <xdr:cNvPr id="10" name="Image 9">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twoCellAnchor editAs="oneCell">
    <xdr:from>
      <xdr:col>5</xdr:col>
      <xdr:colOff>0</xdr:colOff>
      <xdr:row>15</xdr:row>
      <xdr:rowOff>0</xdr:rowOff>
    </xdr:from>
    <xdr:to>
      <xdr:col>10</xdr:col>
      <xdr:colOff>79526</xdr:colOff>
      <xdr:row>15</xdr:row>
      <xdr:rowOff>0</xdr:rowOff>
    </xdr:to>
    <xdr:pic>
      <xdr:nvPicPr>
        <xdr:cNvPr id="11" name="Image 10">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820525" y="4781550"/>
          <a:ext cx="7032777" cy="0"/>
        </a:xfrm>
        <a:prstGeom prst="rect">
          <a:avLst/>
        </a:prstGeom>
      </xdr:spPr>
    </xdr:pic>
    <xdr:clientData/>
  </xdr:twoCellAnchor>
  <xdr:oneCellAnchor>
    <xdr:from>
      <xdr:col>5</xdr:col>
      <xdr:colOff>0</xdr:colOff>
      <xdr:row>15</xdr:row>
      <xdr:rowOff>0</xdr:rowOff>
    </xdr:from>
    <xdr:ext cx="7064197" cy="0"/>
    <xdr:pic>
      <xdr:nvPicPr>
        <xdr:cNvPr id="12" name="Image 11">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820525" y="4781550"/>
          <a:ext cx="7064197" cy="0"/>
        </a:xfrm>
        <a:prstGeom prst="rect">
          <a:avLst/>
        </a:prstGeom>
      </xdr:spPr>
    </xdr:pic>
    <xdr:clientData/>
  </xdr:oneCellAnchor>
  <xdr:oneCellAnchor>
    <xdr:from>
      <xdr:col>1</xdr:col>
      <xdr:colOff>0</xdr:colOff>
      <xdr:row>15</xdr:row>
      <xdr:rowOff>0</xdr:rowOff>
    </xdr:from>
    <xdr:ext cx="8885934" cy="0"/>
    <xdr:pic>
      <xdr:nvPicPr>
        <xdr:cNvPr id="13" name="Image 12">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4191000" y="4781550"/>
          <a:ext cx="8885934" cy="0"/>
        </a:xfrm>
        <a:prstGeom prst="rect">
          <a:avLst/>
        </a:prstGeom>
      </xdr:spPr>
    </xdr:pic>
    <xdr:clientData/>
  </xdr:oneCellAnchor>
  <xdr:oneCellAnchor>
    <xdr:from>
      <xdr:col>5</xdr:col>
      <xdr:colOff>0</xdr:colOff>
      <xdr:row>15</xdr:row>
      <xdr:rowOff>0</xdr:rowOff>
    </xdr:from>
    <xdr:ext cx="7051499" cy="0"/>
    <xdr:pic>
      <xdr:nvPicPr>
        <xdr:cNvPr id="14" name="Image 13">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820525" y="4781550"/>
          <a:ext cx="7051499" cy="0"/>
        </a:xfrm>
        <a:prstGeom prst="rect">
          <a:avLst/>
        </a:prstGeom>
      </xdr:spPr>
    </xdr:pic>
    <xdr:clientData/>
  </xdr:oneCellAnchor>
  <xdr:oneCellAnchor>
    <xdr:from>
      <xdr:col>5</xdr:col>
      <xdr:colOff>0</xdr:colOff>
      <xdr:row>15</xdr:row>
      <xdr:rowOff>0</xdr:rowOff>
    </xdr:from>
    <xdr:ext cx="7064197" cy="0"/>
    <xdr:pic>
      <xdr:nvPicPr>
        <xdr:cNvPr id="15" name="Image 14">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820525" y="4781550"/>
          <a:ext cx="7064197" cy="0"/>
        </a:xfrm>
        <a:prstGeom prst="rect">
          <a:avLst/>
        </a:prstGeom>
      </xdr:spPr>
    </xdr:pic>
    <xdr:clientData/>
  </xdr:oneCellAnchor>
  <xdr:oneCellAnchor>
    <xdr:from>
      <xdr:col>5</xdr:col>
      <xdr:colOff>0</xdr:colOff>
      <xdr:row>15</xdr:row>
      <xdr:rowOff>0</xdr:rowOff>
    </xdr:from>
    <xdr:ext cx="8952601" cy="0"/>
    <xdr:pic>
      <xdr:nvPicPr>
        <xdr:cNvPr id="16" name="Image 15">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820525"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17" name="Image 16"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15</xdr:row>
      <xdr:rowOff>0</xdr:rowOff>
    </xdr:from>
    <xdr:to>
      <xdr:col>11</xdr:col>
      <xdr:colOff>102732</xdr:colOff>
      <xdr:row>15</xdr:row>
      <xdr:rowOff>0</xdr:rowOff>
    </xdr:to>
    <xdr:pic>
      <xdr:nvPicPr>
        <xdr:cNvPr id="2" name="Image 1">
          <a:extLst>
            <a:ext uri="{FF2B5EF4-FFF2-40B4-BE49-F238E27FC236}">
              <a16:creationId xmlns:a16="http://schemas.microsoft.com/office/drawing/2014/main" id="{51DCEC42-5555-4B9A-9106-237BE6ADA37F}"/>
            </a:ext>
          </a:extLst>
        </xdr:cNvPr>
        <xdr:cNvPicPr>
          <a:picLocks noChangeAspect="1"/>
        </xdr:cNvPicPr>
      </xdr:nvPicPr>
      <xdr:blipFill rotWithShape="1">
        <a:blip xmlns:r="http://schemas.openxmlformats.org/officeDocument/2006/relationships" r:embed="rId1"/>
        <a:srcRect l="3479"/>
        <a:stretch/>
      </xdr:blipFill>
      <xdr:spPr>
        <a:xfrm>
          <a:off x="11830050" y="5591175"/>
          <a:ext cx="7052620" cy="0"/>
        </a:xfrm>
        <a:prstGeom prst="rect">
          <a:avLst/>
        </a:prstGeom>
      </xdr:spPr>
    </xdr:pic>
    <xdr:clientData/>
  </xdr:twoCellAnchor>
  <xdr:oneCellAnchor>
    <xdr:from>
      <xdr:col>6</xdr:col>
      <xdr:colOff>0</xdr:colOff>
      <xdr:row>15</xdr:row>
      <xdr:rowOff>0</xdr:rowOff>
    </xdr:from>
    <xdr:ext cx="7064197" cy="0"/>
    <xdr:pic>
      <xdr:nvPicPr>
        <xdr:cNvPr id="3" name="Image 2">
          <a:extLst>
            <a:ext uri="{FF2B5EF4-FFF2-40B4-BE49-F238E27FC236}">
              <a16:creationId xmlns:a16="http://schemas.microsoft.com/office/drawing/2014/main" id="{136241A3-E875-46A7-B5E7-7486B3F4759E}"/>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1</xdr:col>
      <xdr:colOff>0</xdr:colOff>
      <xdr:row>15</xdr:row>
      <xdr:rowOff>0</xdr:rowOff>
    </xdr:from>
    <xdr:ext cx="8885934" cy="0"/>
    <xdr:pic>
      <xdr:nvPicPr>
        <xdr:cNvPr id="4" name="Image 3">
          <a:extLst>
            <a:ext uri="{FF2B5EF4-FFF2-40B4-BE49-F238E27FC236}">
              <a16:creationId xmlns:a16="http://schemas.microsoft.com/office/drawing/2014/main" id="{E359B636-77F6-4973-A412-15F55FBACC09}"/>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oneCellAnchor>
    <xdr:from>
      <xdr:col>6</xdr:col>
      <xdr:colOff>0</xdr:colOff>
      <xdr:row>15</xdr:row>
      <xdr:rowOff>0</xdr:rowOff>
    </xdr:from>
    <xdr:ext cx="7051499" cy="0"/>
    <xdr:pic>
      <xdr:nvPicPr>
        <xdr:cNvPr id="7" name="Image 6">
          <a:extLst>
            <a:ext uri="{FF2B5EF4-FFF2-40B4-BE49-F238E27FC236}">
              <a16:creationId xmlns:a16="http://schemas.microsoft.com/office/drawing/2014/main" id="{1BA2B4FC-5A96-498E-98A3-BAD86934B311}"/>
            </a:ext>
          </a:extLst>
        </xdr:cNvPr>
        <xdr:cNvPicPr>
          <a:picLocks noChangeAspect="1"/>
        </xdr:cNvPicPr>
      </xdr:nvPicPr>
      <xdr:blipFill rotWithShape="1">
        <a:blip xmlns:r="http://schemas.openxmlformats.org/officeDocument/2006/relationships" r:embed="rId1"/>
        <a:srcRect l="3479"/>
        <a:stretch/>
      </xdr:blipFill>
      <xdr:spPr>
        <a:xfrm>
          <a:off x="11830050" y="5591175"/>
          <a:ext cx="7051499" cy="0"/>
        </a:xfrm>
        <a:prstGeom prst="rect">
          <a:avLst/>
        </a:prstGeom>
      </xdr:spPr>
    </xdr:pic>
    <xdr:clientData/>
  </xdr:oneCellAnchor>
  <xdr:oneCellAnchor>
    <xdr:from>
      <xdr:col>6</xdr:col>
      <xdr:colOff>0</xdr:colOff>
      <xdr:row>15</xdr:row>
      <xdr:rowOff>0</xdr:rowOff>
    </xdr:from>
    <xdr:ext cx="7064197" cy="0"/>
    <xdr:pic>
      <xdr:nvPicPr>
        <xdr:cNvPr id="8" name="Image 7">
          <a:extLst>
            <a:ext uri="{FF2B5EF4-FFF2-40B4-BE49-F238E27FC236}">
              <a16:creationId xmlns:a16="http://schemas.microsoft.com/office/drawing/2014/main" id="{89BA20AE-ECAF-47A8-BEE1-3CEBA8F319E7}"/>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6</xdr:col>
      <xdr:colOff>0</xdr:colOff>
      <xdr:row>15</xdr:row>
      <xdr:rowOff>0</xdr:rowOff>
    </xdr:from>
    <xdr:ext cx="8952601" cy="0"/>
    <xdr:pic>
      <xdr:nvPicPr>
        <xdr:cNvPr id="9" name="Image 8">
          <a:extLst>
            <a:ext uri="{FF2B5EF4-FFF2-40B4-BE49-F238E27FC236}">
              <a16:creationId xmlns:a16="http://schemas.microsoft.com/office/drawing/2014/main" id="{F2EAAB3F-31DD-4D50-9C46-10A2F2BD9968}"/>
            </a:ext>
          </a:extLst>
        </xdr:cNvPr>
        <xdr:cNvPicPr>
          <a:picLocks noChangeAspect="1"/>
        </xdr:cNvPicPr>
      </xdr:nvPicPr>
      <xdr:blipFill>
        <a:blip xmlns:r="http://schemas.openxmlformats.org/officeDocument/2006/relationships" r:embed="rId3"/>
        <a:stretch>
          <a:fillRect/>
        </a:stretch>
      </xdr:blipFill>
      <xdr:spPr>
        <a:xfrm>
          <a:off x="11830050" y="5591175"/>
          <a:ext cx="8952601" cy="0"/>
        </a:xfrm>
        <a:prstGeom prst="rect">
          <a:avLst/>
        </a:prstGeom>
      </xdr:spPr>
    </xdr:pic>
    <xdr:clientData/>
  </xdr:oneCellAnchor>
  <xdr:oneCellAnchor>
    <xdr:from>
      <xdr:col>1</xdr:col>
      <xdr:colOff>0</xdr:colOff>
      <xdr:row>15</xdr:row>
      <xdr:rowOff>0</xdr:rowOff>
    </xdr:from>
    <xdr:ext cx="8885934" cy="0"/>
    <xdr:pic>
      <xdr:nvPicPr>
        <xdr:cNvPr id="10" name="Image 9">
          <a:extLst>
            <a:ext uri="{FF2B5EF4-FFF2-40B4-BE49-F238E27FC236}">
              <a16:creationId xmlns:a16="http://schemas.microsoft.com/office/drawing/2014/main" id="{C96C3E43-6E8F-4EA2-987B-A8E81425430A}"/>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1" name="Image 10">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2" name="Image 11">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13" name="Image 12">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14" name="Image 13">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15" name="Image 14">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16" name="Image 15">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17" name="Image 16">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18" name="Image 17">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19" name="Image 18">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20" name="Image 19">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21" name="Image 20">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22" name="Image 21">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23" name="Image 22">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24" name="Image 23"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11</xdr:col>
      <xdr:colOff>102732</xdr:colOff>
      <xdr:row>15</xdr:row>
      <xdr:rowOff>0</xdr:rowOff>
    </xdr:to>
    <xdr:pic>
      <xdr:nvPicPr>
        <xdr:cNvPr id="25" name="Image 24">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26" name="Image 25">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7" name="Image 26">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8" name="Image 27">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9" name="Image 28">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0" name="Image 29">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1" name="Image 30">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32" name="Image 31">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33" name="Image 32">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34" name="Image 33">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35" name="Image 34">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36" name="Image 35">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37" name="Image 36">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38" name="Image 37"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15</xdr:row>
      <xdr:rowOff>0</xdr:rowOff>
    </xdr:from>
    <xdr:to>
      <xdr:col>11</xdr:col>
      <xdr:colOff>102731</xdr:colOff>
      <xdr:row>15</xdr:row>
      <xdr:rowOff>0</xdr:rowOff>
    </xdr:to>
    <xdr:pic>
      <xdr:nvPicPr>
        <xdr:cNvPr id="2" name="Image 1">
          <a:extLst>
            <a:ext uri="{FF2B5EF4-FFF2-40B4-BE49-F238E27FC236}">
              <a16:creationId xmlns:a16="http://schemas.microsoft.com/office/drawing/2014/main" id="{04356611-001A-479B-9F65-B82EB998C7C1}"/>
            </a:ext>
          </a:extLst>
        </xdr:cNvPr>
        <xdr:cNvPicPr>
          <a:picLocks noChangeAspect="1"/>
        </xdr:cNvPicPr>
      </xdr:nvPicPr>
      <xdr:blipFill rotWithShape="1">
        <a:blip xmlns:r="http://schemas.openxmlformats.org/officeDocument/2006/relationships" r:embed="rId1"/>
        <a:srcRect l="3479"/>
        <a:stretch/>
      </xdr:blipFill>
      <xdr:spPr>
        <a:xfrm>
          <a:off x="11830050" y="5591175"/>
          <a:ext cx="7052620" cy="0"/>
        </a:xfrm>
        <a:prstGeom prst="rect">
          <a:avLst/>
        </a:prstGeom>
      </xdr:spPr>
    </xdr:pic>
    <xdr:clientData/>
  </xdr:twoCellAnchor>
  <xdr:oneCellAnchor>
    <xdr:from>
      <xdr:col>6</xdr:col>
      <xdr:colOff>0</xdr:colOff>
      <xdr:row>15</xdr:row>
      <xdr:rowOff>0</xdr:rowOff>
    </xdr:from>
    <xdr:ext cx="7064197" cy="0"/>
    <xdr:pic>
      <xdr:nvPicPr>
        <xdr:cNvPr id="3" name="Image 2">
          <a:extLst>
            <a:ext uri="{FF2B5EF4-FFF2-40B4-BE49-F238E27FC236}">
              <a16:creationId xmlns:a16="http://schemas.microsoft.com/office/drawing/2014/main" id="{A872DEDC-7905-4CE0-B6A1-2AB159D5F087}"/>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1</xdr:col>
      <xdr:colOff>0</xdr:colOff>
      <xdr:row>15</xdr:row>
      <xdr:rowOff>0</xdr:rowOff>
    </xdr:from>
    <xdr:ext cx="8885934" cy="0"/>
    <xdr:pic>
      <xdr:nvPicPr>
        <xdr:cNvPr id="4" name="Image 3">
          <a:extLst>
            <a:ext uri="{FF2B5EF4-FFF2-40B4-BE49-F238E27FC236}">
              <a16:creationId xmlns:a16="http://schemas.microsoft.com/office/drawing/2014/main" id="{7D084A5A-AAD6-4CA4-BF9D-C3BFF5955A57}"/>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oneCellAnchor>
    <xdr:from>
      <xdr:col>6</xdr:col>
      <xdr:colOff>0</xdr:colOff>
      <xdr:row>15</xdr:row>
      <xdr:rowOff>0</xdr:rowOff>
    </xdr:from>
    <xdr:ext cx="7051499" cy="0"/>
    <xdr:pic>
      <xdr:nvPicPr>
        <xdr:cNvPr id="7" name="Image 6">
          <a:extLst>
            <a:ext uri="{FF2B5EF4-FFF2-40B4-BE49-F238E27FC236}">
              <a16:creationId xmlns:a16="http://schemas.microsoft.com/office/drawing/2014/main" id="{C7CE5631-DC82-4F67-938D-8D3C49CE537F}"/>
            </a:ext>
          </a:extLst>
        </xdr:cNvPr>
        <xdr:cNvPicPr>
          <a:picLocks noChangeAspect="1"/>
        </xdr:cNvPicPr>
      </xdr:nvPicPr>
      <xdr:blipFill rotWithShape="1">
        <a:blip xmlns:r="http://schemas.openxmlformats.org/officeDocument/2006/relationships" r:embed="rId1"/>
        <a:srcRect l="3479"/>
        <a:stretch/>
      </xdr:blipFill>
      <xdr:spPr>
        <a:xfrm>
          <a:off x="11830050" y="5591175"/>
          <a:ext cx="7051499" cy="0"/>
        </a:xfrm>
        <a:prstGeom prst="rect">
          <a:avLst/>
        </a:prstGeom>
      </xdr:spPr>
    </xdr:pic>
    <xdr:clientData/>
  </xdr:oneCellAnchor>
  <xdr:oneCellAnchor>
    <xdr:from>
      <xdr:col>6</xdr:col>
      <xdr:colOff>0</xdr:colOff>
      <xdr:row>15</xdr:row>
      <xdr:rowOff>0</xdr:rowOff>
    </xdr:from>
    <xdr:ext cx="7064197" cy="0"/>
    <xdr:pic>
      <xdr:nvPicPr>
        <xdr:cNvPr id="8" name="Image 7">
          <a:extLst>
            <a:ext uri="{FF2B5EF4-FFF2-40B4-BE49-F238E27FC236}">
              <a16:creationId xmlns:a16="http://schemas.microsoft.com/office/drawing/2014/main" id="{C7F90B2F-4F3A-4C30-9AFA-C3D6450527D5}"/>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6</xdr:col>
      <xdr:colOff>0</xdr:colOff>
      <xdr:row>15</xdr:row>
      <xdr:rowOff>0</xdr:rowOff>
    </xdr:from>
    <xdr:ext cx="8952601" cy="0"/>
    <xdr:pic>
      <xdr:nvPicPr>
        <xdr:cNvPr id="9" name="Image 8">
          <a:extLst>
            <a:ext uri="{FF2B5EF4-FFF2-40B4-BE49-F238E27FC236}">
              <a16:creationId xmlns:a16="http://schemas.microsoft.com/office/drawing/2014/main" id="{8F2C442E-E803-480E-A4DE-AA877FABA48D}"/>
            </a:ext>
          </a:extLst>
        </xdr:cNvPr>
        <xdr:cNvPicPr>
          <a:picLocks noChangeAspect="1"/>
        </xdr:cNvPicPr>
      </xdr:nvPicPr>
      <xdr:blipFill>
        <a:blip xmlns:r="http://schemas.openxmlformats.org/officeDocument/2006/relationships" r:embed="rId3"/>
        <a:stretch>
          <a:fillRect/>
        </a:stretch>
      </xdr:blipFill>
      <xdr:spPr>
        <a:xfrm>
          <a:off x="11830050" y="5591175"/>
          <a:ext cx="8952601" cy="0"/>
        </a:xfrm>
        <a:prstGeom prst="rect">
          <a:avLst/>
        </a:prstGeom>
      </xdr:spPr>
    </xdr:pic>
    <xdr:clientData/>
  </xdr:oneCellAnchor>
  <xdr:oneCellAnchor>
    <xdr:from>
      <xdr:col>1</xdr:col>
      <xdr:colOff>0</xdr:colOff>
      <xdr:row>15</xdr:row>
      <xdr:rowOff>0</xdr:rowOff>
    </xdr:from>
    <xdr:ext cx="8885934" cy="0"/>
    <xdr:pic>
      <xdr:nvPicPr>
        <xdr:cNvPr id="10" name="Image 9">
          <a:extLst>
            <a:ext uri="{FF2B5EF4-FFF2-40B4-BE49-F238E27FC236}">
              <a16:creationId xmlns:a16="http://schemas.microsoft.com/office/drawing/2014/main" id="{55DC5452-AA62-44AE-A3F8-D0CAD5081735}"/>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twoCellAnchor editAs="oneCell">
    <xdr:from>
      <xdr:col>6</xdr:col>
      <xdr:colOff>0</xdr:colOff>
      <xdr:row>15</xdr:row>
      <xdr:rowOff>0</xdr:rowOff>
    </xdr:from>
    <xdr:to>
      <xdr:col>11</xdr:col>
      <xdr:colOff>102731</xdr:colOff>
      <xdr:row>15</xdr:row>
      <xdr:rowOff>0</xdr:rowOff>
    </xdr:to>
    <xdr:pic>
      <xdr:nvPicPr>
        <xdr:cNvPr id="11" name="Image 10">
          <a:extLst>
            <a:ext uri="{FF2B5EF4-FFF2-40B4-BE49-F238E27FC236}">
              <a16:creationId xmlns:a16="http://schemas.microsoft.com/office/drawing/2014/main" id="{51DCEC42-5555-4B9A-9106-237BE6ADA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2" name="Image 11">
          <a:extLst>
            <a:ext uri="{FF2B5EF4-FFF2-40B4-BE49-F238E27FC236}">
              <a16:creationId xmlns:a16="http://schemas.microsoft.com/office/drawing/2014/main" id="{136241A3-E875-46A7-B5E7-7486B3F4759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13" name="Image 12">
          <a:extLst>
            <a:ext uri="{FF2B5EF4-FFF2-40B4-BE49-F238E27FC236}">
              <a16:creationId xmlns:a16="http://schemas.microsoft.com/office/drawing/2014/main" id="{E359B636-77F6-4973-A412-15F55FBACC09}"/>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14" name="Image 13">
          <a:extLst>
            <a:ext uri="{FF2B5EF4-FFF2-40B4-BE49-F238E27FC236}">
              <a16:creationId xmlns:a16="http://schemas.microsoft.com/office/drawing/2014/main" id="{1BA2B4FC-5A96-498E-98A3-BAD86934B311}"/>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15" name="Image 14">
          <a:extLst>
            <a:ext uri="{FF2B5EF4-FFF2-40B4-BE49-F238E27FC236}">
              <a16:creationId xmlns:a16="http://schemas.microsoft.com/office/drawing/2014/main" id="{89BA20AE-ECAF-47A8-BEE1-3CEBA8F319E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16" name="Image 15">
          <a:extLst>
            <a:ext uri="{FF2B5EF4-FFF2-40B4-BE49-F238E27FC236}">
              <a16:creationId xmlns:a16="http://schemas.microsoft.com/office/drawing/2014/main" id="{F2EAAB3F-31DD-4D50-9C46-10A2F2BD9968}"/>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17" name="Image 16">
          <a:extLst>
            <a:ext uri="{FF2B5EF4-FFF2-40B4-BE49-F238E27FC236}">
              <a16:creationId xmlns:a16="http://schemas.microsoft.com/office/drawing/2014/main" id="{C96C3E43-6E8F-4EA2-987B-A8E81425430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102731</xdr:colOff>
      <xdr:row>15</xdr:row>
      <xdr:rowOff>0</xdr:rowOff>
    </xdr:to>
    <xdr:pic>
      <xdr:nvPicPr>
        <xdr:cNvPr id="18" name="Image 17">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9" name="Image 18">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0" name="Image 19">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1" name="Image 20">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2" name="Image 21">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23" name="Image 22">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24" name="Image 23">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25" name="Image 24">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26" name="Image 25">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27" name="Image 26">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28" name="Image 27">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29" name="Image 28">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30" name="Image 29">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31" name="Image 30"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11</xdr:col>
      <xdr:colOff>102731</xdr:colOff>
      <xdr:row>15</xdr:row>
      <xdr:rowOff>0</xdr:rowOff>
    </xdr:to>
    <xdr:pic>
      <xdr:nvPicPr>
        <xdr:cNvPr id="32" name="Image 31">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33" name="Image 32">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34" name="Image 33">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35" name="Image 34">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36" name="Image 35">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7" name="Image 36">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8" name="Image 37">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39" name="Image 38">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40" name="Image 39">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41" name="Image 40">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42" name="Image 41">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43" name="Image 42">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44" name="Image 43">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45" name="Image 44"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15</xdr:row>
      <xdr:rowOff>0</xdr:rowOff>
    </xdr:from>
    <xdr:to>
      <xdr:col>11</xdr:col>
      <xdr:colOff>102732</xdr:colOff>
      <xdr:row>15</xdr:row>
      <xdr:rowOff>0</xdr:rowOff>
    </xdr:to>
    <xdr:pic>
      <xdr:nvPicPr>
        <xdr:cNvPr id="2" name="Image 1">
          <a:extLst>
            <a:ext uri="{FF2B5EF4-FFF2-40B4-BE49-F238E27FC236}">
              <a16:creationId xmlns:a16="http://schemas.microsoft.com/office/drawing/2014/main" id="{4F58A8CD-4B1A-4CF5-835B-A67921D18422}"/>
            </a:ext>
          </a:extLst>
        </xdr:cNvPr>
        <xdr:cNvPicPr>
          <a:picLocks noChangeAspect="1"/>
        </xdr:cNvPicPr>
      </xdr:nvPicPr>
      <xdr:blipFill rotWithShape="1">
        <a:blip xmlns:r="http://schemas.openxmlformats.org/officeDocument/2006/relationships" r:embed="rId1"/>
        <a:srcRect l="3479"/>
        <a:stretch/>
      </xdr:blipFill>
      <xdr:spPr>
        <a:xfrm>
          <a:off x="11830050" y="5591175"/>
          <a:ext cx="7052620" cy="0"/>
        </a:xfrm>
        <a:prstGeom prst="rect">
          <a:avLst/>
        </a:prstGeom>
      </xdr:spPr>
    </xdr:pic>
    <xdr:clientData/>
  </xdr:twoCellAnchor>
  <xdr:oneCellAnchor>
    <xdr:from>
      <xdr:col>6</xdr:col>
      <xdr:colOff>0</xdr:colOff>
      <xdr:row>15</xdr:row>
      <xdr:rowOff>0</xdr:rowOff>
    </xdr:from>
    <xdr:ext cx="7064197" cy="0"/>
    <xdr:pic>
      <xdr:nvPicPr>
        <xdr:cNvPr id="3" name="Image 2">
          <a:extLst>
            <a:ext uri="{FF2B5EF4-FFF2-40B4-BE49-F238E27FC236}">
              <a16:creationId xmlns:a16="http://schemas.microsoft.com/office/drawing/2014/main" id="{B28864EC-730C-4EF5-9ECE-6A001B521E79}"/>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1</xdr:col>
      <xdr:colOff>0</xdr:colOff>
      <xdr:row>15</xdr:row>
      <xdr:rowOff>0</xdr:rowOff>
    </xdr:from>
    <xdr:ext cx="8885934" cy="0"/>
    <xdr:pic>
      <xdr:nvPicPr>
        <xdr:cNvPr id="4" name="Image 3">
          <a:extLst>
            <a:ext uri="{FF2B5EF4-FFF2-40B4-BE49-F238E27FC236}">
              <a16:creationId xmlns:a16="http://schemas.microsoft.com/office/drawing/2014/main" id="{6C4DB2B9-1C66-4217-ADC5-23C6E883D1D4}"/>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oneCellAnchor>
    <xdr:from>
      <xdr:col>6</xdr:col>
      <xdr:colOff>0</xdr:colOff>
      <xdr:row>15</xdr:row>
      <xdr:rowOff>0</xdr:rowOff>
    </xdr:from>
    <xdr:ext cx="7051499" cy="0"/>
    <xdr:pic>
      <xdr:nvPicPr>
        <xdr:cNvPr id="7" name="Image 6">
          <a:extLst>
            <a:ext uri="{FF2B5EF4-FFF2-40B4-BE49-F238E27FC236}">
              <a16:creationId xmlns:a16="http://schemas.microsoft.com/office/drawing/2014/main" id="{6184E155-252D-4532-BA0E-05A4506315AF}"/>
            </a:ext>
          </a:extLst>
        </xdr:cNvPr>
        <xdr:cNvPicPr>
          <a:picLocks noChangeAspect="1"/>
        </xdr:cNvPicPr>
      </xdr:nvPicPr>
      <xdr:blipFill rotWithShape="1">
        <a:blip xmlns:r="http://schemas.openxmlformats.org/officeDocument/2006/relationships" r:embed="rId1"/>
        <a:srcRect l="3479"/>
        <a:stretch/>
      </xdr:blipFill>
      <xdr:spPr>
        <a:xfrm>
          <a:off x="11830050" y="5591175"/>
          <a:ext cx="7051499" cy="0"/>
        </a:xfrm>
        <a:prstGeom prst="rect">
          <a:avLst/>
        </a:prstGeom>
      </xdr:spPr>
    </xdr:pic>
    <xdr:clientData/>
  </xdr:oneCellAnchor>
  <xdr:oneCellAnchor>
    <xdr:from>
      <xdr:col>6</xdr:col>
      <xdr:colOff>0</xdr:colOff>
      <xdr:row>15</xdr:row>
      <xdr:rowOff>0</xdr:rowOff>
    </xdr:from>
    <xdr:ext cx="7064197" cy="0"/>
    <xdr:pic>
      <xdr:nvPicPr>
        <xdr:cNvPr id="8" name="Image 7">
          <a:extLst>
            <a:ext uri="{FF2B5EF4-FFF2-40B4-BE49-F238E27FC236}">
              <a16:creationId xmlns:a16="http://schemas.microsoft.com/office/drawing/2014/main" id="{04EEA09A-47B0-45B6-A344-42163C0F576E}"/>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6</xdr:col>
      <xdr:colOff>0</xdr:colOff>
      <xdr:row>15</xdr:row>
      <xdr:rowOff>0</xdr:rowOff>
    </xdr:from>
    <xdr:ext cx="8952601" cy="0"/>
    <xdr:pic>
      <xdr:nvPicPr>
        <xdr:cNvPr id="9" name="Image 8">
          <a:extLst>
            <a:ext uri="{FF2B5EF4-FFF2-40B4-BE49-F238E27FC236}">
              <a16:creationId xmlns:a16="http://schemas.microsoft.com/office/drawing/2014/main" id="{B3ACC137-4CC1-415C-8ABE-EE7A00FE702B}"/>
            </a:ext>
          </a:extLst>
        </xdr:cNvPr>
        <xdr:cNvPicPr>
          <a:picLocks noChangeAspect="1"/>
        </xdr:cNvPicPr>
      </xdr:nvPicPr>
      <xdr:blipFill>
        <a:blip xmlns:r="http://schemas.openxmlformats.org/officeDocument/2006/relationships" r:embed="rId3"/>
        <a:stretch>
          <a:fillRect/>
        </a:stretch>
      </xdr:blipFill>
      <xdr:spPr>
        <a:xfrm>
          <a:off x="11830050" y="5591175"/>
          <a:ext cx="8952601" cy="0"/>
        </a:xfrm>
        <a:prstGeom prst="rect">
          <a:avLst/>
        </a:prstGeom>
      </xdr:spPr>
    </xdr:pic>
    <xdr:clientData/>
  </xdr:oneCellAnchor>
  <xdr:oneCellAnchor>
    <xdr:from>
      <xdr:col>1</xdr:col>
      <xdr:colOff>0</xdr:colOff>
      <xdr:row>15</xdr:row>
      <xdr:rowOff>0</xdr:rowOff>
    </xdr:from>
    <xdr:ext cx="8885934" cy="0"/>
    <xdr:pic>
      <xdr:nvPicPr>
        <xdr:cNvPr id="10" name="Image 9">
          <a:extLst>
            <a:ext uri="{FF2B5EF4-FFF2-40B4-BE49-F238E27FC236}">
              <a16:creationId xmlns:a16="http://schemas.microsoft.com/office/drawing/2014/main" id="{8791172A-06C1-4ED9-87DF-7486D8A72D15}"/>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1" name="Image 10">
          <a:extLst>
            <a:ext uri="{FF2B5EF4-FFF2-40B4-BE49-F238E27FC236}">
              <a16:creationId xmlns:a16="http://schemas.microsoft.com/office/drawing/2014/main" id="{04356611-001A-479B-9F65-B82EB998C7C1}"/>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2" name="Image 11">
          <a:extLst>
            <a:ext uri="{FF2B5EF4-FFF2-40B4-BE49-F238E27FC236}">
              <a16:creationId xmlns:a16="http://schemas.microsoft.com/office/drawing/2014/main" id="{A872DEDC-7905-4CE0-B6A1-2AB159D5F08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13" name="Image 12">
          <a:extLst>
            <a:ext uri="{FF2B5EF4-FFF2-40B4-BE49-F238E27FC236}">
              <a16:creationId xmlns:a16="http://schemas.microsoft.com/office/drawing/2014/main" id="{7D084A5A-AAD6-4CA4-BF9D-C3BFF5955A5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14" name="Image 13">
          <a:extLst>
            <a:ext uri="{FF2B5EF4-FFF2-40B4-BE49-F238E27FC236}">
              <a16:creationId xmlns:a16="http://schemas.microsoft.com/office/drawing/2014/main" id="{C7CE5631-DC82-4F67-938D-8D3C49CE5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15" name="Image 14">
          <a:extLst>
            <a:ext uri="{FF2B5EF4-FFF2-40B4-BE49-F238E27FC236}">
              <a16:creationId xmlns:a16="http://schemas.microsoft.com/office/drawing/2014/main" id="{C7F90B2F-4F3A-4C30-9AFA-C3D6450527D5}"/>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16" name="Image 15">
          <a:extLst>
            <a:ext uri="{FF2B5EF4-FFF2-40B4-BE49-F238E27FC236}">
              <a16:creationId xmlns:a16="http://schemas.microsoft.com/office/drawing/2014/main" id="{8F2C442E-E803-480E-A4DE-AA877FABA48D}"/>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17" name="Image 16">
          <a:extLst>
            <a:ext uri="{FF2B5EF4-FFF2-40B4-BE49-F238E27FC236}">
              <a16:creationId xmlns:a16="http://schemas.microsoft.com/office/drawing/2014/main" id="{55DC5452-AA62-44AE-A3F8-D0CAD508173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8" name="Image 17">
          <a:extLst>
            <a:ext uri="{FF2B5EF4-FFF2-40B4-BE49-F238E27FC236}">
              <a16:creationId xmlns:a16="http://schemas.microsoft.com/office/drawing/2014/main" id="{51DCEC42-5555-4B9A-9106-237BE6ADA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9" name="Image 18">
          <a:extLst>
            <a:ext uri="{FF2B5EF4-FFF2-40B4-BE49-F238E27FC236}">
              <a16:creationId xmlns:a16="http://schemas.microsoft.com/office/drawing/2014/main" id="{136241A3-E875-46A7-B5E7-7486B3F4759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0" name="Image 19">
          <a:extLst>
            <a:ext uri="{FF2B5EF4-FFF2-40B4-BE49-F238E27FC236}">
              <a16:creationId xmlns:a16="http://schemas.microsoft.com/office/drawing/2014/main" id="{E359B636-77F6-4973-A412-15F55FBACC09}"/>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1" name="Image 20">
          <a:extLst>
            <a:ext uri="{FF2B5EF4-FFF2-40B4-BE49-F238E27FC236}">
              <a16:creationId xmlns:a16="http://schemas.microsoft.com/office/drawing/2014/main" id="{1BA2B4FC-5A96-498E-98A3-BAD86934B311}"/>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2" name="Image 21">
          <a:extLst>
            <a:ext uri="{FF2B5EF4-FFF2-40B4-BE49-F238E27FC236}">
              <a16:creationId xmlns:a16="http://schemas.microsoft.com/office/drawing/2014/main" id="{89BA20AE-ECAF-47A8-BEE1-3CEBA8F319E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23" name="Image 22">
          <a:extLst>
            <a:ext uri="{FF2B5EF4-FFF2-40B4-BE49-F238E27FC236}">
              <a16:creationId xmlns:a16="http://schemas.microsoft.com/office/drawing/2014/main" id="{F2EAAB3F-31DD-4D50-9C46-10A2F2BD9968}"/>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24" name="Image 23">
          <a:extLst>
            <a:ext uri="{FF2B5EF4-FFF2-40B4-BE49-F238E27FC236}">
              <a16:creationId xmlns:a16="http://schemas.microsoft.com/office/drawing/2014/main" id="{C96C3E43-6E8F-4EA2-987B-A8E81425430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25" name="Image 24">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26" name="Image 25">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7" name="Image 26">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8" name="Image 27">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9" name="Image 28">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0" name="Image 29">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1" name="Image 30">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32" name="Image 31">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33" name="Image 32">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34" name="Image 33">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35" name="Image 34">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36" name="Image 35">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37" name="Image 36">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38" name="Image 37"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11</xdr:col>
      <xdr:colOff>102732</xdr:colOff>
      <xdr:row>15</xdr:row>
      <xdr:rowOff>0</xdr:rowOff>
    </xdr:to>
    <xdr:pic>
      <xdr:nvPicPr>
        <xdr:cNvPr id="39" name="Image 38">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40" name="Image 39">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41" name="Image 40">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42" name="Image 41">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43" name="Image 42">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44" name="Image 43">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45" name="Image 44">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46" name="Image 45">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47" name="Image 46">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48" name="Image 47">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49" name="Image 48">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50" name="Image 49">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51" name="Image 50">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52" name="Image 51"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15</xdr:row>
      <xdr:rowOff>0</xdr:rowOff>
    </xdr:from>
    <xdr:to>
      <xdr:col>11</xdr:col>
      <xdr:colOff>102732</xdr:colOff>
      <xdr:row>15</xdr:row>
      <xdr:rowOff>0</xdr:rowOff>
    </xdr:to>
    <xdr:pic>
      <xdr:nvPicPr>
        <xdr:cNvPr id="2" name="Image 1">
          <a:extLst>
            <a:ext uri="{FF2B5EF4-FFF2-40B4-BE49-F238E27FC236}">
              <a16:creationId xmlns:a16="http://schemas.microsoft.com/office/drawing/2014/main" id="{CFF7FE82-3B6A-4D74-8FC8-36B8FAF95361}"/>
            </a:ext>
          </a:extLst>
        </xdr:cNvPr>
        <xdr:cNvPicPr>
          <a:picLocks noChangeAspect="1"/>
        </xdr:cNvPicPr>
      </xdr:nvPicPr>
      <xdr:blipFill rotWithShape="1">
        <a:blip xmlns:r="http://schemas.openxmlformats.org/officeDocument/2006/relationships" r:embed="rId1"/>
        <a:srcRect l="3479"/>
        <a:stretch/>
      </xdr:blipFill>
      <xdr:spPr>
        <a:xfrm>
          <a:off x="11830050" y="5591175"/>
          <a:ext cx="7052620" cy="0"/>
        </a:xfrm>
        <a:prstGeom prst="rect">
          <a:avLst/>
        </a:prstGeom>
      </xdr:spPr>
    </xdr:pic>
    <xdr:clientData/>
  </xdr:twoCellAnchor>
  <xdr:oneCellAnchor>
    <xdr:from>
      <xdr:col>6</xdr:col>
      <xdr:colOff>0</xdr:colOff>
      <xdr:row>15</xdr:row>
      <xdr:rowOff>0</xdr:rowOff>
    </xdr:from>
    <xdr:ext cx="7064197" cy="0"/>
    <xdr:pic>
      <xdr:nvPicPr>
        <xdr:cNvPr id="3" name="Image 2">
          <a:extLst>
            <a:ext uri="{FF2B5EF4-FFF2-40B4-BE49-F238E27FC236}">
              <a16:creationId xmlns:a16="http://schemas.microsoft.com/office/drawing/2014/main" id="{D86F14B5-325C-4E12-97F1-2D23CD0EF7E0}"/>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1</xdr:col>
      <xdr:colOff>0</xdr:colOff>
      <xdr:row>15</xdr:row>
      <xdr:rowOff>0</xdr:rowOff>
    </xdr:from>
    <xdr:ext cx="8885934" cy="0"/>
    <xdr:pic>
      <xdr:nvPicPr>
        <xdr:cNvPr id="4" name="Image 3">
          <a:extLst>
            <a:ext uri="{FF2B5EF4-FFF2-40B4-BE49-F238E27FC236}">
              <a16:creationId xmlns:a16="http://schemas.microsoft.com/office/drawing/2014/main" id="{8E80E2B6-50E8-47F6-AA9B-E12D49EDC26C}"/>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oneCellAnchor>
    <xdr:from>
      <xdr:col>6</xdr:col>
      <xdr:colOff>0</xdr:colOff>
      <xdr:row>15</xdr:row>
      <xdr:rowOff>0</xdr:rowOff>
    </xdr:from>
    <xdr:ext cx="7051499" cy="0"/>
    <xdr:pic>
      <xdr:nvPicPr>
        <xdr:cNvPr id="7" name="Image 6">
          <a:extLst>
            <a:ext uri="{FF2B5EF4-FFF2-40B4-BE49-F238E27FC236}">
              <a16:creationId xmlns:a16="http://schemas.microsoft.com/office/drawing/2014/main" id="{4A8E78F3-36F8-4237-960D-229A795FA0AA}"/>
            </a:ext>
          </a:extLst>
        </xdr:cNvPr>
        <xdr:cNvPicPr>
          <a:picLocks noChangeAspect="1"/>
        </xdr:cNvPicPr>
      </xdr:nvPicPr>
      <xdr:blipFill rotWithShape="1">
        <a:blip xmlns:r="http://schemas.openxmlformats.org/officeDocument/2006/relationships" r:embed="rId1"/>
        <a:srcRect l="3479"/>
        <a:stretch/>
      </xdr:blipFill>
      <xdr:spPr>
        <a:xfrm>
          <a:off x="11830050" y="5591175"/>
          <a:ext cx="7051499" cy="0"/>
        </a:xfrm>
        <a:prstGeom prst="rect">
          <a:avLst/>
        </a:prstGeom>
      </xdr:spPr>
    </xdr:pic>
    <xdr:clientData/>
  </xdr:oneCellAnchor>
  <xdr:oneCellAnchor>
    <xdr:from>
      <xdr:col>6</xdr:col>
      <xdr:colOff>0</xdr:colOff>
      <xdr:row>15</xdr:row>
      <xdr:rowOff>0</xdr:rowOff>
    </xdr:from>
    <xdr:ext cx="7064197" cy="0"/>
    <xdr:pic>
      <xdr:nvPicPr>
        <xdr:cNvPr id="8" name="Image 7">
          <a:extLst>
            <a:ext uri="{FF2B5EF4-FFF2-40B4-BE49-F238E27FC236}">
              <a16:creationId xmlns:a16="http://schemas.microsoft.com/office/drawing/2014/main" id="{1AE8BF85-37A0-4B5C-B373-5F941C3392EB}"/>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6</xdr:col>
      <xdr:colOff>0</xdr:colOff>
      <xdr:row>15</xdr:row>
      <xdr:rowOff>0</xdr:rowOff>
    </xdr:from>
    <xdr:ext cx="8952601" cy="0"/>
    <xdr:pic>
      <xdr:nvPicPr>
        <xdr:cNvPr id="9" name="Image 8">
          <a:extLst>
            <a:ext uri="{FF2B5EF4-FFF2-40B4-BE49-F238E27FC236}">
              <a16:creationId xmlns:a16="http://schemas.microsoft.com/office/drawing/2014/main" id="{BF7B12CD-4085-497F-B65B-9A51F1D40DB1}"/>
            </a:ext>
          </a:extLst>
        </xdr:cNvPr>
        <xdr:cNvPicPr>
          <a:picLocks noChangeAspect="1"/>
        </xdr:cNvPicPr>
      </xdr:nvPicPr>
      <xdr:blipFill>
        <a:blip xmlns:r="http://schemas.openxmlformats.org/officeDocument/2006/relationships" r:embed="rId3"/>
        <a:stretch>
          <a:fillRect/>
        </a:stretch>
      </xdr:blipFill>
      <xdr:spPr>
        <a:xfrm>
          <a:off x="11830050" y="5591175"/>
          <a:ext cx="8952601" cy="0"/>
        </a:xfrm>
        <a:prstGeom prst="rect">
          <a:avLst/>
        </a:prstGeom>
      </xdr:spPr>
    </xdr:pic>
    <xdr:clientData/>
  </xdr:oneCellAnchor>
  <xdr:oneCellAnchor>
    <xdr:from>
      <xdr:col>1</xdr:col>
      <xdr:colOff>0</xdr:colOff>
      <xdr:row>15</xdr:row>
      <xdr:rowOff>0</xdr:rowOff>
    </xdr:from>
    <xdr:ext cx="8885934" cy="0"/>
    <xdr:pic>
      <xdr:nvPicPr>
        <xdr:cNvPr id="10" name="Image 9">
          <a:extLst>
            <a:ext uri="{FF2B5EF4-FFF2-40B4-BE49-F238E27FC236}">
              <a16:creationId xmlns:a16="http://schemas.microsoft.com/office/drawing/2014/main" id="{B47B0BAA-C6BC-4023-92CC-DC231E643D8D}"/>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1" name="Image 10">
          <a:extLst>
            <a:ext uri="{FF2B5EF4-FFF2-40B4-BE49-F238E27FC236}">
              <a16:creationId xmlns:a16="http://schemas.microsoft.com/office/drawing/2014/main" id="{4F58A8CD-4B1A-4CF5-835B-A67921D18422}"/>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2" name="Image 11">
          <a:extLst>
            <a:ext uri="{FF2B5EF4-FFF2-40B4-BE49-F238E27FC236}">
              <a16:creationId xmlns:a16="http://schemas.microsoft.com/office/drawing/2014/main" id="{B28864EC-730C-4EF5-9ECE-6A001B521E79}"/>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13" name="Image 12">
          <a:extLst>
            <a:ext uri="{FF2B5EF4-FFF2-40B4-BE49-F238E27FC236}">
              <a16:creationId xmlns:a16="http://schemas.microsoft.com/office/drawing/2014/main" id="{6C4DB2B9-1C66-4217-ADC5-23C6E883D1D4}"/>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14" name="Image 13">
          <a:extLst>
            <a:ext uri="{FF2B5EF4-FFF2-40B4-BE49-F238E27FC236}">
              <a16:creationId xmlns:a16="http://schemas.microsoft.com/office/drawing/2014/main" id="{6184E155-252D-4532-BA0E-05A4506315AF}"/>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15" name="Image 14">
          <a:extLst>
            <a:ext uri="{FF2B5EF4-FFF2-40B4-BE49-F238E27FC236}">
              <a16:creationId xmlns:a16="http://schemas.microsoft.com/office/drawing/2014/main" id="{04EEA09A-47B0-45B6-A344-42163C0F576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16" name="Image 15">
          <a:extLst>
            <a:ext uri="{FF2B5EF4-FFF2-40B4-BE49-F238E27FC236}">
              <a16:creationId xmlns:a16="http://schemas.microsoft.com/office/drawing/2014/main" id="{B3ACC137-4CC1-415C-8ABE-EE7A00FE702B}"/>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17" name="Image 16">
          <a:extLst>
            <a:ext uri="{FF2B5EF4-FFF2-40B4-BE49-F238E27FC236}">
              <a16:creationId xmlns:a16="http://schemas.microsoft.com/office/drawing/2014/main" id="{8791172A-06C1-4ED9-87DF-7486D8A72D1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8" name="Image 17">
          <a:extLst>
            <a:ext uri="{FF2B5EF4-FFF2-40B4-BE49-F238E27FC236}">
              <a16:creationId xmlns:a16="http://schemas.microsoft.com/office/drawing/2014/main" id="{04356611-001A-479B-9F65-B82EB998C7C1}"/>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9" name="Image 18">
          <a:extLst>
            <a:ext uri="{FF2B5EF4-FFF2-40B4-BE49-F238E27FC236}">
              <a16:creationId xmlns:a16="http://schemas.microsoft.com/office/drawing/2014/main" id="{A872DEDC-7905-4CE0-B6A1-2AB159D5F08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0" name="Image 19">
          <a:extLst>
            <a:ext uri="{FF2B5EF4-FFF2-40B4-BE49-F238E27FC236}">
              <a16:creationId xmlns:a16="http://schemas.microsoft.com/office/drawing/2014/main" id="{7D084A5A-AAD6-4CA4-BF9D-C3BFF5955A5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1" name="Image 20">
          <a:extLst>
            <a:ext uri="{FF2B5EF4-FFF2-40B4-BE49-F238E27FC236}">
              <a16:creationId xmlns:a16="http://schemas.microsoft.com/office/drawing/2014/main" id="{C7CE5631-DC82-4F67-938D-8D3C49CE5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2" name="Image 21">
          <a:extLst>
            <a:ext uri="{FF2B5EF4-FFF2-40B4-BE49-F238E27FC236}">
              <a16:creationId xmlns:a16="http://schemas.microsoft.com/office/drawing/2014/main" id="{C7F90B2F-4F3A-4C30-9AFA-C3D6450527D5}"/>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23" name="Image 22">
          <a:extLst>
            <a:ext uri="{FF2B5EF4-FFF2-40B4-BE49-F238E27FC236}">
              <a16:creationId xmlns:a16="http://schemas.microsoft.com/office/drawing/2014/main" id="{8F2C442E-E803-480E-A4DE-AA877FABA48D}"/>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24" name="Image 23">
          <a:extLst>
            <a:ext uri="{FF2B5EF4-FFF2-40B4-BE49-F238E27FC236}">
              <a16:creationId xmlns:a16="http://schemas.microsoft.com/office/drawing/2014/main" id="{55DC5452-AA62-44AE-A3F8-D0CAD508173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25" name="Image 24">
          <a:extLst>
            <a:ext uri="{FF2B5EF4-FFF2-40B4-BE49-F238E27FC236}">
              <a16:creationId xmlns:a16="http://schemas.microsoft.com/office/drawing/2014/main" id="{51DCEC42-5555-4B9A-9106-237BE6ADA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26" name="Image 25">
          <a:extLst>
            <a:ext uri="{FF2B5EF4-FFF2-40B4-BE49-F238E27FC236}">
              <a16:creationId xmlns:a16="http://schemas.microsoft.com/office/drawing/2014/main" id="{136241A3-E875-46A7-B5E7-7486B3F4759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7" name="Image 26">
          <a:extLst>
            <a:ext uri="{FF2B5EF4-FFF2-40B4-BE49-F238E27FC236}">
              <a16:creationId xmlns:a16="http://schemas.microsoft.com/office/drawing/2014/main" id="{E359B636-77F6-4973-A412-15F55FBACC09}"/>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8" name="Image 27">
          <a:extLst>
            <a:ext uri="{FF2B5EF4-FFF2-40B4-BE49-F238E27FC236}">
              <a16:creationId xmlns:a16="http://schemas.microsoft.com/office/drawing/2014/main" id="{1BA2B4FC-5A96-498E-98A3-BAD86934B311}"/>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9" name="Image 28">
          <a:extLst>
            <a:ext uri="{FF2B5EF4-FFF2-40B4-BE49-F238E27FC236}">
              <a16:creationId xmlns:a16="http://schemas.microsoft.com/office/drawing/2014/main" id="{89BA20AE-ECAF-47A8-BEE1-3CEBA8F319E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0" name="Image 29">
          <a:extLst>
            <a:ext uri="{FF2B5EF4-FFF2-40B4-BE49-F238E27FC236}">
              <a16:creationId xmlns:a16="http://schemas.microsoft.com/office/drawing/2014/main" id="{F2EAAB3F-31DD-4D50-9C46-10A2F2BD9968}"/>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1" name="Image 30">
          <a:extLst>
            <a:ext uri="{FF2B5EF4-FFF2-40B4-BE49-F238E27FC236}">
              <a16:creationId xmlns:a16="http://schemas.microsoft.com/office/drawing/2014/main" id="{C96C3E43-6E8F-4EA2-987B-A8E81425430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32" name="Image 31">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33" name="Image 32">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34" name="Image 33">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35" name="Image 34">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36" name="Image 35">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7" name="Image 36">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8" name="Image 37">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39" name="Image 38">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40" name="Image 39">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41" name="Image 40">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42" name="Image 41">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43" name="Image 42">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44" name="Image 43">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45" name="Image 44"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11</xdr:col>
      <xdr:colOff>102732</xdr:colOff>
      <xdr:row>15</xdr:row>
      <xdr:rowOff>0</xdr:rowOff>
    </xdr:to>
    <xdr:pic>
      <xdr:nvPicPr>
        <xdr:cNvPr id="46" name="Image 45">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47" name="Image 46">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48" name="Image 47">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49" name="Image 48">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50" name="Image 49">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51" name="Image 50">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52" name="Image 51">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53" name="Image 52">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54" name="Image 53">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55" name="Image 54">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56" name="Image 55">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57" name="Image 56">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58" name="Image 57">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59" name="Image 58"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15</xdr:row>
      <xdr:rowOff>0</xdr:rowOff>
    </xdr:from>
    <xdr:to>
      <xdr:col>11</xdr:col>
      <xdr:colOff>102732</xdr:colOff>
      <xdr:row>15</xdr:row>
      <xdr:rowOff>0</xdr:rowOff>
    </xdr:to>
    <xdr:pic>
      <xdr:nvPicPr>
        <xdr:cNvPr id="2" name="Image 1">
          <a:extLst>
            <a:ext uri="{FF2B5EF4-FFF2-40B4-BE49-F238E27FC236}">
              <a16:creationId xmlns:a16="http://schemas.microsoft.com/office/drawing/2014/main" id="{1423E2B3-F130-45FB-AFB8-08895DE805FC}"/>
            </a:ext>
          </a:extLst>
        </xdr:cNvPr>
        <xdr:cNvPicPr>
          <a:picLocks noChangeAspect="1"/>
        </xdr:cNvPicPr>
      </xdr:nvPicPr>
      <xdr:blipFill rotWithShape="1">
        <a:blip xmlns:r="http://schemas.openxmlformats.org/officeDocument/2006/relationships" r:embed="rId1"/>
        <a:srcRect l="3479"/>
        <a:stretch/>
      </xdr:blipFill>
      <xdr:spPr>
        <a:xfrm>
          <a:off x="11830050" y="5591175"/>
          <a:ext cx="7052620" cy="0"/>
        </a:xfrm>
        <a:prstGeom prst="rect">
          <a:avLst/>
        </a:prstGeom>
      </xdr:spPr>
    </xdr:pic>
    <xdr:clientData/>
  </xdr:twoCellAnchor>
  <xdr:oneCellAnchor>
    <xdr:from>
      <xdr:col>6</xdr:col>
      <xdr:colOff>0</xdr:colOff>
      <xdr:row>15</xdr:row>
      <xdr:rowOff>0</xdr:rowOff>
    </xdr:from>
    <xdr:ext cx="7064197" cy="0"/>
    <xdr:pic>
      <xdr:nvPicPr>
        <xdr:cNvPr id="3" name="Image 2">
          <a:extLst>
            <a:ext uri="{FF2B5EF4-FFF2-40B4-BE49-F238E27FC236}">
              <a16:creationId xmlns:a16="http://schemas.microsoft.com/office/drawing/2014/main" id="{B6126742-E307-45B4-B663-B78D8B4674C4}"/>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1</xdr:col>
      <xdr:colOff>0</xdr:colOff>
      <xdr:row>15</xdr:row>
      <xdr:rowOff>0</xdr:rowOff>
    </xdr:from>
    <xdr:ext cx="8885934" cy="0"/>
    <xdr:pic>
      <xdr:nvPicPr>
        <xdr:cNvPr id="4" name="Image 3">
          <a:extLst>
            <a:ext uri="{FF2B5EF4-FFF2-40B4-BE49-F238E27FC236}">
              <a16:creationId xmlns:a16="http://schemas.microsoft.com/office/drawing/2014/main" id="{FB0ABEC8-34DC-4DF7-B281-B6EE8F6798EE}"/>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oneCellAnchor>
    <xdr:from>
      <xdr:col>6</xdr:col>
      <xdr:colOff>0</xdr:colOff>
      <xdr:row>15</xdr:row>
      <xdr:rowOff>0</xdr:rowOff>
    </xdr:from>
    <xdr:ext cx="7051499" cy="0"/>
    <xdr:pic>
      <xdr:nvPicPr>
        <xdr:cNvPr id="7" name="Image 6">
          <a:extLst>
            <a:ext uri="{FF2B5EF4-FFF2-40B4-BE49-F238E27FC236}">
              <a16:creationId xmlns:a16="http://schemas.microsoft.com/office/drawing/2014/main" id="{7063FA00-0A1F-4EA1-BFC7-BE986A5EEE99}"/>
            </a:ext>
          </a:extLst>
        </xdr:cNvPr>
        <xdr:cNvPicPr>
          <a:picLocks noChangeAspect="1"/>
        </xdr:cNvPicPr>
      </xdr:nvPicPr>
      <xdr:blipFill rotWithShape="1">
        <a:blip xmlns:r="http://schemas.openxmlformats.org/officeDocument/2006/relationships" r:embed="rId1"/>
        <a:srcRect l="3479"/>
        <a:stretch/>
      </xdr:blipFill>
      <xdr:spPr>
        <a:xfrm>
          <a:off x="11830050" y="5591175"/>
          <a:ext cx="7051499" cy="0"/>
        </a:xfrm>
        <a:prstGeom prst="rect">
          <a:avLst/>
        </a:prstGeom>
      </xdr:spPr>
    </xdr:pic>
    <xdr:clientData/>
  </xdr:oneCellAnchor>
  <xdr:oneCellAnchor>
    <xdr:from>
      <xdr:col>6</xdr:col>
      <xdr:colOff>0</xdr:colOff>
      <xdr:row>15</xdr:row>
      <xdr:rowOff>0</xdr:rowOff>
    </xdr:from>
    <xdr:ext cx="7064197" cy="0"/>
    <xdr:pic>
      <xdr:nvPicPr>
        <xdr:cNvPr id="8" name="Image 7">
          <a:extLst>
            <a:ext uri="{FF2B5EF4-FFF2-40B4-BE49-F238E27FC236}">
              <a16:creationId xmlns:a16="http://schemas.microsoft.com/office/drawing/2014/main" id="{AC557EC7-0E57-4B88-80A6-259921452F4A}"/>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6</xdr:col>
      <xdr:colOff>0</xdr:colOff>
      <xdr:row>15</xdr:row>
      <xdr:rowOff>0</xdr:rowOff>
    </xdr:from>
    <xdr:ext cx="8952601" cy="0"/>
    <xdr:pic>
      <xdr:nvPicPr>
        <xdr:cNvPr id="9" name="Image 8">
          <a:extLst>
            <a:ext uri="{FF2B5EF4-FFF2-40B4-BE49-F238E27FC236}">
              <a16:creationId xmlns:a16="http://schemas.microsoft.com/office/drawing/2014/main" id="{CE6D556E-EF57-4A38-B504-9553BAB7DD61}"/>
            </a:ext>
          </a:extLst>
        </xdr:cNvPr>
        <xdr:cNvPicPr>
          <a:picLocks noChangeAspect="1"/>
        </xdr:cNvPicPr>
      </xdr:nvPicPr>
      <xdr:blipFill>
        <a:blip xmlns:r="http://schemas.openxmlformats.org/officeDocument/2006/relationships" r:embed="rId3"/>
        <a:stretch>
          <a:fillRect/>
        </a:stretch>
      </xdr:blipFill>
      <xdr:spPr>
        <a:xfrm>
          <a:off x="11830050" y="5591175"/>
          <a:ext cx="8952601" cy="0"/>
        </a:xfrm>
        <a:prstGeom prst="rect">
          <a:avLst/>
        </a:prstGeom>
      </xdr:spPr>
    </xdr:pic>
    <xdr:clientData/>
  </xdr:oneCellAnchor>
  <xdr:oneCellAnchor>
    <xdr:from>
      <xdr:col>1</xdr:col>
      <xdr:colOff>0</xdr:colOff>
      <xdr:row>15</xdr:row>
      <xdr:rowOff>0</xdr:rowOff>
    </xdr:from>
    <xdr:ext cx="8885934" cy="0"/>
    <xdr:pic>
      <xdr:nvPicPr>
        <xdr:cNvPr id="10" name="Image 9">
          <a:extLst>
            <a:ext uri="{FF2B5EF4-FFF2-40B4-BE49-F238E27FC236}">
              <a16:creationId xmlns:a16="http://schemas.microsoft.com/office/drawing/2014/main" id="{823ED5CE-0C16-4416-926D-77455A4DFC01}"/>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1" name="Image 10">
          <a:extLst>
            <a:ext uri="{FF2B5EF4-FFF2-40B4-BE49-F238E27FC236}">
              <a16:creationId xmlns:a16="http://schemas.microsoft.com/office/drawing/2014/main" id="{CFF7FE82-3B6A-4D74-8FC8-36B8FAF95361}"/>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2" name="Image 11">
          <a:extLst>
            <a:ext uri="{FF2B5EF4-FFF2-40B4-BE49-F238E27FC236}">
              <a16:creationId xmlns:a16="http://schemas.microsoft.com/office/drawing/2014/main" id="{D86F14B5-325C-4E12-97F1-2D23CD0EF7E0}"/>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13" name="Image 12">
          <a:extLst>
            <a:ext uri="{FF2B5EF4-FFF2-40B4-BE49-F238E27FC236}">
              <a16:creationId xmlns:a16="http://schemas.microsoft.com/office/drawing/2014/main" id="{8E80E2B6-50E8-47F6-AA9B-E12D49EDC26C}"/>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14" name="Image 13">
          <a:extLst>
            <a:ext uri="{FF2B5EF4-FFF2-40B4-BE49-F238E27FC236}">
              <a16:creationId xmlns:a16="http://schemas.microsoft.com/office/drawing/2014/main" id="{4A8E78F3-36F8-4237-960D-229A795FA0AA}"/>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15" name="Image 14">
          <a:extLst>
            <a:ext uri="{FF2B5EF4-FFF2-40B4-BE49-F238E27FC236}">
              <a16:creationId xmlns:a16="http://schemas.microsoft.com/office/drawing/2014/main" id="{1AE8BF85-37A0-4B5C-B373-5F941C3392E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16" name="Image 15">
          <a:extLst>
            <a:ext uri="{FF2B5EF4-FFF2-40B4-BE49-F238E27FC236}">
              <a16:creationId xmlns:a16="http://schemas.microsoft.com/office/drawing/2014/main" id="{BF7B12CD-4085-497F-B65B-9A51F1D40DB1}"/>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17" name="Image 16">
          <a:extLst>
            <a:ext uri="{FF2B5EF4-FFF2-40B4-BE49-F238E27FC236}">
              <a16:creationId xmlns:a16="http://schemas.microsoft.com/office/drawing/2014/main" id="{B47B0BAA-C6BC-4023-92CC-DC231E643D8D}"/>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8" name="Image 17">
          <a:extLst>
            <a:ext uri="{FF2B5EF4-FFF2-40B4-BE49-F238E27FC236}">
              <a16:creationId xmlns:a16="http://schemas.microsoft.com/office/drawing/2014/main" id="{4F58A8CD-4B1A-4CF5-835B-A67921D18422}"/>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9" name="Image 18">
          <a:extLst>
            <a:ext uri="{FF2B5EF4-FFF2-40B4-BE49-F238E27FC236}">
              <a16:creationId xmlns:a16="http://schemas.microsoft.com/office/drawing/2014/main" id="{B28864EC-730C-4EF5-9ECE-6A001B521E79}"/>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0" name="Image 19">
          <a:extLst>
            <a:ext uri="{FF2B5EF4-FFF2-40B4-BE49-F238E27FC236}">
              <a16:creationId xmlns:a16="http://schemas.microsoft.com/office/drawing/2014/main" id="{6C4DB2B9-1C66-4217-ADC5-23C6E883D1D4}"/>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1" name="Image 20">
          <a:extLst>
            <a:ext uri="{FF2B5EF4-FFF2-40B4-BE49-F238E27FC236}">
              <a16:creationId xmlns:a16="http://schemas.microsoft.com/office/drawing/2014/main" id="{6184E155-252D-4532-BA0E-05A4506315AF}"/>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2" name="Image 21">
          <a:extLst>
            <a:ext uri="{FF2B5EF4-FFF2-40B4-BE49-F238E27FC236}">
              <a16:creationId xmlns:a16="http://schemas.microsoft.com/office/drawing/2014/main" id="{04EEA09A-47B0-45B6-A344-42163C0F576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23" name="Image 22">
          <a:extLst>
            <a:ext uri="{FF2B5EF4-FFF2-40B4-BE49-F238E27FC236}">
              <a16:creationId xmlns:a16="http://schemas.microsoft.com/office/drawing/2014/main" id="{B3ACC137-4CC1-415C-8ABE-EE7A00FE702B}"/>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24" name="Image 23">
          <a:extLst>
            <a:ext uri="{FF2B5EF4-FFF2-40B4-BE49-F238E27FC236}">
              <a16:creationId xmlns:a16="http://schemas.microsoft.com/office/drawing/2014/main" id="{8791172A-06C1-4ED9-87DF-7486D8A72D1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25" name="Image 24">
          <a:extLst>
            <a:ext uri="{FF2B5EF4-FFF2-40B4-BE49-F238E27FC236}">
              <a16:creationId xmlns:a16="http://schemas.microsoft.com/office/drawing/2014/main" id="{04356611-001A-479B-9F65-B82EB998C7C1}"/>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26" name="Image 25">
          <a:extLst>
            <a:ext uri="{FF2B5EF4-FFF2-40B4-BE49-F238E27FC236}">
              <a16:creationId xmlns:a16="http://schemas.microsoft.com/office/drawing/2014/main" id="{A872DEDC-7905-4CE0-B6A1-2AB159D5F08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7" name="Image 26">
          <a:extLst>
            <a:ext uri="{FF2B5EF4-FFF2-40B4-BE49-F238E27FC236}">
              <a16:creationId xmlns:a16="http://schemas.microsoft.com/office/drawing/2014/main" id="{7D084A5A-AAD6-4CA4-BF9D-C3BFF5955A5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8" name="Image 27">
          <a:extLst>
            <a:ext uri="{FF2B5EF4-FFF2-40B4-BE49-F238E27FC236}">
              <a16:creationId xmlns:a16="http://schemas.microsoft.com/office/drawing/2014/main" id="{C7CE5631-DC82-4F67-938D-8D3C49CE5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9" name="Image 28">
          <a:extLst>
            <a:ext uri="{FF2B5EF4-FFF2-40B4-BE49-F238E27FC236}">
              <a16:creationId xmlns:a16="http://schemas.microsoft.com/office/drawing/2014/main" id="{C7F90B2F-4F3A-4C30-9AFA-C3D6450527D5}"/>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0" name="Image 29">
          <a:extLst>
            <a:ext uri="{FF2B5EF4-FFF2-40B4-BE49-F238E27FC236}">
              <a16:creationId xmlns:a16="http://schemas.microsoft.com/office/drawing/2014/main" id="{8F2C442E-E803-480E-A4DE-AA877FABA48D}"/>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1" name="Image 30">
          <a:extLst>
            <a:ext uri="{FF2B5EF4-FFF2-40B4-BE49-F238E27FC236}">
              <a16:creationId xmlns:a16="http://schemas.microsoft.com/office/drawing/2014/main" id="{55DC5452-AA62-44AE-A3F8-D0CAD508173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32" name="Image 31">
          <a:extLst>
            <a:ext uri="{FF2B5EF4-FFF2-40B4-BE49-F238E27FC236}">
              <a16:creationId xmlns:a16="http://schemas.microsoft.com/office/drawing/2014/main" id="{51DCEC42-5555-4B9A-9106-237BE6ADA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33" name="Image 32">
          <a:extLst>
            <a:ext uri="{FF2B5EF4-FFF2-40B4-BE49-F238E27FC236}">
              <a16:creationId xmlns:a16="http://schemas.microsoft.com/office/drawing/2014/main" id="{136241A3-E875-46A7-B5E7-7486B3F4759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34" name="Image 33">
          <a:extLst>
            <a:ext uri="{FF2B5EF4-FFF2-40B4-BE49-F238E27FC236}">
              <a16:creationId xmlns:a16="http://schemas.microsoft.com/office/drawing/2014/main" id="{E359B636-77F6-4973-A412-15F55FBACC09}"/>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35" name="Image 34">
          <a:extLst>
            <a:ext uri="{FF2B5EF4-FFF2-40B4-BE49-F238E27FC236}">
              <a16:creationId xmlns:a16="http://schemas.microsoft.com/office/drawing/2014/main" id="{1BA2B4FC-5A96-498E-98A3-BAD86934B311}"/>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36" name="Image 35">
          <a:extLst>
            <a:ext uri="{FF2B5EF4-FFF2-40B4-BE49-F238E27FC236}">
              <a16:creationId xmlns:a16="http://schemas.microsoft.com/office/drawing/2014/main" id="{89BA20AE-ECAF-47A8-BEE1-3CEBA8F319E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7" name="Image 36">
          <a:extLst>
            <a:ext uri="{FF2B5EF4-FFF2-40B4-BE49-F238E27FC236}">
              <a16:creationId xmlns:a16="http://schemas.microsoft.com/office/drawing/2014/main" id="{F2EAAB3F-31DD-4D50-9C46-10A2F2BD9968}"/>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8" name="Image 37">
          <a:extLst>
            <a:ext uri="{FF2B5EF4-FFF2-40B4-BE49-F238E27FC236}">
              <a16:creationId xmlns:a16="http://schemas.microsoft.com/office/drawing/2014/main" id="{C96C3E43-6E8F-4EA2-987B-A8E81425430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39" name="Image 38">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40" name="Image 39">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41" name="Image 40">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42" name="Image 41">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43" name="Image 42">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44" name="Image 43">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45" name="Image 44">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46" name="Image 45">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47" name="Image 46">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48" name="Image 47">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49" name="Image 48">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50" name="Image 49">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51" name="Image 50">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52" name="Image 51"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11</xdr:col>
      <xdr:colOff>102732</xdr:colOff>
      <xdr:row>15</xdr:row>
      <xdr:rowOff>0</xdr:rowOff>
    </xdr:to>
    <xdr:pic>
      <xdr:nvPicPr>
        <xdr:cNvPr id="53" name="Image 52">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54" name="Image 53">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55" name="Image 54">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56" name="Image 55">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57" name="Image 56">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58" name="Image 57">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59" name="Image 58">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60" name="Image 59">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61" name="Image 60">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62" name="Image 61">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63" name="Image 62">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64" name="Image 63">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65" name="Image 64">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66" name="Image 65"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15</xdr:row>
      <xdr:rowOff>0</xdr:rowOff>
    </xdr:from>
    <xdr:to>
      <xdr:col>11</xdr:col>
      <xdr:colOff>102732</xdr:colOff>
      <xdr:row>15</xdr:row>
      <xdr:rowOff>0</xdr:rowOff>
    </xdr:to>
    <xdr:pic>
      <xdr:nvPicPr>
        <xdr:cNvPr id="2" name="Image 1">
          <a:extLst>
            <a:ext uri="{FF2B5EF4-FFF2-40B4-BE49-F238E27FC236}">
              <a16:creationId xmlns:a16="http://schemas.microsoft.com/office/drawing/2014/main" id="{C4BA7B7C-70E7-423C-9F84-D61AFEF853C8}"/>
            </a:ext>
          </a:extLst>
        </xdr:cNvPr>
        <xdr:cNvPicPr>
          <a:picLocks noChangeAspect="1"/>
        </xdr:cNvPicPr>
      </xdr:nvPicPr>
      <xdr:blipFill rotWithShape="1">
        <a:blip xmlns:r="http://schemas.openxmlformats.org/officeDocument/2006/relationships" r:embed="rId1"/>
        <a:srcRect l="3479"/>
        <a:stretch/>
      </xdr:blipFill>
      <xdr:spPr>
        <a:xfrm>
          <a:off x="11830050" y="5591175"/>
          <a:ext cx="7052620" cy="0"/>
        </a:xfrm>
        <a:prstGeom prst="rect">
          <a:avLst/>
        </a:prstGeom>
      </xdr:spPr>
    </xdr:pic>
    <xdr:clientData/>
  </xdr:twoCellAnchor>
  <xdr:oneCellAnchor>
    <xdr:from>
      <xdr:col>6</xdr:col>
      <xdr:colOff>0</xdr:colOff>
      <xdr:row>15</xdr:row>
      <xdr:rowOff>0</xdr:rowOff>
    </xdr:from>
    <xdr:ext cx="7064197" cy="0"/>
    <xdr:pic>
      <xdr:nvPicPr>
        <xdr:cNvPr id="3" name="Image 2">
          <a:extLst>
            <a:ext uri="{FF2B5EF4-FFF2-40B4-BE49-F238E27FC236}">
              <a16:creationId xmlns:a16="http://schemas.microsoft.com/office/drawing/2014/main" id="{64E89990-3D8A-4EDB-AAD2-DB729274E605}"/>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1</xdr:col>
      <xdr:colOff>0</xdr:colOff>
      <xdr:row>15</xdr:row>
      <xdr:rowOff>0</xdr:rowOff>
    </xdr:from>
    <xdr:ext cx="8885934" cy="0"/>
    <xdr:pic>
      <xdr:nvPicPr>
        <xdr:cNvPr id="4" name="Image 3">
          <a:extLst>
            <a:ext uri="{FF2B5EF4-FFF2-40B4-BE49-F238E27FC236}">
              <a16:creationId xmlns:a16="http://schemas.microsoft.com/office/drawing/2014/main" id="{FE830709-61A8-4E09-847A-4D5F3FD9940B}"/>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oneCellAnchor>
    <xdr:from>
      <xdr:col>6</xdr:col>
      <xdr:colOff>0</xdr:colOff>
      <xdr:row>15</xdr:row>
      <xdr:rowOff>0</xdr:rowOff>
    </xdr:from>
    <xdr:ext cx="7051499" cy="0"/>
    <xdr:pic>
      <xdr:nvPicPr>
        <xdr:cNvPr id="7" name="Image 6">
          <a:extLst>
            <a:ext uri="{FF2B5EF4-FFF2-40B4-BE49-F238E27FC236}">
              <a16:creationId xmlns:a16="http://schemas.microsoft.com/office/drawing/2014/main" id="{B34AE203-034D-4A12-B36E-834EC029FF9C}"/>
            </a:ext>
          </a:extLst>
        </xdr:cNvPr>
        <xdr:cNvPicPr>
          <a:picLocks noChangeAspect="1"/>
        </xdr:cNvPicPr>
      </xdr:nvPicPr>
      <xdr:blipFill rotWithShape="1">
        <a:blip xmlns:r="http://schemas.openxmlformats.org/officeDocument/2006/relationships" r:embed="rId1"/>
        <a:srcRect l="3479"/>
        <a:stretch/>
      </xdr:blipFill>
      <xdr:spPr>
        <a:xfrm>
          <a:off x="11830050" y="5591175"/>
          <a:ext cx="7051499" cy="0"/>
        </a:xfrm>
        <a:prstGeom prst="rect">
          <a:avLst/>
        </a:prstGeom>
      </xdr:spPr>
    </xdr:pic>
    <xdr:clientData/>
  </xdr:oneCellAnchor>
  <xdr:oneCellAnchor>
    <xdr:from>
      <xdr:col>6</xdr:col>
      <xdr:colOff>0</xdr:colOff>
      <xdr:row>15</xdr:row>
      <xdr:rowOff>0</xdr:rowOff>
    </xdr:from>
    <xdr:ext cx="7064197" cy="0"/>
    <xdr:pic>
      <xdr:nvPicPr>
        <xdr:cNvPr id="8" name="Image 7">
          <a:extLst>
            <a:ext uri="{FF2B5EF4-FFF2-40B4-BE49-F238E27FC236}">
              <a16:creationId xmlns:a16="http://schemas.microsoft.com/office/drawing/2014/main" id="{5744A91E-103E-497B-AB39-8BEA275D280A}"/>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6</xdr:col>
      <xdr:colOff>0</xdr:colOff>
      <xdr:row>15</xdr:row>
      <xdr:rowOff>0</xdr:rowOff>
    </xdr:from>
    <xdr:ext cx="8952601" cy="0"/>
    <xdr:pic>
      <xdr:nvPicPr>
        <xdr:cNvPr id="9" name="Image 8">
          <a:extLst>
            <a:ext uri="{FF2B5EF4-FFF2-40B4-BE49-F238E27FC236}">
              <a16:creationId xmlns:a16="http://schemas.microsoft.com/office/drawing/2014/main" id="{D8D569D8-B03E-475F-BF1E-1A28B5BB6B4C}"/>
            </a:ext>
          </a:extLst>
        </xdr:cNvPr>
        <xdr:cNvPicPr>
          <a:picLocks noChangeAspect="1"/>
        </xdr:cNvPicPr>
      </xdr:nvPicPr>
      <xdr:blipFill>
        <a:blip xmlns:r="http://schemas.openxmlformats.org/officeDocument/2006/relationships" r:embed="rId3"/>
        <a:stretch>
          <a:fillRect/>
        </a:stretch>
      </xdr:blipFill>
      <xdr:spPr>
        <a:xfrm>
          <a:off x="11830050" y="5591175"/>
          <a:ext cx="8952601" cy="0"/>
        </a:xfrm>
        <a:prstGeom prst="rect">
          <a:avLst/>
        </a:prstGeom>
      </xdr:spPr>
    </xdr:pic>
    <xdr:clientData/>
  </xdr:oneCellAnchor>
  <xdr:oneCellAnchor>
    <xdr:from>
      <xdr:col>1</xdr:col>
      <xdr:colOff>0</xdr:colOff>
      <xdr:row>15</xdr:row>
      <xdr:rowOff>0</xdr:rowOff>
    </xdr:from>
    <xdr:ext cx="8885934" cy="0"/>
    <xdr:pic>
      <xdr:nvPicPr>
        <xdr:cNvPr id="10" name="Image 9">
          <a:extLst>
            <a:ext uri="{FF2B5EF4-FFF2-40B4-BE49-F238E27FC236}">
              <a16:creationId xmlns:a16="http://schemas.microsoft.com/office/drawing/2014/main" id="{C61F945E-521D-4D13-8FDB-001725BEA69F}"/>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1" name="Image 10">
          <a:extLst>
            <a:ext uri="{FF2B5EF4-FFF2-40B4-BE49-F238E27FC236}">
              <a16:creationId xmlns:a16="http://schemas.microsoft.com/office/drawing/2014/main" id="{1423E2B3-F130-45FB-AFB8-08895DE805FC}"/>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2" name="Image 11">
          <a:extLst>
            <a:ext uri="{FF2B5EF4-FFF2-40B4-BE49-F238E27FC236}">
              <a16:creationId xmlns:a16="http://schemas.microsoft.com/office/drawing/2014/main" id="{B6126742-E307-45B4-B663-B78D8B4674C4}"/>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13" name="Image 12">
          <a:extLst>
            <a:ext uri="{FF2B5EF4-FFF2-40B4-BE49-F238E27FC236}">
              <a16:creationId xmlns:a16="http://schemas.microsoft.com/office/drawing/2014/main" id="{FB0ABEC8-34DC-4DF7-B281-B6EE8F6798EE}"/>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14" name="Image 13">
          <a:extLst>
            <a:ext uri="{FF2B5EF4-FFF2-40B4-BE49-F238E27FC236}">
              <a16:creationId xmlns:a16="http://schemas.microsoft.com/office/drawing/2014/main" id="{7063FA00-0A1F-4EA1-BFC7-BE986A5EEE9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15" name="Image 14">
          <a:extLst>
            <a:ext uri="{FF2B5EF4-FFF2-40B4-BE49-F238E27FC236}">
              <a16:creationId xmlns:a16="http://schemas.microsoft.com/office/drawing/2014/main" id="{AC557EC7-0E57-4B88-80A6-259921452F4A}"/>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16" name="Image 15">
          <a:extLst>
            <a:ext uri="{FF2B5EF4-FFF2-40B4-BE49-F238E27FC236}">
              <a16:creationId xmlns:a16="http://schemas.microsoft.com/office/drawing/2014/main" id="{CE6D556E-EF57-4A38-B504-9553BAB7DD61}"/>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17" name="Image 16">
          <a:extLst>
            <a:ext uri="{FF2B5EF4-FFF2-40B4-BE49-F238E27FC236}">
              <a16:creationId xmlns:a16="http://schemas.microsoft.com/office/drawing/2014/main" id="{823ED5CE-0C16-4416-926D-77455A4DFC01}"/>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8" name="Image 17">
          <a:extLst>
            <a:ext uri="{FF2B5EF4-FFF2-40B4-BE49-F238E27FC236}">
              <a16:creationId xmlns:a16="http://schemas.microsoft.com/office/drawing/2014/main" id="{CFF7FE82-3B6A-4D74-8FC8-36B8FAF95361}"/>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9" name="Image 18">
          <a:extLst>
            <a:ext uri="{FF2B5EF4-FFF2-40B4-BE49-F238E27FC236}">
              <a16:creationId xmlns:a16="http://schemas.microsoft.com/office/drawing/2014/main" id="{D86F14B5-325C-4E12-97F1-2D23CD0EF7E0}"/>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0" name="Image 19">
          <a:extLst>
            <a:ext uri="{FF2B5EF4-FFF2-40B4-BE49-F238E27FC236}">
              <a16:creationId xmlns:a16="http://schemas.microsoft.com/office/drawing/2014/main" id="{8E80E2B6-50E8-47F6-AA9B-E12D49EDC26C}"/>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1" name="Image 20">
          <a:extLst>
            <a:ext uri="{FF2B5EF4-FFF2-40B4-BE49-F238E27FC236}">
              <a16:creationId xmlns:a16="http://schemas.microsoft.com/office/drawing/2014/main" id="{4A8E78F3-36F8-4237-960D-229A795FA0AA}"/>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2" name="Image 21">
          <a:extLst>
            <a:ext uri="{FF2B5EF4-FFF2-40B4-BE49-F238E27FC236}">
              <a16:creationId xmlns:a16="http://schemas.microsoft.com/office/drawing/2014/main" id="{1AE8BF85-37A0-4B5C-B373-5F941C3392E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23" name="Image 22">
          <a:extLst>
            <a:ext uri="{FF2B5EF4-FFF2-40B4-BE49-F238E27FC236}">
              <a16:creationId xmlns:a16="http://schemas.microsoft.com/office/drawing/2014/main" id="{BF7B12CD-4085-497F-B65B-9A51F1D40DB1}"/>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24" name="Image 23">
          <a:extLst>
            <a:ext uri="{FF2B5EF4-FFF2-40B4-BE49-F238E27FC236}">
              <a16:creationId xmlns:a16="http://schemas.microsoft.com/office/drawing/2014/main" id="{B47B0BAA-C6BC-4023-92CC-DC231E643D8D}"/>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25" name="Image 24">
          <a:extLst>
            <a:ext uri="{FF2B5EF4-FFF2-40B4-BE49-F238E27FC236}">
              <a16:creationId xmlns:a16="http://schemas.microsoft.com/office/drawing/2014/main" id="{4F58A8CD-4B1A-4CF5-835B-A67921D18422}"/>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26" name="Image 25">
          <a:extLst>
            <a:ext uri="{FF2B5EF4-FFF2-40B4-BE49-F238E27FC236}">
              <a16:creationId xmlns:a16="http://schemas.microsoft.com/office/drawing/2014/main" id="{B28864EC-730C-4EF5-9ECE-6A001B521E79}"/>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7" name="Image 26">
          <a:extLst>
            <a:ext uri="{FF2B5EF4-FFF2-40B4-BE49-F238E27FC236}">
              <a16:creationId xmlns:a16="http://schemas.microsoft.com/office/drawing/2014/main" id="{6C4DB2B9-1C66-4217-ADC5-23C6E883D1D4}"/>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8" name="Image 27">
          <a:extLst>
            <a:ext uri="{FF2B5EF4-FFF2-40B4-BE49-F238E27FC236}">
              <a16:creationId xmlns:a16="http://schemas.microsoft.com/office/drawing/2014/main" id="{6184E155-252D-4532-BA0E-05A4506315AF}"/>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9" name="Image 28">
          <a:extLst>
            <a:ext uri="{FF2B5EF4-FFF2-40B4-BE49-F238E27FC236}">
              <a16:creationId xmlns:a16="http://schemas.microsoft.com/office/drawing/2014/main" id="{04EEA09A-47B0-45B6-A344-42163C0F576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0" name="Image 29">
          <a:extLst>
            <a:ext uri="{FF2B5EF4-FFF2-40B4-BE49-F238E27FC236}">
              <a16:creationId xmlns:a16="http://schemas.microsoft.com/office/drawing/2014/main" id="{B3ACC137-4CC1-415C-8ABE-EE7A00FE702B}"/>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1" name="Image 30">
          <a:extLst>
            <a:ext uri="{FF2B5EF4-FFF2-40B4-BE49-F238E27FC236}">
              <a16:creationId xmlns:a16="http://schemas.microsoft.com/office/drawing/2014/main" id="{8791172A-06C1-4ED9-87DF-7486D8A72D1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32" name="Image 31">
          <a:extLst>
            <a:ext uri="{FF2B5EF4-FFF2-40B4-BE49-F238E27FC236}">
              <a16:creationId xmlns:a16="http://schemas.microsoft.com/office/drawing/2014/main" id="{04356611-001A-479B-9F65-B82EB998C7C1}"/>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33" name="Image 32">
          <a:extLst>
            <a:ext uri="{FF2B5EF4-FFF2-40B4-BE49-F238E27FC236}">
              <a16:creationId xmlns:a16="http://schemas.microsoft.com/office/drawing/2014/main" id="{A872DEDC-7905-4CE0-B6A1-2AB159D5F08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34" name="Image 33">
          <a:extLst>
            <a:ext uri="{FF2B5EF4-FFF2-40B4-BE49-F238E27FC236}">
              <a16:creationId xmlns:a16="http://schemas.microsoft.com/office/drawing/2014/main" id="{7D084A5A-AAD6-4CA4-BF9D-C3BFF5955A5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35" name="Image 34">
          <a:extLst>
            <a:ext uri="{FF2B5EF4-FFF2-40B4-BE49-F238E27FC236}">
              <a16:creationId xmlns:a16="http://schemas.microsoft.com/office/drawing/2014/main" id="{C7CE5631-DC82-4F67-938D-8D3C49CE5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36" name="Image 35">
          <a:extLst>
            <a:ext uri="{FF2B5EF4-FFF2-40B4-BE49-F238E27FC236}">
              <a16:creationId xmlns:a16="http://schemas.microsoft.com/office/drawing/2014/main" id="{C7F90B2F-4F3A-4C30-9AFA-C3D6450527D5}"/>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7" name="Image 36">
          <a:extLst>
            <a:ext uri="{FF2B5EF4-FFF2-40B4-BE49-F238E27FC236}">
              <a16:creationId xmlns:a16="http://schemas.microsoft.com/office/drawing/2014/main" id="{8F2C442E-E803-480E-A4DE-AA877FABA48D}"/>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8" name="Image 37">
          <a:extLst>
            <a:ext uri="{FF2B5EF4-FFF2-40B4-BE49-F238E27FC236}">
              <a16:creationId xmlns:a16="http://schemas.microsoft.com/office/drawing/2014/main" id="{55DC5452-AA62-44AE-A3F8-D0CAD508173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39" name="Image 38">
          <a:extLst>
            <a:ext uri="{FF2B5EF4-FFF2-40B4-BE49-F238E27FC236}">
              <a16:creationId xmlns:a16="http://schemas.microsoft.com/office/drawing/2014/main" id="{51DCEC42-5555-4B9A-9106-237BE6ADA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40" name="Image 39">
          <a:extLst>
            <a:ext uri="{FF2B5EF4-FFF2-40B4-BE49-F238E27FC236}">
              <a16:creationId xmlns:a16="http://schemas.microsoft.com/office/drawing/2014/main" id="{136241A3-E875-46A7-B5E7-7486B3F4759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41" name="Image 40">
          <a:extLst>
            <a:ext uri="{FF2B5EF4-FFF2-40B4-BE49-F238E27FC236}">
              <a16:creationId xmlns:a16="http://schemas.microsoft.com/office/drawing/2014/main" id="{E359B636-77F6-4973-A412-15F55FBACC09}"/>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42" name="Image 41">
          <a:extLst>
            <a:ext uri="{FF2B5EF4-FFF2-40B4-BE49-F238E27FC236}">
              <a16:creationId xmlns:a16="http://schemas.microsoft.com/office/drawing/2014/main" id="{1BA2B4FC-5A96-498E-98A3-BAD86934B311}"/>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43" name="Image 42">
          <a:extLst>
            <a:ext uri="{FF2B5EF4-FFF2-40B4-BE49-F238E27FC236}">
              <a16:creationId xmlns:a16="http://schemas.microsoft.com/office/drawing/2014/main" id="{89BA20AE-ECAF-47A8-BEE1-3CEBA8F319E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44" name="Image 43">
          <a:extLst>
            <a:ext uri="{FF2B5EF4-FFF2-40B4-BE49-F238E27FC236}">
              <a16:creationId xmlns:a16="http://schemas.microsoft.com/office/drawing/2014/main" id="{F2EAAB3F-31DD-4D50-9C46-10A2F2BD9968}"/>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45" name="Image 44">
          <a:extLst>
            <a:ext uri="{FF2B5EF4-FFF2-40B4-BE49-F238E27FC236}">
              <a16:creationId xmlns:a16="http://schemas.microsoft.com/office/drawing/2014/main" id="{C96C3E43-6E8F-4EA2-987B-A8E81425430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46" name="Image 45">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47" name="Image 46">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48" name="Image 47">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49" name="Image 48">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50" name="Image 49">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51" name="Image 50">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52" name="Image 51">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53" name="Image 52">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54" name="Image 53">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55" name="Image 54">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56" name="Image 55">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57" name="Image 56">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58" name="Image 57">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59" name="Image 58"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11</xdr:col>
      <xdr:colOff>102732</xdr:colOff>
      <xdr:row>15</xdr:row>
      <xdr:rowOff>0</xdr:rowOff>
    </xdr:to>
    <xdr:pic>
      <xdr:nvPicPr>
        <xdr:cNvPr id="60" name="Image 59">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61" name="Image 60">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62" name="Image 61">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63" name="Image 62">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64" name="Image 63">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65" name="Image 64">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66" name="Image 65">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67" name="Image 66">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68" name="Image 67">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69" name="Image 68">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70" name="Image 69">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71" name="Image 70">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72" name="Image 71">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73" name="Image 72"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15</xdr:row>
      <xdr:rowOff>0</xdr:rowOff>
    </xdr:from>
    <xdr:to>
      <xdr:col>11</xdr:col>
      <xdr:colOff>102732</xdr:colOff>
      <xdr:row>15</xdr:row>
      <xdr:rowOff>0</xdr:rowOff>
    </xdr:to>
    <xdr:pic>
      <xdr:nvPicPr>
        <xdr:cNvPr id="2" name="Image 1">
          <a:extLst>
            <a:ext uri="{FF2B5EF4-FFF2-40B4-BE49-F238E27FC236}">
              <a16:creationId xmlns:a16="http://schemas.microsoft.com/office/drawing/2014/main" id="{F330D500-D9F9-42C6-B790-21E90D3DF14B}"/>
            </a:ext>
          </a:extLst>
        </xdr:cNvPr>
        <xdr:cNvPicPr>
          <a:picLocks noChangeAspect="1"/>
        </xdr:cNvPicPr>
      </xdr:nvPicPr>
      <xdr:blipFill rotWithShape="1">
        <a:blip xmlns:r="http://schemas.openxmlformats.org/officeDocument/2006/relationships" r:embed="rId1"/>
        <a:srcRect l="3479"/>
        <a:stretch/>
      </xdr:blipFill>
      <xdr:spPr>
        <a:xfrm>
          <a:off x="11830050" y="5591175"/>
          <a:ext cx="7052620" cy="0"/>
        </a:xfrm>
        <a:prstGeom prst="rect">
          <a:avLst/>
        </a:prstGeom>
      </xdr:spPr>
    </xdr:pic>
    <xdr:clientData/>
  </xdr:twoCellAnchor>
  <xdr:oneCellAnchor>
    <xdr:from>
      <xdr:col>6</xdr:col>
      <xdr:colOff>0</xdr:colOff>
      <xdr:row>15</xdr:row>
      <xdr:rowOff>0</xdr:rowOff>
    </xdr:from>
    <xdr:ext cx="7064197" cy="0"/>
    <xdr:pic>
      <xdr:nvPicPr>
        <xdr:cNvPr id="3" name="Image 2">
          <a:extLst>
            <a:ext uri="{FF2B5EF4-FFF2-40B4-BE49-F238E27FC236}">
              <a16:creationId xmlns:a16="http://schemas.microsoft.com/office/drawing/2014/main" id="{95517581-8EC4-4CEB-940A-EFA0F1576BB4}"/>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1</xdr:col>
      <xdr:colOff>0</xdr:colOff>
      <xdr:row>15</xdr:row>
      <xdr:rowOff>0</xdr:rowOff>
    </xdr:from>
    <xdr:ext cx="8885934" cy="0"/>
    <xdr:pic>
      <xdr:nvPicPr>
        <xdr:cNvPr id="4" name="Image 3">
          <a:extLst>
            <a:ext uri="{FF2B5EF4-FFF2-40B4-BE49-F238E27FC236}">
              <a16:creationId xmlns:a16="http://schemas.microsoft.com/office/drawing/2014/main" id="{6E89C3D6-42FD-4CA1-9B0D-FFE637918225}"/>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oneCellAnchor>
    <xdr:from>
      <xdr:col>6</xdr:col>
      <xdr:colOff>0</xdr:colOff>
      <xdr:row>15</xdr:row>
      <xdr:rowOff>0</xdr:rowOff>
    </xdr:from>
    <xdr:ext cx="7051499" cy="0"/>
    <xdr:pic>
      <xdr:nvPicPr>
        <xdr:cNvPr id="7" name="Image 6">
          <a:extLst>
            <a:ext uri="{FF2B5EF4-FFF2-40B4-BE49-F238E27FC236}">
              <a16:creationId xmlns:a16="http://schemas.microsoft.com/office/drawing/2014/main" id="{41E9B9DE-81CD-4D3C-95FB-B6EFC317BE68}"/>
            </a:ext>
          </a:extLst>
        </xdr:cNvPr>
        <xdr:cNvPicPr>
          <a:picLocks noChangeAspect="1"/>
        </xdr:cNvPicPr>
      </xdr:nvPicPr>
      <xdr:blipFill rotWithShape="1">
        <a:blip xmlns:r="http://schemas.openxmlformats.org/officeDocument/2006/relationships" r:embed="rId1"/>
        <a:srcRect l="3479"/>
        <a:stretch/>
      </xdr:blipFill>
      <xdr:spPr>
        <a:xfrm>
          <a:off x="11830050" y="5591175"/>
          <a:ext cx="7051499" cy="0"/>
        </a:xfrm>
        <a:prstGeom prst="rect">
          <a:avLst/>
        </a:prstGeom>
      </xdr:spPr>
    </xdr:pic>
    <xdr:clientData/>
  </xdr:oneCellAnchor>
  <xdr:oneCellAnchor>
    <xdr:from>
      <xdr:col>6</xdr:col>
      <xdr:colOff>0</xdr:colOff>
      <xdr:row>15</xdr:row>
      <xdr:rowOff>0</xdr:rowOff>
    </xdr:from>
    <xdr:ext cx="7064197" cy="0"/>
    <xdr:pic>
      <xdr:nvPicPr>
        <xdr:cNvPr id="8" name="Image 7">
          <a:extLst>
            <a:ext uri="{FF2B5EF4-FFF2-40B4-BE49-F238E27FC236}">
              <a16:creationId xmlns:a16="http://schemas.microsoft.com/office/drawing/2014/main" id="{DA9C0E34-37BA-4E3F-921D-66ED6C4C0B42}"/>
            </a:ext>
          </a:extLst>
        </xdr:cNvPr>
        <xdr:cNvPicPr>
          <a:picLocks noChangeAspect="1"/>
        </xdr:cNvPicPr>
      </xdr:nvPicPr>
      <xdr:blipFill rotWithShape="1">
        <a:blip xmlns:r="http://schemas.openxmlformats.org/officeDocument/2006/relationships" r:embed="rId1"/>
        <a:srcRect l="3479"/>
        <a:stretch/>
      </xdr:blipFill>
      <xdr:spPr>
        <a:xfrm>
          <a:off x="11830050" y="5591175"/>
          <a:ext cx="7064197" cy="0"/>
        </a:xfrm>
        <a:prstGeom prst="rect">
          <a:avLst/>
        </a:prstGeom>
      </xdr:spPr>
    </xdr:pic>
    <xdr:clientData/>
  </xdr:oneCellAnchor>
  <xdr:oneCellAnchor>
    <xdr:from>
      <xdr:col>6</xdr:col>
      <xdr:colOff>0</xdr:colOff>
      <xdr:row>15</xdr:row>
      <xdr:rowOff>0</xdr:rowOff>
    </xdr:from>
    <xdr:ext cx="8952601" cy="0"/>
    <xdr:pic>
      <xdr:nvPicPr>
        <xdr:cNvPr id="9" name="Image 8">
          <a:extLst>
            <a:ext uri="{FF2B5EF4-FFF2-40B4-BE49-F238E27FC236}">
              <a16:creationId xmlns:a16="http://schemas.microsoft.com/office/drawing/2014/main" id="{DB54B1D5-8F4E-477F-B99E-26A2CC862C4F}"/>
            </a:ext>
          </a:extLst>
        </xdr:cNvPr>
        <xdr:cNvPicPr>
          <a:picLocks noChangeAspect="1"/>
        </xdr:cNvPicPr>
      </xdr:nvPicPr>
      <xdr:blipFill>
        <a:blip xmlns:r="http://schemas.openxmlformats.org/officeDocument/2006/relationships" r:embed="rId3"/>
        <a:stretch>
          <a:fillRect/>
        </a:stretch>
      </xdr:blipFill>
      <xdr:spPr>
        <a:xfrm>
          <a:off x="11830050" y="5591175"/>
          <a:ext cx="8952601" cy="0"/>
        </a:xfrm>
        <a:prstGeom prst="rect">
          <a:avLst/>
        </a:prstGeom>
      </xdr:spPr>
    </xdr:pic>
    <xdr:clientData/>
  </xdr:oneCellAnchor>
  <xdr:oneCellAnchor>
    <xdr:from>
      <xdr:col>1</xdr:col>
      <xdr:colOff>0</xdr:colOff>
      <xdr:row>15</xdr:row>
      <xdr:rowOff>0</xdr:rowOff>
    </xdr:from>
    <xdr:ext cx="8885934" cy="0"/>
    <xdr:pic>
      <xdr:nvPicPr>
        <xdr:cNvPr id="10" name="Image 9">
          <a:extLst>
            <a:ext uri="{FF2B5EF4-FFF2-40B4-BE49-F238E27FC236}">
              <a16:creationId xmlns:a16="http://schemas.microsoft.com/office/drawing/2014/main" id="{82331CC1-F679-4326-B938-D48C954D498C}"/>
            </a:ext>
          </a:extLst>
        </xdr:cNvPr>
        <xdr:cNvPicPr>
          <a:picLocks noChangeAspect="1"/>
        </xdr:cNvPicPr>
      </xdr:nvPicPr>
      <xdr:blipFill>
        <a:blip xmlns:r="http://schemas.openxmlformats.org/officeDocument/2006/relationships" r:embed="rId2"/>
        <a:stretch>
          <a:fillRect/>
        </a:stretch>
      </xdr:blipFill>
      <xdr:spPr>
        <a:xfrm>
          <a:off x="3571875" y="5591175"/>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1" name="Image 10">
          <a:extLst>
            <a:ext uri="{FF2B5EF4-FFF2-40B4-BE49-F238E27FC236}">
              <a16:creationId xmlns:a16="http://schemas.microsoft.com/office/drawing/2014/main" id="{C4BA7B7C-70E7-423C-9F84-D61AFEF853C8}"/>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2" name="Image 11">
          <a:extLst>
            <a:ext uri="{FF2B5EF4-FFF2-40B4-BE49-F238E27FC236}">
              <a16:creationId xmlns:a16="http://schemas.microsoft.com/office/drawing/2014/main" id="{64E89990-3D8A-4EDB-AAD2-DB729274E605}"/>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13" name="Image 12">
          <a:extLst>
            <a:ext uri="{FF2B5EF4-FFF2-40B4-BE49-F238E27FC236}">
              <a16:creationId xmlns:a16="http://schemas.microsoft.com/office/drawing/2014/main" id="{FE830709-61A8-4E09-847A-4D5F3FD9940B}"/>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14" name="Image 13">
          <a:extLst>
            <a:ext uri="{FF2B5EF4-FFF2-40B4-BE49-F238E27FC236}">
              <a16:creationId xmlns:a16="http://schemas.microsoft.com/office/drawing/2014/main" id="{B34AE203-034D-4A12-B36E-834EC029FF9C}"/>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15" name="Image 14">
          <a:extLst>
            <a:ext uri="{FF2B5EF4-FFF2-40B4-BE49-F238E27FC236}">
              <a16:creationId xmlns:a16="http://schemas.microsoft.com/office/drawing/2014/main" id="{5744A91E-103E-497B-AB39-8BEA275D280A}"/>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16" name="Image 15">
          <a:extLst>
            <a:ext uri="{FF2B5EF4-FFF2-40B4-BE49-F238E27FC236}">
              <a16:creationId xmlns:a16="http://schemas.microsoft.com/office/drawing/2014/main" id="{D8D569D8-B03E-475F-BF1E-1A28B5BB6B4C}"/>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17" name="Image 16">
          <a:extLst>
            <a:ext uri="{FF2B5EF4-FFF2-40B4-BE49-F238E27FC236}">
              <a16:creationId xmlns:a16="http://schemas.microsoft.com/office/drawing/2014/main" id="{C61F945E-521D-4D13-8FDB-001725BEA69F}"/>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18" name="Image 17">
          <a:extLst>
            <a:ext uri="{FF2B5EF4-FFF2-40B4-BE49-F238E27FC236}">
              <a16:creationId xmlns:a16="http://schemas.microsoft.com/office/drawing/2014/main" id="{1423E2B3-F130-45FB-AFB8-08895DE805FC}"/>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19" name="Image 18">
          <a:extLst>
            <a:ext uri="{FF2B5EF4-FFF2-40B4-BE49-F238E27FC236}">
              <a16:creationId xmlns:a16="http://schemas.microsoft.com/office/drawing/2014/main" id="{B6126742-E307-45B4-B663-B78D8B4674C4}"/>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0" name="Image 19">
          <a:extLst>
            <a:ext uri="{FF2B5EF4-FFF2-40B4-BE49-F238E27FC236}">
              <a16:creationId xmlns:a16="http://schemas.microsoft.com/office/drawing/2014/main" id="{FB0ABEC8-34DC-4DF7-B281-B6EE8F6798EE}"/>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1" name="Image 20">
          <a:extLst>
            <a:ext uri="{FF2B5EF4-FFF2-40B4-BE49-F238E27FC236}">
              <a16:creationId xmlns:a16="http://schemas.microsoft.com/office/drawing/2014/main" id="{7063FA00-0A1F-4EA1-BFC7-BE986A5EEE9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2" name="Image 21">
          <a:extLst>
            <a:ext uri="{FF2B5EF4-FFF2-40B4-BE49-F238E27FC236}">
              <a16:creationId xmlns:a16="http://schemas.microsoft.com/office/drawing/2014/main" id="{AC557EC7-0E57-4B88-80A6-259921452F4A}"/>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23" name="Image 22">
          <a:extLst>
            <a:ext uri="{FF2B5EF4-FFF2-40B4-BE49-F238E27FC236}">
              <a16:creationId xmlns:a16="http://schemas.microsoft.com/office/drawing/2014/main" id="{CE6D556E-EF57-4A38-B504-9553BAB7DD61}"/>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24" name="Image 23">
          <a:extLst>
            <a:ext uri="{FF2B5EF4-FFF2-40B4-BE49-F238E27FC236}">
              <a16:creationId xmlns:a16="http://schemas.microsoft.com/office/drawing/2014/main" id="{823ED5CE-0C16-4416-926D-77455A4DFC01}"/>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25" name="Image 24">
          <a:extLst>
            <a:ext uri="{FF2B5EF4-FFF2-40B4-BE49-F238E27FC236}">
              <a16:creationId xmlns:a16="http://schemas.microsoft.com/office/drawing/2014/main" id="{CFF7FE82-3B6A-4D74-8FC8-36B8FAF95361}"/>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26" name="Image 25">
          <a:extLst>
            <a:ext uri="{FF2B5EF4-FFF2-40B4-BE49-F238E27FC236}">
              <a16:creationId xmlns:a16="http://schemas.microsoft.com/office/drawing/2014/main" id="{D86F14B5-325C-4E12-97F1-2D23CD0EF7E0}"/>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27" name="Image 26">
          <a:extLst>
            <a:ext uri="{FF2B5EF4-FFF2-40B4-BE49-F238E27FC236}">
              <a16:creationId xmlns:a16="http://schemas.microsoft.com/office/drawing/2014/main" id="{8E80E2B6-50E8-47F6-AA9B-E12D49EDC26C}"/>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28" name="Image 27">
          <a:extLst>
            <a:ext uri="{FF2B5EF4-FFF2-40B4-BE49-F238E27FC236}">
              <a16:creationId xmlns:a16="http://schemas.microsoft.com/office/drawing/2014/main" id="{4A8E78F3-36F8-4237-960D-229A795FA0AA}"/>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29" name="Image 28">
          <a:extLst>
            <a:ext uri="{FF2B5EF4-FFF2-40B4-BE49-F238E27FC236}">
              <a16:creationId xmlns:a16="http://schemas.microsoft.com/office/drawing/2014/main" id="{1AE8BF85-37A0-4B5C-B373-5F941C3392E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0" name="Image 29">
          <a:extLst>
            <a:ext uri="{FF2B5EF4-FFF2-40B4-BE49-F238E27FC236}">
              <a16:creationId xmlns:a16="http://schemas.microsoft.com/office/drawing/2014/main" id="{BF7B12CD-4085-497F-B65B-9A51F1D40DB1}"/>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1" name="Image 30">
          <a:extLst>
            <a:ext uri="{FF2B5EF4-FFF2-40B4-BE49-F238E27FC236}">
              <a16:creationId xmlns:a16="http://schemas.microsoft.com/office/drawing/2014/main" id="{B47B0BAA-C6BC-4023-92CC-DC231E643D8D}"/>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32" name="Image 31">
          <a:extLst>
            <a:ext uri="{FF2B5EF4-FFF2-40B4-BE49-F238E27FC236}">
              <a16:creationId xmlns:a16="http://schemas.microsoft.com/office/drawing/2014/main" id="{4F58A8CD-4B1A-4CF5-835B-A67921D18422}"/>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33" name="Image 32">
          <a:extLst>
            <a:ext uri="{FF2B5EF4-FFF2-40B4-BE49-F238E27FC236}">
              <a16:creationId xmlns:a16="http://schemas.microsoft.com/office/drawing/2014/main" id="{B28864EC-730C-4EF5-9ECE-6A001B521E79}"/>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34" name="Image 33">
          <a:extLst>
            <a:ext uri="{FF2B5EF4-FFF2-40B4-BE49-F238E27FC236}">
              <a16:creationId xmlns:a16="http://schemas.microsoft.com/office/drawing/2014/main" id="{6C4DB2B9-1C66-4217-ADC5-23C6E883D1D4}"/>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35" name="Image 34">
          <a:extLst>
            <a:ext uri="{FF2B5EF4-FFF2-40B4-BE49-F238E27FC236}">
              <a16:creationId xmlns:a16="http://schemas.microsoft.com/office/drawing/2014/main" id="{6184E155-252D-4532-BA0E-05A4506315AF}"/>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36" name="Image 35">
          <a:extLst>
            <a:ext uri="{FF2B5EF4-FFF2-40B4-BE49-F238E27FC236}">
              <a16:creationId xmlns:a16="http://schemas.microsoft.com/office/drawing/2014/main" id="{04EEA09A-47B0-45B6-A344-42163C0F576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37" name="Image 36">
          <a:extLst>
            <a:ext uri="{FF2B5EF4-FFF2-40B4-BE49-F238E27FC236}">
              <a16:creationId xmlns:a16="http://schemas.microsoft.com/office/drawing/2014/main" id="{B3ACC137-4CC1-415C-8ABE-EE7A00FE702B}"/>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38" name="Image 37">
          <a:extLst>
            <a:ext uri="{FF2B5EF4-FFF2-40B4-BE49-F238E27FC236}">
              <a16:creationId xmlns:a16="http://schemas.microsoft.com/office/drawing/2014/main" id="{8791172A-06C1-4ED9-87DF-7486D8A72D1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39" name="Image 38">
          <a:extLst>
            <a:ext uri="{FF2B5EF4-FFF2-40B4-BE49-F238E27FC236}">
              <a16:creationId xmlns:a16="http://schemas.microsoft.com/office/drawing/2014/main" id="{04356611-001A-479B-9F65-B82EB998C7C1}"/>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40" name="Image 39">
          <a:extLst>
            <a:ext uri="{FF2B5EF4-FFF2-40B4-BE49-F238E27FC236}">
              <a16:creationId xmlns:a16="http://schemas.microsoft.com/office/drawing/2014/main" id="{A872DEDC-7905-4CE0-B6A1-2AB159D5F08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41" name="Image 40">
          <a:extLst>
            <a:ext uri="{FF2B5EF4-FFF2-40B4-BE49-F238E27FC236}">
              <a16:creationId xmlns:a16="http://schemas.microsoft.com/office/drawing/2014/main" id="{7D084A5A-AAD6-4CA4-BF9D-C3BFF5955A5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42" name="Image 41">
          <a:extLst>
            <a:ext uri="{FF2B5EF4-FFF2-40B4-BE49-F238E27FC236}">
              <a16:creationId xmlns:a16="http://schemas.microsoft.com/office/drawing/2014/main" id="{C7CE5631-DC82-4F67-938D-8D3C49CE5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43" name="Image 42">
          <a:extLst>
            <a:ext uri="{FF2B5EF4-FFF2-40B4-BE49-F238E27FC236}">
              <a16:creationId xmlns:a16="http://schemas.microsoft.com/office/drawing/2014/main" id="{C7F90B2F-4F3A-4C30-9AFA-C3D6450527D5}"/>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44" name="Image 43">
          <a:extLst>
            <a:ext uri="{FF2B5EF4-FFF2-40B4-BE49-F238E27FC236}">
              <a16:creationId xmlns:a16="http://schemas.microsoft.com/office/drawing/2014/main" id="{8F2C442E-E803-480E-A4DE-AA877FABA48D}"/>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45" name="Image 44">
          <a:extLst>
            <a:ext uri="{FF2B5EF4-FFF2-40B4-BE49-F238E27FC236}">
              <a16:creationId xmlns:a16="http://schemas.microsoft.com/office/drawing/2014/main" id="{55DC5452-AA62-44AE-A3F8-D0CAD508173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46" name="Image 45">
          <a:extLst>
            <a:ext uri="{FF2B5EF4-FFF2-40B4-BE49-F238E27FC236}">
              <a16:creationId xmlns:a16="http://schemas.microsoft.com/office/drawing/2014/main" id="{51DCEC42-5555-4B9A-9106-237BE6ADA37F}"/>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47" name="Image 46">
          <a:extLst>
            <a:ext uri="{FF2B5EF4-FFF2-40B4-BE49-F238E27FC236}">
              <a16:creationId xmlns:a16="http://schemas.microsoft.com/office/drawing/2014/main" id="{136241A3-E875-46A7-B5E7-7486B3F4759E}"/>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48" name="Image 47">
          <a:extLst>
            <a:ext uri="{FF2B5EF4-FFF2-40B4-BE49-F238E27FC236}">
              <a16:creationId xmlns:a16="http://schemas.microsoft.com/office/drawing/2014/main" id="{E359B636-77F6-4973-A412-15F55FBACC09}"/>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49" name="Image 48">
          <a:extLst>
            <a:ext uri="{FF2B5EF4-FFF2-40B4-BE49-F238E27FC236}">
              <a16:creationId xmlns:a16="http://schemas.microsoft.com/office/drawing/2014/main" id="{1BA2B4FC-5A96-498E-98A3-BAD86934B311}"/>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50" name="Image 49">
          <a:extLst>
            <a:ext uri="{FF2B5EF4-FFF2-40B4-BE49-F238E27FC236}">
              <a16:creationId xmlns:a16="http://schemas.microsoft.com/office/drawing/2014/main" id="{89BA20AE-ECAF-47A8-BEE1-3CEBA8F319E7}"/>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51" name="Image 50">
          <a:extLst>
            <a:ext uri="{FF2B5EF4-FFF2-40B4-BE49-F238E27FC236}">
              <a16:creationId xmlns:a16="http://schemas.microsoft.com/office/drawing/2014/main" id="{F2EAAB3F-31DD-4D50-9C46-10A2F2BD9968}"/>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52" name="Image 51">
          <a:extLst>
            <a:ext uri="{FF2B5EF4-FFF2-40B4-BE49-F238E27FC236}">
              <a16:creationId xmlns:a16="http://schemas.microsoft.com/office/drawing/2014/main" id="{C96C3E43-6E8F-4EA2-987B-A8E81425430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6</xdr:col>
      <xdr:colOff>0</xdr:colOff>
      <xdr:row>15</xdr:row>
      <xdr:rowOff>0</xdr:rowOff>
    </xdr:from>
    <xdr:to>
      <xdr:col>11</xdr:col>
      <xdr:colOff>102732</xdr:colOff>
      <xdr:row>15</xdr:row>
      <xdr:rowOff>0</xdr:rowOff>
    </xdr:to>
    <xdr:pic>
      <xdr:nvPicPr>
        <xdr:cNvPr id="53" name="Image 52">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54" name="Image 53">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55" name="Image 54">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56" name="Image 55">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57" name="Image 56">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58" name="Image 57">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59" name="Image 58">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60" name="Image 59">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61" name="Image 60">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62" name="Image 61">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63" name="Image 62">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64" name="Image 63">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65" name="Image 64">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66" name="Image 65"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11</xdr:col>
      <xdr:colOff>102732</xdr:colOff>
      <xdr:row>15</xdr:row>
      <xdr:rowOff>0</xdr:rowOff>
    </xdr:to>
    <xdr:pic>
      <xdr:nvPicPr>
        <xdr:cNvPr id="67" name="Image 66">
          <a:extLst>
            <a:ext uri="{FF2B5EF4-FFF2-40B4-BE49-F238E27FC236}">
              <a16:creationId xmlns:a16="http://schemas.microsoft.com/office/drawing/2014/main" id="{106B7C1D-4CD7-4363-8875-25A9B989F2D5}"/>
            </a:ext>
          </a:extLst>
        </xdr:cNvPr>
        <xdr:cNvPicPr>
          <a:picLocks noChangeAspect="1"/>
        </xdr:cNvPicPr>
      </xdr:nvPicPr>
      <xdr:blipFill rotWithShape="1">
        <a:blip xmlns:r="http://schemas.openxmlformats.org/officeDocument/2006/relationships" r:embed="rId1"/>
        <a:srcRect l="3479"/>
        <a:stretch/>
      </xdr:blipFill>
      <xdr:spPr>
        <a:xfrm>
          <a:off x="13087350" y="4781550"/>
          <a:ext cx="7055982" cy="0"/>
        </a:xfrm>
        <a:prstGeom prst="rect">
          <a:avLst/>
        </a:prstGeom>
      </xdr:spPr>
    </xdr:pic>
    <xdr:clientData/>
  </xdr:twoCellAnchor>
  <xdr:oneCellAnchor>
    <xdr:from>
      <xdr:col>6</xdr:col>
      <xdr:colOff>0</xdr:colOff>
      <xdr:row>15</xdr:row>
      <xdr:rowOff>0</xdr:rowOff>
    </xdr:from>
    <xdr:ext cx="7064197" cy="0"/>
    <xdr:pic>
      <xdr:nvPicPr>
        <xdr:cNvPr id="68" name="Image 67">
          <a:extLst>
            <a:ext uri="{FF2B5EF4-FFF2-40B4-BE49-F238E27FC236}">
              <a16:creationId xmlns:a16="http://schemas.microsoft.com/office/drawing/2014/main" id="{EF754193-DF5F-4ADD-987F-79B46BDB28D6}"/>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1</xdr:col>
      <xdr:colOff>0</xdr:colOff>
      <xdr:row>15</xdr:row>
      <xdr:rowOff>0</xdr:rowOff>
    </xdr:from>
    <xdr:ext cx="8885934" cy="0"/>
    <xdr:pic>
      <xdr:nvPicPr>
        <xdr:cNvPr id="69" name="Image 68">
          <a:extLst>
            <a:ext uri="{FF2B5EF4-FFF2-40B4-BE49-F238E27FC236}">
              <a16:creationId xmlns:a16="http://schemas.microsoft.com/office/drawing/2014/main" id="{35801FC1-B80B-4CEB-B479-E17570EF8CA7}"/>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6</xdr:col>
      <xdr:colOff>0</xdr:colOff>
      <xdr:row>15</xdr:row>
      <xdr:rowOff>0</xdr:rowOff>
    </xdr:from>
    <xdr:ext cx="7051499" cy="0"/>
    <xdr:pic>
      <xdr:nvPicPr>
        <xdr:cNvPr id="70" name="Image 69">
          <a:extLst>
            <a:ext uri="{FF2B5EF4-FFF2-40B4-BE49-F238E27FC236}">
              <a16:creationId xmlns:a16="http://schemas.microsoft.com/office/drawing/2014/main" id="{91B21D56-CCA0-46E7-9709-6A78EB155E59}"/>
            </a:ext>
          </a:extLst>
        </xdr:cNvPr>
        <xdr:cNvPicPr>
          <a:picLocks noChangeAspect="1"/>
        </xdr:cNvPicPr>
      </xdr:nvPicPr>
      <xdr:blipFill rotWithShape="1">
        <a:blip xmlns:r="http://schemas.openxmlformats.org/officeDocument/2006/relationships" r:embed="rId1"/>
        <a:srcRect l="3479"/>
        <a:stretch/>
      </xdr:blipFill>
      <xdr:spPr>
        <a:xfrm>
          <a:off x="13087350" y="4781550"/>
          <a:ext cx="7051499" cy="0"/>
        </a:xfrm>
        <a:prstGeom prst="rect">
          <a:avLst/>
        </a:prstGeom>
      </xdr:spPr>
    </xdr:pic>
    <xdr:clientData/>
  </xdr:oneCellAnchor>
  <xdr:oneCellAnchor>
    <xdr:from>
      <xdr:col>6</xdr:col>
      <xdr:colOff>0</xdr:colOff>
      <xdr:row>15</xdr:row>
      <xdr:rowOff>0</xdr:rowOff>
    </xdr:from>
    <xdr:ext cx="7064197" cy="0"/>
    <xdr:pic>
      <xdr:nvPicPr>
        <xdr:cNvPr id="71" name="Image 70">
          <a:extLst>
            <a:ext uri="{FF2B5EF4-FFF2-40B4-BE49-F238E27FC236}">
              <a16:creationId xmlns:a16="http://schemas.microsoft.com/office/drawing/2014/main" id="{C7E08DCB-83E5-4CD9-B2A5-AE233611ACAB}"/>
            </a:ext>
          </a:extLst>
        </xdr:cNvPr>
        <xdr:cNvPicPr>
          <a:picLocks noChangeAspect="1"/>
        </xdr:cNvPicPr>
      </xdr:nvPicPr>
      <xdr:blipFill rotWithShape="1">
        <a:blip xmlns:r="http://schemas.openxmlformats.org/officeDocument/2006/relationships" r:embed="rId1"/>
        <a:srcRect l="3479"/>
        <a:stretch/>
      </xdr:blipFill>
      <xdr:spPr>
        <a:xfrm>
          <a:off x="13087350" y="4781550"/>
          <a:ext cx="7064197" cy="0"/>
        </a:xfrm>
        <a:prstGeom prst="rect">
          <a:avLst/>
        </a:prstGeom>
      </xdr:spPr>
    </xdr:pic>
    <xdr:clientData/>
  </xdr:oneCellAnchor>
  <xdr:oneCellAnchor>
    <xdr:from>
      <xdr:col>6</xdr:col>
      <xdr:colOff>0</xdr:colOff>
      <xdr:row>15</xdr:row>
      <xdr:rowOff>0</xdr:rowOff>
    </xdr:from>
    <xdr:ext cx="8952601" cy="0"/>
    <xdr:pic>
      <xdr:nvPicPr>
        <xdr:cNvPr id="72" name="Image 71">
          <a:extLst>
            <a:ext uri="{FF2B5EF4-FFF2-40B4-BE49-F238E27FC236}">
              <a16:creationId xmlns:a16="http://schemas.microsoft.com/office/drawing/2014/main" id="{4D9AB1A0-EFA1-4FE0-B810-E632538A3464}"/>
            </a:ext>
          </a:extLst>
        </xdr:cNvPr>
        <xdr:cNvPicPr>
          <a:picLocks noChangeAspect="1"/>
        </xdr:cNvPicPr>
      </xdr:nvPicPr>
      <xdr:blipFill>
        <a:blip xmlns:r="http://schemas.openxmlformats.org/officeDocument/2006/relationships" r:embed="rId3"/>
        <a:stretch>
          <a:fillRect/>
        </a:stretch>
      </xdr:blipFill>
      <xdr:spPr>
        <a:xfrm>
          <a:off x="13087350" y="4781550"/>
          <a:ext cx="8952601" cy="0"/>
        </a:xfrm>
        <a:prstGeom prst="rect">
          <a:avLst/>
        </a:prstGeom>
      </xdr:spPr>
    </xdr:pic>
    <xdr:clientData/>
  </xdr:oneCellAnchor>
  <xdr:oneCellAnchor>
    <xdr:from>
      <xdr:col>1</xdr:col>
      <xdr:colOff>0</xdr:colOff>
      <xdr:row>15</xdr:row>
      <xdr:rowOff>0</xdr:rowOff>
    </xdr:from>
    <xdr:ext cx="8885934" cy="0"/>
    <xdr:pic>
      <xdr:nvPicPr>
        <xdr:cNvPr id="73" name="Image 72">
          <a:extLst>
            <a:ext uri="{FF2B5EF4-FFF2-40B4-BE49-F238E27FC236}">
              <a16:creationId xmlns:a16="http://schemas.microsoft.com/office/drawing/2014/main" id="{7602A419-1D06-4546-9D00-F9E0D8CA7EB5}"/>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twoCellAnchor editAs="oneCell">
    <xdr:from>
      <xdr:col>5</xdr:col>
      <xdr:colOff>0</xdr:colOff>
      <xdr:row>15</xdr:row>
      <xdr:rowOff>0</xdr:rowOff>
    </xdr:from>
    <xdr:to>
      <xdr:col>10</xdr:col>
      <xdr:colOff>79527</xdr:colOff>
      <xdr:row>15</xdr:row>
      <xdr:rowOff>0</xdr:rowOff>
    </xdr:to>
    <xdr:pic>
      <xdr:nvPicPr>
        <xdr:cNvPr id="74" name="Image 73">
          <a:extLst>
            <a:ext uri="{FF2B5EF4-FFF2-40B4-BE49-F238E27FC236}">
              <a16:creationId xmlns:a16="http://schemas.microsoft.com/office/drawing/2014/main" id="{962EA6FB-31ED-41B4-B0F7-2968731D4F56}"/>
            </a:ext>
          </a:extLst>
        </xdr:cNvPr>
        <xdr:cNvPicPr>
          <a:picLocks noChangeAspect="1"/>
        </xdr:cNvPicPr>
      </xdr:nvPicPr>
      <xdr:blipFill rotWithShape="1">
        <a:blip xmlns:r="http://schemas.openxmlformats.org/officeDocument/2006/relationships" r:embed="rId1"/>
        <a:srcRect l="3479"/>
        <a:stretch/>
      </xdr:blipFill>
      <xdr:spPr>
        <a:xfrm>
          <a:off x="11696700" y="4781550"/>
          <a:ext cx="7032777" cy="0"/>
        </a:xfrm>
        <a:prstGeom prst="rect">
          <a:avLst/>
        </a:prstGeom>
      </xdr:spPr>
    </xdr:pic>
    <xdr:clientData/>
  </xdr:twoCellAnchor>
  <xdr:oneCellAnchor>
    <xdr:from>
      <xdr:col>5</xdr:col>
      <xdr:colOff>0</xdr:colOff>
      <xdr:row>15</xdr:row>
      <xdr:rowOff>0</xdr:rowOff>
    </xdr:from>
    <xdr:ext cx="7064197" cy="0"/>
    <xdr:pic>
      <xdr:nvPicPr>
        <xdr:cNvPr id="75" name="Image 74">
          <a:extLst>
            <a:ext uri="{FF2B5EF4-FFF2-40B4-BE49-F238E27FC236}">
              <a16:creationId xmlns:a16="http://schemas.microsoft.com/office/drawing/2014/main" id="{D65AF8C8-C04A-49E2-8CE4-6A364FF03AB7}"/>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1</xdr:col>
      <xdr:colOff>0</xdr:colOff>
      <xdr:row>15</xdr:row>
      <xdr:rowOff>0</xdr:rowOff>
    </xdr:from>
    <xdr:ext cx="8885934" cy="0"/>
    <xdr:pic>
      <xdr:nvPicPr>
        <xdr:cNvPr id="76" name="Image 75">
          <a:extLst>
            <a:ext uri="{FF2B5EF4-FFF2-40B4-BE49-F238E27FC236}">
              <a16:creationId xmlns:a16="http://schemas.microsoft.com/office/drawing/2014/main" id="{E66933CE-3A5E-4428-9D6E-DFC0F5A15DAA}"/>
            </a:ext>
          </a:extLst>
        </xdr:cNvPr>
        <xdr:cNvPicPr>
          <a:picLocks noChangeAspect="1"/>
        </xdr:cNvPicPr>
      </xdr:nvPicPr>
      <xdr:blipFill>
        <a:blip xmlns:r="http://schemas.openxmlformats.org/officeDocument/2006/relationships" r:embed="rId2"/>
        <a:stretch>
          <a:fillRect/>
        </a:stretch>
      </xdr:blipFill>
      <xdr:spPr>
        <a:xfrm>
          <a:off x="3952875" y="4781550"/>
          <a:ext cx="8885934" cy="0"/>
        </a:xfrm>
        <a:prstGeom prst="rect">
          <a:avLst/>
        </a:prstGeom>
      </xdr:spPr>
    </xdr:pic>
    <xdr:clientData/>
  </xdr:oneCellAnchor>
  <xdr:oneCellAnchor>
    <xdr:from>
      <xdr:col>5</xdr:col>
      <xdr:colOff>0</xdr:colOff>
      <xdr:row>15</xdr:row>
      <xdr:rowOff>0</xdr:rowOff>
    </xdr:from>
    <xdr:ext cx="7051499" cy="0"/>
    <xdr:pic>
      <xdr:nvPicPr>
        <xdr:cNvPr id="77" name="Image 76">
          <a:extLst>
            <a:ext uri="{FF2B5EF4-FFF2-40B4-BE49-F238E27FC236}">
              <a16:creationId xmlns:a16="http://schemas.microsoft.com/office/drawing/2014/main" id="{BCCEA9D1-5E31-4E8E-99C4-DCCF6874DCDF}"/>
            </a:ext>
          </a:extLst>
        </xdr:cNvPr>
        <xdr:cNvPicPr>
          <a:picLocks noChangeAspect="1"/>
        </xdr:cNvPicPr>
      </xdr:nvPicPr>
      <xdr:blipFill rotWithShape="1">
        <a:blip xmlns:r="http://schemas.openxmlformats.org/officeDocument/2006/relationships" r:embed="rId1"/>
        <a:srcRect l="3479"/>
        <a:stretch/>
      </xdr:blipFill>
      <xdr:spPr>
        <a:xfrm>
          <a:off x="11696700" y="4781550"/>
          <a:ext cx="7051499" cy="0"/>
        </a:xfrm>
        <a:prstGeom prst="rect">
          <a:avLst/>
        </a:prstGeom>
      </xdr:spPr>
    </xdr:pic>
    <xdr:clientData/>
  </xdr:oneCellAnchor>
  <xdr:oneCellAnchor>
    <xdr:from>
      <xdr:col>5</xdr:col>
      <xdr:colOff>0</xdr:colOff>
      <xdr:row>15</xdr:row>
      <xdr:rowOff>0</xdr:rowOff>
    </xdr:from>
    <xdr:ext cx="7064197" cy="0"/>
    <xdr:pic>
      <xdr:nvPicPr>
        <xdr:cNvPr id="78" name="Image 77">
          <a:extLst>
            <a:ext uri="{FF2B5EF4-FFF2-40B4-BE49-F238E27FC236}">
              <a16:creationId xmlns:a16="http://schemas.microsoft.com/office/drawing/2014/main" id="{C376FC20-92CD-4B24-8B6F-0DDD5FAFB48D}"/>
            </a:ext>
          </a:extLst>
        </xdr:cNvPr>
        <xdr:cNvPicPr>
          <a:picLocks noChangeAspect="1"/>
        </xdr:cNvPicPr>
      </xdr:nvPicPr>
      <xdr:blipFill rotWithShape="1">
        <a:blip xmlns:r="http://schemas.openxmlformats.org/officeDocument/2006/relationships" r:embed="rId1"/>
        <a:srcRect l="3479"/>
        <a:stretch/>
      </xdr:blipFill>
      <xdr:spPr>
        <a:xfrm>
          <a:off x="11696700" y="4781550"/>
          <a:ext cx="7064197" cy="0"/>
        </a:xfrm>
        <a:prstGeom prst="rect">
          <a:avLst/>
        </a:prstGeom>
      </xdr:spPr>
    </xdr:pic>
    <xdr:clientData/>
  </xdr:oneCellAnchor>
  <xdr:oneCellAnchor>
    <xdr:from>
      <xdr:col>5</xdr:col>
      <xdr:colOff>0</xdr:colOff>
      <xdr:row>15</xdr:row>
      <xdr:rowOff>0</xdr:rowOff>
    </xdr:from>
    <xdr:ext cx="8952601" cy="0"/>
    <xdr:pic>
      <xdr:nvPicPr>
        <xdr:cNvPr id="79" name="Image 78">
          <a:extLst>
            <a:ext uri="{FF2B5EF4-FFF2-40B4-BE49-F238E27FC236}">
              <a16:creationId xmlns:a16="http://schemas.microsoft.com/office/drawing/2014/main" id="{FB6C5B2C-2292-434D-B4CC-B5C862B2EF8E}"/>
            </a:ext>
          </a:extLst>
        </xdr:cNvPr>
        <xdr:cNvPicPr>
          <a:picLocks noChangeAspect="1"/>
        </xdr:cNvPicPr>
      </xdr:nvPicPr>
      <xdr:blipFill>
        <a:blip xmlns:r="http://schemas.openxmlformats.org/officeDocument/2006/relationships" r:embed="rId3"/>
        <a:stretch>
          <a:fillRect/>
        </a:stretch>
      </xdr:blipFill>
      <xdr:spPr>
        <a:xfrm>
          <a:off x="11696700" y="4781550"/>
          <a:ext cx="8952601" cy="0"/>
        </a:xfrm>
        <a:prstGeom prst="rect">
          <a:avLst/>
        </a:prstGeom>
      </xdr:spPr>
    </xdr:pic>
    <xdr:clientData/>
  </xdr:oneCellAnchor>
  <xdr:twoCellAnchor editAs="oneCell">
    <xdr:from>
      <xdr:col>0</xdr:col>
      <xdr:colOff>42334</xdr:colOff>
      <xdr:row>0</xdr:row>
      <xdr:rowOff>28575</xdr:rowOff>
    </xdr:from>
    <xdr:to>
      <xdr:col>0</xdr:col>
      <xdr:colOff>2149041</xdr:colOff>
      <xdr:row>0</xdr:row>
      <xdr:rowOff>695325</xdr:rowOff>
    </xdr:to>
    <xdr:pic>
      <xdr:nvPicPr>
        <xdr:cNvPr id="80" name="Image 79" descr="http://portail-intranet.franceagrimer.fr/OutilsCommunication/logo-signature-courriel-rf-franceagrimer.pn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334" y="28575"/>
          <a:ext cx="2106707"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9DFAFF4-5635-4888-BA4F-1F9A27BE951A}" diskRevisions="1" revisionId="2" version="3" protected="1">
  <header guid="{18FB0148-E2C7-4251-A343-E2C417BBAC1E}" dateTime="2026-06-16T14:22:03" maxSheetId="13" userName="FAURE Laurent" r:id="rId1">
    <sheetIdMap count="12">
      <sheetId val="1"/>
      <sheetId val="2"/>
      <sheetId val="3"/>
      <sheetId val="4"/>
      <sheetId val="5"/>
      <sheetId val="6"/>
      <sheetId val="7"/>
      <sheetId val="8"/>
      <sheetId val="9"/>
      <sheetId val="10"/>
      <sheetId val="11"/>
      <sheetId val="12"/>
    </sheetIdMap>
  </header>
  <header guid="{172A942B-1A44-4C5C-B9CA-E713E0D8D6CC}" dateTime="2026-06-16T14:36:07" maxSheetId="13" userName="FAURE Laurent" r:id="rId2" minRId="1" maxRId="2">
    <sheetIdMap count="12">
      <sheetId val="1"/>
      <sheetId val="2"/>
      <sheetId val="3"/>
      <sheetId val="4"/>
      <sheetId val="5"/>
      <sheetId val="6"/>
      <sheetId val="7"/>
      <sheetId val="8"/>
      <sheetId val="9"/>
      <sheetId val="10"/>
      <sheetId val="11"/>
      <sheetId val="12"/>
    </sheetIdMap>
  </header>
  <header guid="{C9DFAFF4-5635-4888-BA4F-1F9A27BE951A}" dateTime="2026-06-16T21:46:32" maxSheetId="13" userName="FAURE Laurent" r:id="rId3">
    <sheetIdMap count="12">
      <sheetId val="1"/>
      <sheetId val="2"/>
      <sheetId val="3"/>
      <sheetId val="4"/>
      <sheetId val="5"/>
      <sheetId val="6"/>
      <sheetId val="7"/>
      <sheetId val="8"/>
      <sheetId val="9"/>
      <sheetId val="10"/>
      <sheetId val="11"/>
      <sheetId val="1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9">
    <nc r="B20" t="inlineStr">
      <is>
        <t>Petite ou moyenne</t>
      </is>
    </nc>
  </rcc>
  <rcc rId="2" sId="9">
    <nc r="B26" t="inlineStr">
      <is>
        <t>Organisme de recherche et de diffusion des connaissances</t>
      </is>
    </nc>
  </rcc>
  <rcv guid="{382F9144-C632-471B-9E71-B8C862BB84A7}" action="delete"/>
  <rcv guid="{382F9144-C632-471B-9E71-B8C862BB84A7}"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82F9144-C632-471B-9E71-B8C862BB84A7}" action="delete"/>
  <rcv guid="{382F9144-C632-471B-9E71-B8C862BB84A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172A942B-1A44-4C5C-B9CA-E713E0D8D6CC}" name="FAURE Laurent" id="-437091695" dateTime="2026-06-16T14:22:03"/>
</user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C00000"/>
    <pageSetUpPr fitToPage="1"/>
  </sheetPr>
  <dimension ref="A1:XFD38"/>
  <sheetViews>
    <sheetView showGridLines="0" tabSelected="1" zoomScaleNormal="100" workbookViewId="0">
      <selection activeCell="A17" sqref="A17:G17"/>
    </sheetView>
  </sheetViews>
  <sheetFormatPr baseColWidth="10" defaultColWidth="11.42578125" defaultRowHeight="12.75" x14ac:dyDescent="0.2"/>
  <cols>
    <col min="1" max="6" width="15.28515625" style="99" customWidth="1"/>
    <col min="7" max="7" width="27.85546875" style="99" customWidth="1"/>
    <col min="8" max="8" width="2.5703125" style="99" customWidth="1"/>
    <col min="9" max="16384" width="11.42578125" style="99"/>
  </cols>
  <sheetData>
    <row r="1" spans="1:7" ht="37.5" customHeight="1" thickBot="1" x14ac:dyDescent="0.25">
      <c r="A1" s="172" t="s">
        <v>57</v>
      </c>
      <c r="B1" s="173"/>
      <c r="C1" s="173"/>
      <c r="D1" s="173"/>
      <c r="E1" s="173"/>
      <c r="F1" s="173"/>
      <c r="G1" s="174"/>
    </row>
    <row r="2" spans="1:7" ht="19.5" customHeight="1" thickBot="1" x14ac:dyDescent="0.25">
      <c r="A2" s="175" t="s">
        <v>4</v>
      </c>
      <c r="B2" s="176"/>
      <c r="C2" s="176"/>
      <c r="D2" s="176"/>
      <c r="E2" s="176"/>
      <c r="F2" s="176"/>
      <c r="G2" s="177"/>
    </row>
    <row r="3" spans="1:7" ht="20.25" customHeight="1" thickBot="1" x14ac:dyDescent="0.25">
      <c r="A3" s="178" t="s">
        <v>111</v>
      </c>
      <c r="B3" s="179"/>
      <c r="C3" s="179"/>
      <c r="D3" s="179"/>
      <c r="E3" s="179"/>
      <c r="F3" s="179"/>
      <c r="G3" s="180"/>
    </row>
    <row r="4" spans="1:7" s="101" customFormat="1" ht="43.5" customHeight="1" x14ac:dyDescent="0.25">
      <c r="A4" s="170" t="s">
        <v>129</v>
      </c>
      <c r="B4" s="171"/>
      <c r="C4" s="171"/>
      <c r="D4" s="171"/>
      <c r="E4" s="171"/>
      <c r="F4" s="171"/>
      <c r="G4" s="171"/>
    </row>
    <row r="5" spans="1:7" s="101" customFormat="1" ht="15.6" customHeight="1" thickBot="1" x14ac:dyDescent="0.25">
      <c r="A5" s="183"/>
      <c r="B5" s="184"/>
      <c r="C5" s="184"/>
      <c r="D5" s="184"/>
      <c r="E5" s="184"/>
      <c r="F5" s="184"/>
      <c r="G5" s="184"/>
    </row>
    <row r="6" spans="1:7" s="102" customFormat="1" ht="19.5" customHeight="1" thickBot="1" x14ac:dyDescent="0.3">
      <c r="A6" s="178" t="s">
        <v>130</v>
      </c>
      <c r="B6" s="179"/>
      <c r="C6" s="179"/>
      <c r="D6" s="179"/>
      <c r="E6" s="179"/>
      <c r="F6" s="179"/>
      <c r="G6" s="180"/>
    </row>
    <row r="7" spans="1:7" s="102" customFormat="1" ht="51.75" customHeight="1" x14ac:dyDescent="0.25">
      <c r="A7" s="170" t="s">
        <v>128</v>
      </c>
      <c r="B7" s="171"/>
      <c r="C7" s="171"/>
      <c r="D7" s="171"/>
      <c r="E7" s="171"/>
      <c r="F7" s="171"/>
      <c r="G7" s="171"/>
    </row>
    <row r="8" spans="1:7" s="146" customFormat="1" ht="15.6" customHeight="1" thickBot="1" x14ac:dyDescent="0.25">
      <c r="A8" s="145"/>
    </row>
    <row r="9" spans="1:7" s="100" customFormat="1" ht="19.5" customHeight="1" thickBot="1" x14ac:dyDescent="0.25">
      <c r="A9" s="178" t="s">
        <v>110</v>
      </c>
      <c r="B9" s="179"/>
      <c r="C9" s="179"/>
      <c r="D9" s="179"/>
      <c r="E9" s="179"/>
      <c r="F9" s="179"/>
      <c r="G9" s="180"/>
    </row>
    <row r="10" spans="1:7" s="100" customFormat="1" ht="26.25" customHeight="1" x14ac:dyDescent="0.2">
      <c r="A10" s="186" t="s">
        <v>125</v>
      </c>
      <c r="B10" s="186"/>
      <c r="C10" s="186"/>
      <c r="D10" s="186"/>
      <c r="E10" s="186"/>
      <c r="F10" s="186"/>
      <c r="G10" s="186"/>
    </row>
    <row r="11" spans="1:7" s="100" customFormat="1" ht="41.1" customHeight="1" x14ac:dyDescent="0.25">
      <c r="A11" s="181" t="s">
        <v>123</v>
      </c>
      <c r="B11" s="182"/>
      <c r="C11" s="182"/>
      <c r="D11" s="182"/>
      <c r="E11" s="182"/>
      <c r="F11" s="182"/>
      <c r="G11" s="182"/>
    </row>
    <row r="12" spans="1:7" s="100" customFormat="1" ht="50.1" customHeight="1" x14ac:dyDescent="0.25">
      <c r="A12" s="181" t="s">
        <v>124</v>
      </c>
      <c r="B12" s="182"/>
      <c r="C12" s="182"/>
      <c r="D12" s="182"/>
      <c r="E12" s="182"/>
      <c r="F12" s="182"/>
      <c r="G12" s="182"/>
    </row>
    <row r="13" spans="1:7" s="100" customFormat="1" ht="63.75" customHeight="1" x14ac:dyDescent="0.25">
      <c r="A13" s="187" t="s">
        <v>126</v>
      </c>
      <c r="B13" s="182"/>
      <c r="C13" s="182"/>
      <c r="D13" s="182"/>
      <c r="E13" s="182"/>
      <c r="F13" s="182"/>
      <c r="G13" s="182"/>
    </row>
    <row r="14" spans="1:7" s="100" customFormat="1" ht="16.5" customHeight="1" thickBot="1" x14ac:dyDescent="0.3">
      <c r="A14" s="148"/>
      <c r="B14" s="149"/>
      <c r="C14" s="149"/>
      <c r="D14" s="149"/>
      <c r="E14" s="149"/>
      <c r="F14" s="149"/>
      <c r="G14" s="149"/>
    </row>
    <row r="15" spans="1:7" ht="31.5" customHeight="1" thickBot="1" x14ac:dyDescent="0.25">
      <c r="A15" s="178" t="s">
        <v>137</v>
      </c>
      <c r="B15" s="179"/>
      <c r="C15" s="179"/>
      <c r="D15" s="179"/>
      <c r="E15" s="179"/>
      <c r="F15" s="179"/>
      <c r="G15" s="180"/>
    </row>
    <row r="16" spans="1:7" ht="198.75" customHeight="1" x14ac:dyDescent="0.2">
      <c r="A16" s="185" t="s">
        <v>131</v>
      </c>
      <c r="B16" s="185"/>
      <c r="C16" s="185"/>
      <c r="D16" s="185"/>
      <c r="E16" s="185"/>
      <c r="F16" s="185"/>
      <c r="G16" s="185"/>
    </row>
    <row r="17" spans="1:16384" ht="51.75" customHeight="1" x14ac:dyDescent="0.25">
      <c r="A17" s="165" t="s">
        <v>138</v>
      </c>
      <c r="B17" s="165"/>
      <c r="C17" s="165"/>
      <c r="D17" s="165"/>
      <c r="E17" s="165"/>
      <c r="F17" s="165"/>
      <c r="G17" s="165"/>
    </row>
    <row r="18" spans="1:16384" ht="15.75" customHeight="1" x14ac:dyDescent="0.2">
      <c r="A18" s="147"/>
      <c r="B18" s="147"/>
      <c r="C18" s="147"/>
      <c r="D18" s="147"/>
      <c r="E18" s="147"/>
      <c r="F18" s="147"/>
      <c r="G18" s="147"/>
    </row>
    <row r="19" spans="1:16384" ht="13.5" thickBot="1" x14ac:dyDescent="0.25"/>
    <row r="20" spans="1:16384" s="102" customFormat="1" ht="24.95" customHeight="1" thickBot="1" x14ac:dyDescent="0.3">
      <c r="A20" s="178" t="s">
        <v>112</v>
      </c>
      <c r="B20" s="179"/>
      <c r="C20" s="179"/>
      <c r="D20" s="179"/>
      <c r="E20" s="179"/>
      <c r="F20" s="179"/>
      <c r="G20" s="180"/>
    </row>
    <row r="21" spans="1:16384" s="102" customFormat="1" ht="120.75" customHeight="1" x14ac:dyDescent="0.25">
      <c r="A21" s="188" t="s">
        <v>113</v>
      </c>
      <c r="B21" s="189"/>
      <c r="C21" s="189"/>
      <c r="D21" s="189"/>
      <c r="E21" s="189"/>
      <c r="F21" s="189"/>
      <c r="G21" s="189"/>
    </row>
    <row r="22" spans="1:16384" s="103" customFormat="1" ht="44.25" customHeight="1" x14ac:dyDescent="0.25">
      <c r="A22" s="165" t="s">
        <v>132</v>
      </c>
      <c r="B22" s="165"/>
      <c r="C22" s="165"/>
      <c r="D22" s="165"/>
      <c r="E22" s="165"/>
      <c r="F22" s="165"/>
      <c r="G22" s="165"/>
    </row>
    <row r="23" spans="1:16384" s="103" customFormat="1" ht="30" customHeight="1" x14ac:dyDescent="0.2">
      <c r="A23" s="190"/>
      <c r="B23" s="191"/>
      <c r="C23" s="191"/>
      <c r="D23" s="191"/>
      <c r="E23" s="191"/>
      <c r="F23" s="191"/>
      <c r="G23" s="191"/>
    </row>
    <row r="24" spans="1:16384" ht="27" customHeight="1" x14ac:dyDescent="0.2">
      <c r="A24" s="192" t="s">
        <v>121</v>
      </c>
      <c r="B24" s="193"/>
      <c r="C24" s="193"/>
      <c r="D24" s="193"/>
      <c r="E24" s="193"/>
      <c r="F24" s="193"/>
      <c r="G24" s="193"/>
    </row>
    <row r="25" spans="1:16384" ht="27.75" customHeight="1" x14ac:dyDescent="0.2">
      <c r="A25" s="194" t="s">
        <v>127</v>
      </c>
      <c r="B25" s="194"/>
      <c r="C25" s="194"/>
      <c r="D25" s="194"/>
      <c r="E25" s="194"/>
      <c r="F25" s="194"/>
      <c r="G25" s="194"/>
    </row>
    <row r="26" spans="1:16384" ht="43.5" customHeight="1" x14ac:dyDescent="0.2">
      <c r="A26" s="195" t="s">
        <v>122</v>
      </c>
      <c r="B26" s="195"/>
      <c r="C26" s="195"/>
      <c r="D26" s="195"/>
      <c r="E26" s="195"/>
      <c r="F26" s="195"/>
      <c r="G26" s="195"/>
    </row>
    <row r="27" spans="1:16384" ht="18.75" customHeight="1" x14ac:dyDescent="0.2">
      <c r="A27" s="196"/>
      <c r="B27" s="195"/>
      <c r="C27" s="195"/>
      <c r="D27" s="195"/>
      <c r="E27" s="195"/>
      <c r="F27" s="195"/>
      <c r="G27" s="195"/>
    </row>
    <row r="28" spans="1:16384" ht="21.95" customHeight="1" x14ac:dyDescent="0.2">
      <c r="A28" s="192" t="s">
        <v>114</v>
      </c>
      <c r="B28" s="193"/>
      <c r="C28" s="193"/>
      <c r="D28" s="193"/>
      <c r="E28" s="193"/>
      <c r="F28" s="193"/>
      <c r="G28" s="193"/>
    </row>
    <row r="29" spans="1:16384" ht="17.100000000000001" customHeight="1" x14ac:dyDescent="0.25">
      <c r="A29" s="197" t="s">
        <v>115</v>
      </c>
      <c r="B29" s="197"/>
      <c r="C29" s="197"/>
      <c r="D29" s="197"/>
      <c r="E29" s="197"/>
      <c r="F29" s="197"/>
      <c r="G29" s="197"/>
    </row>
    <row r="30" spans="1:16384" ht="93" customHeight="1" x14ac:dyDescent="0.2">
      <c r="A30" s="188" t="s">
        <v>133</v>
      </c>
      <c r="B30" s="189"/>
      <c r="C30" s="189"/>
      <c r="D30" s="189"/>
      <c r="E30" s="189"/>
      <c r="F30" s="189"/>
      <c r="G30" s="189"/>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c r="FS30" s="164"/>
      <c r="FT30" s="164"/>
      <c r="FU30" s="164"/>
      <c r="FV30" s="164"/>
      <c r="FW30" s="164"/>
      <c r="FX30" s="164"/>
      <c r="FY30" s="164"/>
      <c r="FZ30" s="164"/>
      <c r="GA30" s="164"/>
      <c r="GB30" s="164"/>
      <c r="GC30" s="164"/>
      <c r="GD30" s="164"/>
      <c r="GE30" s="164"/>
      <c r="GF30" s="164"/>
      <c r="GG30" s="164"/>
      <c r="GH30" s="164"/>
      <c r="GI30" s="164"/>
      <c r="GJ30" s="164"/>
      <c r="GK30" s="164"/>
      <c r="GL30" s="164"/>
      <c r="GM30" s="164"/>
      <c r="GN30" s="164"/>
      <c r="GO30" s="164"/>
      <c r="GP30" s="164"/>
      <c r="GQ30" s="164"/>
      <c r="GR30" s="164"/>
      <c r="GS30" s="164"/>
      <c r="GT30" s="164"/>
      <c r="GU30" s="164"/>
      <c r="GV30" s="164"/>
      <c r="GW30" s="164"/>
      <c r="GX30" s="164"/>
      <c r="GY30" s="164"/>
      <c r="GZ30" s="164"/>
      <c r="HA30" s="164"/>
      <c r="HB30" s="164"/>
      <c r="HC30" s="164"/>
      <c r="HD30" s="164"/>
      <c r="HE30" s="164"/>
      <c r="HF30" s="164"/>
      <c r="HG30" s="164"/>
      <c r="HH30" s="164"/>
      <c r="HI30" s="164"/>
      <c r="HJ30" s="164"/>
      <c r="HK30" s="164"/>
      <c r="HL30" s="164"/>
      <c r="HM30" s="164"/>
      <c r="HN30" s="164"/>
      <c r="HO30" s="164"/>
      <c r="HP30" s="164"/>
      <c r="HQ30" s="164"/>
      <c r="HR30" s="164"/>
      <c r="HS30" s="164"/>
      <c r="HT30" s="164"/>
      <c r="HU30" s="164"/>
      <c r="HV30" s="164"/>
      <c r="HW30" s="164"/>
      <c r="HX30" s="164"/>
      <c r="HY30" s="164"/>
      <c r="HZ30" s="164"/>
      <c r="IA30" s="164"/>
      <c r="IB30" s="164"/>
      <c r="IC30" s="164"/>
      <c r="ID30" s="164"/>
      <c r="IE30" s="164"/>
      <c r="IF30" s="164"/>
      <c r="IG30" s="164"/>
      <c r="IH30" s="164"/>
      <c r="II30" s="164"/>
      <c r="IJ30" s="164"/>
      <c r="IK30" s="164"/>
      <c r="IL30" s="164"/>
      <c r="IM30" s="164"/>
      <c r="IN30" s="164"/>
      <c r="IO30" s="164"/>
      <c r="IP30" s="164"/>
      <c r="IQ30" s="164"/>
      <c r="IR30" s="164"/>
      <c r="IS30" s="164"/>
      <c r="IT30" s="164"/>
      <c r="IU30" s="164"/>
      <c r="IV30" s="164"/>
      <c r="IW30" s="164"/>
      <c r="IX30" s="164"/>
      <c r="IY30" s="164"/>
      <c r="IZ30" s="164"/>
      <c r="JA30" s="164"/>
      <c r="JB30" s="164"/>
      <c r="JC30" s="164"/>
      <c r="JD30" s="164"/>
      <c r="JE30" s="164"/>
      <c r="JF30" s="164"/>
      <c r="JG30" s="164"/>
      <c r="JH30" s="164"/>
      <c r="JI30" s="164"/>
      <c r="JJ30" s="164"/>
      <c r="JK30" s="164"/>
      <c r="JL30" s="164"/>
      <c r="JM30" s="164"/>
      <c r="JN30" s="164"/>
      <c r="JO30" s="164"/>
      <c r="JP30" s="164"/>
      <c r="JQ30" s="164"/>
      <c r="JR30" s="164"/>
      <c r="JS30" s="164"/>
      <c r="JT30" s="164"/>
      <c r="JU30" s="164"/>
      <c r="JV30" s="164"/>
      <c r="JW30" s="164"/>
      <c r="JX30" s="164"/>
      <c r="JY30" s="164"/>
      <c r="JZ30" s="164"/>
      <c r="KA30" s="164"/>
      <c r="KB30" s="164"/>
      <c r="KC30" s="164"/>
      <c r="KD30" s="164"/>
      <c r="KE30" s="164"/>
      <c r="KF30" s="164"/>
      <c r="KG30" s="164"/>
      <c r="KH30" s="164"/>
      <c r="KI30" s="164"/>
      <c r="KJ30" s="164"/>
      <c r="KK30" s="164"/>
      <c r="KL30" s="164"/>
      <c r="KM30" s="164"/>
      <c r="KN30" s="164"/>
      <c r="KO30" s="164"/>
      <c r="KP30" s="164"/>
      <c r="KQ30" s="164"/>
      <c r="KR30" s="164"/>
      <c r="KS30" s="164"/>
      <c r="KT30" s="164"/>
      <c r="KU30" s="164"/>
      <c r="KV30" s="164"/>
      <c r="KW30" s="164"/>
      <c r="KX30" s="164"/>
      <c r="KY30" s="164"/>
      <c r="KZ30" s="164"/>
      <c r="LA30" s="164"/>
      <c r="LB30" s="164"/>
      <c r="LC30" s="164"/>
      <c r="LD30" s="164"/>
      <c r="LE30" s="164"/>
      <c r="LF30" s="164"/>
      <c r="LG30" s="164"/>
      <c r="LH30" s="164"/>
      <c r="LI30" s="164"/>
      <c r="LJ30" s="164"/>
      <c r="LK30" s="164"/>
      <c r="LL30" s="164"/>
      <c r="LM30" s="164"/>
      <c r="LN30" s="164"/>
      <c r="LO30" s="164"/>
      <c r="LP30" s="164"/>
      <c r="LQ30" s="164"/>
      <c r="LR30" s="164"/>
      <c r="LS30" s="164"/>
      <c r="LT30" s="164"/>
      <c r="LU30" s="164"/>
      <c r="LV30" s="164"/>
      <c r="LW30" s="164"/>
      <c r="LX30" s="164"/>
      <c r="LY30" s="164"/>
      <c r="LZ30" s="164"/>
      <c r="MA30" s="164"/>
      <c r="MB30" s="164"/>
      <c r="MC30" s="164"/>
      <c r="MD30" s="164"/>
      <c r="ME30" s="164"/>
      <c r="MF30" s="164"/>
      <c r="MG30" s="164"/>
      <c r="MH30" s="164"/>
      <c r="MI30" s="164"/>
      <c r="MJ30" s="164"/>
      <c r="MK30" s="164"/>
      <c r="ML30" s="164"/>
      <c r="MM30" s="164"/>
      <c r="MN30" s="164"/>
      <c r="MO30" s="164"/>
      <c r="MP30" s="164"/>
      <c r="MQ30" s="164"/>
      <c r="MR30" s="164"/>
      <c r="MS30" s="164"/>
      <c r="MT30" s="164"/>
      <c r="MU30" s="164"/>
      <c r="MV30" s="164"/>
      <c r="MW30" s="164"/>
      <c r="MX30" s="164"/>
      <c r="MY30" s="164"/>
      <c r="MZ30" s="164"/>
      <c r="NA30" s="164"/>
      <c r="NB30" s="164"/>
      <c r="NC30" s="164"/>
      <c r="ND30" s="164"/>
      <c r="NE30" s="164"/>
      <c r="NF30" s="164"/>
      <c r="NG30" s="164"/>
      <c r="NH30" s="164"/>
      <c r="NI30" s="164"/>
      <c r="NJ30" s="164"/>
      <c r="NK30" s="164"/>
      <c r="NL30" s="164"/>
      <c r="NM30" s="164"/>
      <c r="NN30" s="164"/>
      <c r="NO30" s="164"/>
      <c r="NP30" s="164"/>
      <c r="NQ30" s="164"/>
      <c r="NR30" s="164"/>
      <c r="NS30" s="164"/>
      <c r="NT30" s="164"/>
      <c r="NU30" s="164"/>
      <c r="NV30" s="164"/>
      <c r="NW30" s="164"/>
      <c r="NX30" s="164"/>
      <c r="NY30" s="164"/>
      <c r="NZ30" s="164"/>
      <c r="OA30" s="164"/>
      <c r="OB30" s="164"/>
      <c r="OC30" s="164"/>
      <c r="OD30" s="164"/>
      <c r="OE30" s="164"/>
      <c r="OF30" s="164"/>
      <c r="OG30" s="164"/>
      <c r="OH30" s="164"/>
      <c r="OI30" s="164"/>
      <c r="OJ30" s="164"/>
      <c r="OK30" s="164"/>
      <c r="OL30" s="164"/>
      <c r="OM30" s="164"/>
      <c r="ON30" s="164"/>
      <c r="OO30" s="164"/>
      <c r="OP30" s="164"/>
      <c r="OQ30" s="164"/>
      <c r="OR30" s="164"/>
      <c r="OS30" s="164"/>
      <c r="OT30" s="164"/>
      <c r="OU30" s="164"/>
      <c r="OV30" s="164"/>
      <c r="OW30" s="164"/>
      <c r="OX30" s="164"/>
      <c r="OY30" s="164"/>
      <c r="OZ30" s="164"/>
      <c r="PA30" s="164"/>
      <c r="PB30" s="164"/>
      <c r="PC30" s="164"/>
      <c r="PD30" s="164"/>
      <c r="PE30" s="164"/>
      <c r="PF30" s="164"/>
      <c r="PG30" s="164"/>
      <c r="PH30" s="164"/>
      <c r="PI30" s="164"/>
      <c r="PJ30" s="164"/>
      <c r="PK30" s="164"/>
      <c r="PL30" s="164"/>
      <c r="PM30" s="164"/>
      <c r="PN30" s="164"/>
      <c r="PO30" s="164"/>
      <c r="PP30" s="164"/>
      <c r="PQ30" s="164"/>
      <c r="PR30" s="164"/>
      <c r="PS30" s="164"/>
      <c r="PT30" s="164"/>
      <c r="PU30" s="164"/>
      <c r="PV30" s="164"/>
      <c r="PW30" s="164"/>
      <c r="PX30" s="164"/>
      <c r="PY30" s="164"/>
      <c r="PZ30" s="164"/>
      <c r="QA30" s="164"/>
      <c r="QB30" s="164"/>
      <c r="QC30" s="164"/>
      <c r="QD30" s="164"/>
      <c r="QE30" s="164"/>
      <c r="QF30" s="164"/>
      <c r="QG30" s="164"/>
      <c r="QH30" s="164"/>
      <c r="QI30" s="164"/>
      <c r="QJ30" s="164"/>
      <c r="QK30" s="164"/>
      <c r="QL30" s="164"/>
      <c r="QM30" s="164"/>
      <c r="QN30" s="164"/>
      <c r="QO30" s="164"/>
      <c r="QP30" s="164"/>
      <c r="QQ30" s="164"/>
      <c r="QR30" s="164"/>
      <c r="QS30" s="164"/>
      <c r="QT30" s="164"/>
      <c r="QU30" s="164"/>
      <c r="QV30" s="164"/>
      <c r="QW30" s="164"/>
      <c r="QX30" s="164"/>
      <c r="QY30" s="164"/>
      <c r="QZ30" s="164"/>
      <c r="RA30" s="164"/>
      <c r="RB30" s="164"/>
      <c r="RC30" s="164"/>
      <c r="RD30" s="164"/>
      <c r="RE30" s="164"/>
      <c r="RF30" s="164"/>
      <c r="RG30" s="164"/>
      <c r="RH30" s="164"/>
      <c r="RI30" s="164"/>
      <c r="RJ30" s="164"/>
      <c r="RK30" s="164"/>
      <c r="RL30" s="164"/>
      <c r="RM30" s="164"/>
      <c r="RN30" s="164"/>
      <c r="RO30" s="164"/>
      <c r="RP30" s="164"/>
      <c r="RQ30" s="164"/>
      <c r="RR30" s="164"/>
      <c r="RS30" s="164"/>
      <c r="RT30" s="164"/>
      <c r="RU30" s="164"/>
      <c r="RV30" s="164"/>
      <c r="RW30" s="164"/>
      <c r="RX30" s="164"/>
      <c r="RY30" s="164"/>
      <c r="RZ30" s="164"/>
      <c r="SA30" s="164"/>
      <c r="SB30" s="164"/>
      <c r="SC30" s="164"/>
      <c r="SD30" s="164"/>
      <c r="SE30" s="164"/>
      <c r="SF30" s="164"/>
      <c r="SG30" s="164"/>
      <c r="SH30" s="164"/>
      <c r="SI30" s="164"/>
      <c r="SJ30" s="164"/>
      <c r="SK30" s="164"/>
      <c r="SL30" s="164"/>
      <c r="SM30" s="164"/>
      <c r="SN30" s="164"/>
      <c r="SO30" s="164"/>
      <c r="SP30" s="164"/>
      <c r="SQ30" s="164"/>
      <c r="SR30" s="164"/>
      <c r="SS30" s="164"/>
      <c r="ST30" s="164"/>
      <c r="SU30" s="164"/>
      <c r="SV30" s="164"/>
      <c r="SW30" s="164"/>
      <c r="SX30" s="164"/>
      <c r="SY30" s="164"/>
      <c r="SZ30" s="164"/>
      <c r="TA30" s="164"/>
      <c r="TB30" s="164"/>
      <c r="TC30" s="164"/>
      <c r="TD30" s="164"/>
      <c r="TE30" s="164"/>
      <c r="TF30" s="164"/>
      <c r="TG30" s="164"/>
      <c r="TH30" s="164"/>
      <c r="TI30" s="164"/>
      <c r="TJ30" s="164"/>
      <c r="TK30" s="164"/>
      <c r="TL30" s="164"/>
      <c r="TM30" s="164"/>
      <c r="TN30" s="164"/>
      <c r="TO30" s="164"/>
      <c r="TP30" s="164"/>
      <c r="TQ30" s="164"/>
      <c r="TR30" s="164"/>
      <c r="TS30" s="164"/>
      <c r="TT30" s="164"/>
      <c r="TU30" s="164"/>
      <c r="TV30" s="164"/>
      <c r="TW30" s="164"/>
      <c r="TX30" s="164"/>
      <c r="TY30" s="164"/>
      <c r="TZ30" s="164"/>
      <c r="UA30" s="164"/>
      <c r="UB30" s="164"/>
      <c r="UC30" s="164"/>
      <c r="UD30" s="164"/>
      <c r="UE30" s="164"/>
      <c r="UF30" s="164"/>
      <c r="UG30" s="164"/>
      <c r="UH30" s="164"/>
      <c r="UI30" s="164"/>
      <c r="UJ30" s="164"/>
      <c r="UK30" s="164"/>
      <c r="UL30" s="164"/>
      <c r="UM30" s="164"/>
      <c r="UN30" s="164"/>
      <c r="UO30" s="164"/>
      <c r="UP30" s="164"/>
      <c r="UQ30" s="164"/>
      <c r="UR30" s="164"/>
      <c r="US30" s="164"/>
      <c r="UT30" s="164"/>
      <c r="UU30" s="164"/>
      <c r="UV30" s="164"/>
      <c r="UW30" s="164"/>
      <c r="UX30" s="164"/>
      <c r="UY30" s="164"/>
      <c r="UZ30" s="164"/>
      <c r="VA30" s="164"/>
      <c r="VB30" s="164"/>
      <c r="VC30" s="164"/>
      <c r="VD30" s="164"/>
      <c r="VE30" s="164"/>
      <c r="VF30" s="164"/>
      <c r="VG30" s="164"/>
      <c r="VH30" s="164"/>
      <c r="VI30" s="164"/>
      <c r="VJ30" s="164"/>
      <c r="VK30" s="164"/>
      <c r="VL30" s="164"/>
      <c r="VM30" s="164"/>
      <c r="VN30" s="164"/>
      <c r="VO30" s="164"/>
      <c r="VP30" s="164"/>
      <c r="VQ30" s="164"/>
      <c r="VR30" s="164"/>
      <c r="VS30" s="164"/>
      <c r="VT30" s="164"/>
      <c r="VU30" s="164"/>
      <c r="VV30" s="164"/>
      <c r="VW30" s="164"/>
      <c r="VX30" s="164"/>
      <c r="VY30" s="164"/>
      <c r="VZ30" s="164"/>
      <c r="WA30" s="164"/>
      <c r="WB30" s="164"/>
      <c r="WC30" s="164"/>
      <c r="WD30" s="164"/>
      <c r="WE30" s="164"/>
      <c r="WF30" s="164"/>
      <c r="WG30" s="164"/>
      <c r="WH30" s="164"/>
      <c r="WI30" s="164"/>
      <c r="WJ30" s="164"/>
      <c r="WK30" s="164"/>
      <c r="WL30" s="164"/>
      <c r="WM30" s="164"/>
      <c r="WN30" s="164"/>
      <c r="WO30" s="164"/>
      <c r="WP30" s="164"/>
      <c r="WQ30" s="164"/>
      <c r="WR30" s="164"/>
      <c r="WS30" s="164"/>
      <c r="WT30" s="164"/>
      <c r="WU30" s="164"/>
      <c r="WV30" s="164"/>
      <c r="WW30" s="164"/>
      <c r="WX30" s="164"/>
      <c r="WY30" s="164"/>
      <c r="WZ30" s="164"/>
      <c r="XA30" s="164"/>
      <c r="XB30" s="164"/>
      <c r="XC30" s="164"/>
      <c r="XD30" s="164"/>
      <c r="XE30" s="164"/>
      <c r="XF30" s="164"/>
      <c r="XG30" s="164"/>
      <c r="XH30" s="164"/>
      <c r="XI30" s="164"/>
      <c r="XJ30" s="164"/>
      <c r="XK30" s="164"/>
      <c r="XL30" s="164"/>
      <c r="XM30" s="164"/>
      <c r="XN30" s="164"/>
      <c r="XO30" s="164"/>
      <c r="XP30" s="164"/>
      <c r="XQ30" s="164"/>
      <c r="XR30" s="164"/>
      <c r="XS30" s="164"/>
      <c r="XT30" s="164"/>
      <c r="XU30" s="164"/>
      <c r="XV30" s="164"/>
      <c r="XW30" s="164"/>
      <c r="XX30" s="164"/>
      <c r="XY30" s="164"/>
      <c r="XZ30" s="164"/>
      <c r="YA30" s="164"/>
      <c r="YB30" s="164"/>
      <c r="YC30" s="164"/>
      <c r="YD30" s="164"/>
      <c r="YE30" s="164"/>
      <c r="YF30" s="164"/>
      <c r="YG30" s="164"/>
      <c r="YH30" s="164"/>
      <c r="YI30" s="164"/>
      <c r="YJ30" s="164"/>
      <c r="YK30" s="164"/>
      <c r="YL30" s="164"/>
      <c r="YM30" s="164"/>
      <c r="YN30" s="164"/>
      <c r="YO30" s="164"/>
      <c r="YP30" s="164"/>
      <c r="YQ30" s="164"/>
      <c r="YR30" s="164"/>
      <c r="YS30" s="164"/>
      <c r="YT30" s="164"/>
      <c r="YU30" s="164"/>
      <c r="YV30" s="164"/>
      <c r="YW30" s="164"/>
      <c r="YX30" s="164"/>
      <c r="YY30" s="164"/>
      <c r="YZ30" s="164"/>
      <c r="ZA30" s="164"/>
      <c r="ZB30" s="164"/>
      <c r="ZC30" s="164"/>
      <c r="ZD30" s="164"/>
      <c r="ZE30" s="164"/>
      <c r="ZF30" s="164"/>
      <c r="ZG30" s="164"/>
      <c r="ZH30" s="164"/>
      <c r="ZI30" s="164"/>
      <c r="ZJ30" s="164"/>
      <c r="ZK30" s="164"/>
      <c r="ZL30" s="164"/>
      <c r="ZM30" s="164"/>
      <c r="ZN30" s="164"/>
      <c r="ZO30" s="164"/>
      <c r="ZP30" s="164"/>
      <c r="ZQ30" s="164"/>
      <c r="ZR30" s="164"/>
      <c r="ZS30" s="164"/>
      <c r="ZT30" s="164"/>
      <c r="ZU30" s="164"/>
      <c r="ZV30" s="164"/>
      <c r="ZW30" s="164"/>
      <c r="ZX30" s="164"/>
      <c r="ZY30" s="164"/>
      <c r="ZZ30" s="164"/>
      <c r="AAA30" s="164"/>
      <c r="AAB30" s="164"/>
      <c r="AAC30" s="164"/>
      <c r="AAD30" s="164"/>
      <c r="AAE30" s="164"/>
      <c r="AAF30" s="164"/>
      <c r="AAG30" s="164"/>
      <c r="AAH30" s="164"/>
      <c r="AAI30" s="164"/>
      <c r="AAJ30" s="164"/>
      <c r="AAK30" s="164"/>
      <c r="AAL30" s="164"/>
      <c r="AAM30" s="164"/>
      <c r="AAN30" s="164"/>
      <c r="AAO30" s="164"/>
      <c r="AAP30" s="164"/>
      <c r="AAQ30" s="164"/>
      <c r="AAR30" s="164"/>
      <c r="AAS30" s="164"/>
      <c r="AAT30" s="164"/>
      <c r="AAU30" s="164"/>
      <c r="AAV30" s="164"/>
      <c r="AAW30" s="164"/>
      <c r="AAX30" s="164"/>
      <c r="AAY30" s="164"/>
      <c r="AAZ30" s="164"/>
      <c r="ABA30" s="164"/>
      <c r="ABB30" s="164"/>
      <c r="ABC30" s="164"/>
      <c r="ABD30" s="164"/>
      <c r="ABE30" s="164"/>
      <c r="ABF30" s="164"/>
      <c r="ABG30" s="164"/>
      <c r="ABH30" s="164"/>
      <c r="ABI30" s="164"/>
      <c r="ABJ30" s="164"/>
      <c r="ABK30" s="164"/>
      <c r="ABL30" s="164"/>
      <c r="ABM30" s="164"/>
      <c r="ABN30" s="164"/>
      <c r="ABO30" s="164"/>
      <c r="ABP30" s="164"/>
      <c r="ABQ30" s="164"/>
      <c r="ABR30" s="164"/>
      <c r="ABS30" s="164"/>
      <c r="ABT30" s="164"/>
      <c r="ABU30" s="164"/>
      <c r="ABV30" s="164"/>
      <c r="ABW30" s="164"/>
      <c r="ABX30" s="164"/>
      <c r="ABY30" s="164"/>
      <c r="ABZ30" s="164"/>
      <c r="ACA30" s="164"/>
      <c r="ACB30" s="164"/>
      <c r="ACC30" s="164"/>
      <c r="ACD30" s="164"/>
      <c r="ACE30" s="164"/>
      <c r="ACF30" s="164"/>
      <c r="ACG30" s="164"/>
      <c r="ACH30" s="164"/>
      <c r="ACI30" s="164"/>
      <c r="ACJ30" s="164"/>
      <c r="ACK30" s="164"/>
      <c r="ACL30" s="164"/>
      <c r="ACM30" s="164"/>
      <c r="ACN30" s="164"/>
      <c r="ACO30" s="164"/>
      <c r="ACP30" s="164"/>
      <c r="ACQ30" s="164"/>
      <c r="ACR30" s="164"/>
      <c r="ACS30" s="164"/>
      <c r="ACT30" s="164"/>
      <c r="ACU30" s="164"/>
      <c r="ACV30" s="164"/>
      <c r="ACW30" s="164"/>
      <c r="ACX30" s="164"/>
      <c r="ACY30" s="164"/>
      <c r="ACZ30" s="164"/>
      <c r="ADA30" s="164"/>
      <c r="ADB30" s="164"/>
      <c r="ADC30" s="164"/>
      <c r="ADD30" s="164"/>
      <c r="ADE30" s="164"/>
      <c r="ADF30" s="164"/>
      <c r="ADG30" s="164"/>
      <c r="ADH30" s="164"/>
      <c r="ADI30" s="164"/>
      <c r="ADJ30" s="164"/>
      <c r="ADK30" s="164"/>
      <c r="ADL30" s="164"/>
      <c r="ADM30" s="164"/>
      <c r="ADN30" s="164"/>
      <c r="ADO30" s="164"/>
      <c r="ADP30" s="164"/>
      <c r="ADQ30" s="164"/>
      <c r="ADR30" s="164"/>
      <c r="ADS30" s="164"/>
      <c r="ADT30" s="164"/>
      <c r="ADU30" s="164"/>
      <c r="ADV30" s="164"/>
      <c r="ADW30" s="164"/>
      <c r="ADX30" s="164"/>
      <c r="ADY30" s="164"/>
      <c r="ADZ30" s="164"/>
      <c r="AEA30" s="164"/>
      <c r="AEB30" s="164"/>
      <c r="AEC30" s="164"/>
      <c r="AED30" s="164"/>
      <c r="AEE30" s="164"/>
      <c r="AEF30" s="164"/>
      <c r="AEG30" s="164"/>
      <c r="AEH30" s="164"/>
      <c r="AEI30" s="164"/>
      <c r="AEJ30" s="164"/>
      <c r="AEK30" s="164"/>
      <c r="AEL30" s="164"/>
      <c r="AEM30" s="164"/>
      <c r="AEN30" s="164"/>
      <c r="AEO30" s="164"/>
      <c r="AEP30" s="164"/>
      <c r="AEQ30" s="164"/>
      <c r="AER30" s="164"/>
      <c r="AES30" s="164"/>
      <c r="AET30" s="164"/>
      <c r="AEU30" s="164"/>
      <c r="AEV30" s="164"/>
      <c r="AEW30" s="164"/>
      <c r="AEX30" s="164"/>
      <c r="AEY30" s="164"/>
      <c r="AEZ30" s="164"/>
      <c r="AFA30" s="164"/>
      <c r="AFB30" s="164"/>
      <c r="AFC30" s="164"/>
      <c r="AFD30" s="164"/>
      <c r="AFE30" s="164"/>
      <c r="AFF30" s="164"/>
      <c r="AFG30" s="164"/>
      <c r="AFH30" s="164"/>
      <c r="AFI30" s="164"/>
      <c r="AFJ30" s="164"/>
      <c r="AFK30" s="164"/>
      <c r="AFL30" s="164"/>
      <c r="AFM30" s="164"/>
      <c r="AFN30" s="164"/>
      <c r="AFO30" s="164"/>
      <c r="AFP30" s="164"/>
      <c r="AFQ30" s="164"/>
      <c r="AFR30" s="164"/>
      <c r="AFS30" s="164"/>
      <c r="AFT30" s="164"/>
      <c r="AFU30" s="164"/>
      <c r="AFV30" s="164"/>
      <c r="AFW30" s="164"/>
      <c r="AFX30" s="164"/>
      <c r="AFY30" s="164"/>
      <c r="AFZ30" s="164"/>
      <c r="AGA30" s="164"/>
      <c r="AGB30" s="164"/>
      <c r="AGC30" s="164"/>
      <c r="AGD30" s="164"/>
      <c r="AGE30" s="164"/>
      <c r="AGF30" s="164"/>
      <c r="AGG30" s="164"/>
      <c r="AGH30" s="164"/>
      <c r="AGI30" s="164"/>
      <c r="AGJ30" s="164"/>
      <c r="AGK30" s="164"/>
      <c r="AGL30" s="164"/>
      <c r="AGM30" s="164"/>
      <c r="AGN30" s="164"/>
      <c r="AGO30" s="164"/>
      <c r="AGP30" s="164"/>
      <c r="AGQ30" s="164"/>
      <c r="AGR30" s="164"/>
      <c r="AGS30" s="164"/>
      <c r="AGT30" s="164"/>
      <c r="AGU30" s="164"/>
      <c r="AGV30" s="164"/>
      <c r="AGW30" s="164"/>
      <c r="AGX30" s="164"/>
      <c r="AGY30" s="164"/>
      <c r="AGZ30" s="164"/>
      <c r="AHA30" s="164"/>
      <c r="AHB30" s="164"/>
      <c r="AHC30" s="164"/>
      <c r="AHD30" s="164"/>
      <c r="AHE30" s="164"/>
      <c r="AHF30" s="164"/>
      <c r="AHG30" s="164"/>
      <c r="AHH30" s="164"/>
      <c r="AHI30" s="164"/>
      <c r="AHJ30" s="164"/>
      <c r="AHK30" s="164"/>
      <c r="AHL30" s="164"/>
      <c r="AHM30" s="164"/>
      <c r="AHN30" s="164"/>
      <c r="AHO30" s="164"/>
      <c r="AHP30" s="164"/>
      <c r="AHQ30" s="164"/>
      <c r="AHR30" s="164"/>
      <c r="AHS30" s="164"/>
      <c r="AHT30" s="164"/>
      <c r="AHU30" s="164"/>
      <c r="AHV30" s="164"/>
      <c r="AHW30" s="164"/>
      <c r="AHX30" s="164"/>
      <c r="AHY30" s="164"/>
      <c r="AHZ30" s="164"/>
      <c r="AIA30" s="164"/>
      <c r="AIB30" s="164"/>
      <c r="AIC30" s="164"/>
      <c r="AID30" s="164"/>
      <c r="AIE30" s="164"/>
      <c r="AIF30" s="164"/>
      <c r="AIG30" s="164"/>
      <c r="AIH30" s="164"/>
      <c r="AII30" s="164"/>
      <c r="AIJ30" s="164"/>
      <c r="AIK30" s="164"/>
      <c r="AIL30" s="164"/>
      <c r="AIM30" s="164"/>
      <c r="AIN30" s="164"/>
      <c r="AIO30" s="164"/>
      <c r="AIP30" s="164"/>
      <c r="AIQ30" s="164"/>
      <c r="AIR30" s="164"/>
      <c r="AIS30" s="164"/>
      <c r="AIT30" s="164"/>
      <c r="AIU30" s="164"/>
      <c r="AIV30" s="164"/>
      <c r="AIW30" s="164"/>
      <c r="AIX30" s="164"/>
      <c r="AIY30" s="164"/>
      <c r="AIZ30" s="164"/>
      <c r="AJA30" s="164"/>
      <c r="AJB30" s="164"/>
      <c r="AJC30" s="164"/>
      <c r="AJD30" s="164"/>
      <c r="AJE30" s="164"/>
      <c r="AJF30" s="164"/>
      <c r="AJG30" s="164"/>
      <c r="AJH30" s="164"/>
      <c r="AJI30" s="164"/>
      <c r="AJJ30" s="164"/>
      <c r="AJK30" s="164"/>
      <c r="AJL30" s="164"/>
      <c r="AJM30" s="164"/>
      <c r="AJN30" s="164"/>
      <c r="AJO30" s="164"/>
      <c r="AJP30" s="164"/>
      <c r="AJQ30" s="164"/>
      <c r="AJR30" s="164"/>
      <c r="AJS30" s="164"/>
      <c r="AJT30" s="164"/>
      <c r="AJU30" s="164"/>
      <c r="AJV30" s="164"/>
      <c r="AJW30" s="164"/>
      <c r="AJX30" s="164"/>
      <c r="AJY30" s="164"/>
      <c r="AJZ30" s="164"/>
      <c r="AKA30" s="164"/>
      <c r="AKB30" s="164"/>
      <c r="AKC30" s="164"/>
      <c r="AKD30" s="164"/>
      <c r="AKE30" s="164"/>
      <c r="AKF30" s="164"/>
      <c r="AKG30" s="164"/>
      <c r="AKH30" s="164"/>
      <c r="AKI30" s="164"/>
      <c r="AKJ30" s="164"/>
      <c r="AKK30" s="164"/>
      <c r="AKL30" s="164"/>
      <c r="AKM30" s="164"/>
      <c r="AKN30" s="164"/>
      <c r="AKO30" s="164"/>
      <c r="AKP30" s="164"/>
      <c r="AKQ30" s="164"/>
      <c r="AKR30" s="164"/>
      <c r="AKS30" s="164"/>
      <c r="AKT30" s="164"/>
      <c r="AKU30" s="164"/>
      <c r="AKV30" s="164"/>
      <c r="AKW30" s="164"/>
      <c r="AKX30" s="164"/>
      <c r="AKY30" s="164"/>
      <c r="AKZ30" s="164"/>
      <c r="ALA30" s="164"/>
      <c r="ALB30" s="164"/>
      <c r="ALC30" s="164"/>
      <c r="ALD30" s="164"/>
      <c r="ALE30" s="164"/>
      <c r="ALF30" s="164"/>
      <c r="ALG30" s="164"/>
      <c r="ALH30" s="164"/>
      <c r="ALI30" s="164"/>
      <c r="ALJ30" s="164"/>
      <c r="ALK30" s="164"/>
      <c r="ALL30" s="164"/>
      <c r="ALM30" s="164"/>
      <c r="ALN30" s="164"/>
      <c r="ALO30" s="164"/>
      <c r="ALP30" s="164"/>
      <c r="ALQ30" s="164"/>
      <c r="ALR30" s="164"/>
      <c r="ALS30" s="164"/>
      <c r="ALT30" s="164"/>
      <c r="ALU30" s="164"/>
      <c r="ALV30" s="164"/>
      <c r="ALW30" s="164"/>
      <c r="ALX30" s="164"/>
      <c r="ALY30" s="164"/>
      <c r="ALZ30" s="164"/>
      <c r="AMA30" s="164"/>
      <c r="AMB30" s="164"/>
      <c r="AMC30" s="164"/>
      <c r="AMD30" s="164"/>
      <c r="AME30" s="164"/>
      <c r="AMF30" s="164"/>
      <c r="AMG30" s="164"/>
      <c r="AMH30" s="164"/>
      <c r="AMI30" s="164"/>
      <c r="AMJ30" s="164"/>
      <c r="AMK30" s="164"/>
      <c r="AML30" s="164"/>
      <c r="AMM30" s="164"/>
      <c r="AMN30" s="164"/>
      <c r="AMO30" s="164"/>
      <c r="AMP30" s="164"/>
      <c r="AMQ30" s="164"/>
      <c r="AMR30" s="164"/>
      <c r="AMS30" s="164"/>
      <c r="AMT30" s="164"/>
      <c r="AMU30" s="164"/>
      <c r="AMV30" s="164"/>
      <c r="AMW30" s="164"/>
      <c r="AMX30" s="164"/>
      <c r="AMY30" s="164"/>
      <c r="AMZ30" s="164"/>
      <c r="ANA30" s="164"/>
      <c r="ANB30" s="164"/>
      <c r="ANC30" s="164"/>
      <c r="AND30" s="164"/>
      <c r="ANE30" s="164"/>
      <c r="ANF30" s="164"/>
      <c r="ANG30" s="164"/>
      <c r="ANH30" s="164"/>
      <c r="ANI30" s="164"/>
      <c r="ANJ30" s="164"/>
      <c r="ANK30" s="164"/>
      <c r="ANL30" s="164"/>
      <c r="ANM30" s="164"/>
      <c r="ANN30" s="164"/>
      <c r="ANO30" s="164"/>
      <c r="ANP30" s="164"/>
      <c r="ANQ30" s="164"/>
      <c r="ANR30" s="164"/>
      <c r="ANS30" s="164"/>
      <c r="ANT30" s="164"/>
      <c r="ANU30" s="164"/>
      <c r="ANV30" s="164"/>
      <c r="ANW30" s="164"/>
      <c r="ANX30" s="164"/>
      <c r="ANY30" s="164"/>
      <c r="ANZ30" s="164"/>
      <c r="AOA30" s="164"/>
      <c r="AOB30" s="164"/>
      <c r="AOC30" s="164"/>
      <c r="AOD30" s="164"/>
      <c r="AOE30" s="164"/>
      <c r="AOF30" s="164"/>
      <c r="AOG30" s="164"/>
      <c r="AOH30" s="164"/>
      <c r="AOI30" s="164"/>
      <c r="AOJ30" s="164"/>
      <c r="AOK30" s="164"/>
      <c r="AOL30" s="164"/>
      <c r="AOM30" s="164"/>
      <c r="AON30" s="164"/>
      <c r="AOO30" s="164"/>
      <c r="AOP30" s="164"/>
      <c r="AOQ30" s="164"/>
      <c r="AOR30" s="164"/>
      <c r="AOS30" s="164"/>
      <c r="AOT30" s="164"/>
      <c r="AOU30" s="164"/>
      <c r="AOV30" s="164"/>
      <c r="AOW30" s="164"/>
      <c r="AOX30" s="164"/>
      <c r="AOY30" s="164"/>
      <c r="AOZ30" s="164"/>
      <c r="APA30" s="164"/>
      <c r="APB30" s="164"/>
      <c r="APC30" s="164"/>
      <c r="APD30" s="164"/>
      <c r="APE30" s="164"/>
      <c r="APF30" s="164"/>
      <c r="APG30" s="164"/>
      <c r="APH30" s="164"/>
      <c r="API30" s="164"/>
      <c r="APJ30" s="164"/>
      <c r="APK30" s="164"/>
      <c r="APL30" s="164"/>
      <c r="APM30" s="164"/>
      <c r="APN30" s="164"/>
      <c r="APO30" s="164"/>
      <c r="APP30" s="164"/>
      <c r="APQ30" s="164"/>
      <c r="APR30" s="164"/>
      <c r="APS30" s="164"/>
      <c r="APT30" s="164"/>
      <c r="APU30" s="164"/>
      <c r="APV30" s="164"/>
      <c r="APW30" s="164"/>
      <c r="APX30" s="164"/>
      <c r="APY30" s="164"/>
      <c r="APZ30" s="164"/>
      <c r="AQA30" s="164"/>
      <c r="AQB30" s="164"/>
      <c r="AQC30" s="164"/>
      <c r="AQD30" s="164"/>
      <c r="AQE30" s="164"/>
      <c r="AQF30" s="164"/>
      <c r="AQG30" s="164"/>
      <c r="AQH30" s="164"/>
      <c r="AQI30" s="164"/>
      <c r="AQJ30" s="164"/>
      <c r="AQK30" s="164"/>
      <c r="AQL30" s="164"/>
      <c r="AQM30" s="164"/>
      <c r="AQN30" s="164"/>
      <c r="AQO30" s="164"/>
      <c r="AQP30" s="164"/>
      <c r="AQQ30" s="164"/>
      <c r="AQR30" s="164"/>
      <c r="AQS30" s="164"/>
      <c r="AQT30" s="164"/>
      <c r="AQU30" s="164"/>
      <c r="AQV30" s="164"/>
      <c r="AQW30" s="164"/>
      <c r="AQX30" s="164"/>
      <c r="AQY30" s="164"/>
      <c r="AQZ30" s="164"/>
      <c r="ARA30" s="164"/>
      <c r="ARB30" s="164"/>
      <c r="ARC30" s="164"/>
      <c r="ARD30" s="164"/>
      <c r="ARE30" s="164"/>
      <c r="ARF30" s="164"/>
      <c r="ARG30" s="164"/>
      <c r="ARH30" s="164"/>
      <c r="ARI30" s="164"/>
      <c r="ARJ30" s="164"/>
      <c r="ARK30" s="164"/>
      <c r="ARL30" s="164"/>
      <c r="ARM30" s="164"/>
      <c r="ARN30" s="164"/>
      <c r="ARO30" s="164"/>
      <c r="ARP30" s="164"/>
      <c r="ARQ30" s="164"/>
      <c r="ARR30" s="164"/>
      <c r="ARS30" s="164"/>
      <c r="ART30" s="164"/>
      <c r="ARU30" s="164"/>
      <c r="ARV30" s="164"/>
      <c r="ARW30" s="164"/>
      <c r="ARX30" s="164"/>
      <c r="ARY30" s="164"/>
      <c r="ARZ30" s="164"/>
      <c r="ASA30" s="164"/>
      <c r="ASB30" s="164"/>
      <c r="ASC30" s="164"/>
      <c r="ASD30" s="164"/>
      <c r="ASE30" s="164"/>
      <c r="ASF30" s="164"/>
      <c r="ASG30" s="164"/>
      <c r="ASH30" s="164"/>
      <c r="ASI30" s="164"/>
      <c r="ASJ30" s="164"/>
      <c r="ASK30" s="164"/>
      <c r="ASL30" s="164"/>
      <c r="ASM30" s="164"/>
      <c r="ASN30" s="164"/>
      <c r="ASO30" s="164"/>
      <c r="ASP30" s="164"/>
      <c r="ASQ30" s="164"/>
      <c r="ASR30" s="164"/>
      <c r="ASS30" s="164"/>
      <c r="AST30" s="164"/>
      <c r="ASU30" s="164"/>
      <c r="ASV30" s="164"/>
      <c r="ASW30" s="164"/>
      <c r="ASX30" s="164"/>
      <c r="ASY30" s="164"/>
      <c r="ASZ30" s="164"/>
      <c r="ATA30" s="164"/>
      <c r="ATB30" s="164"/>
      <c r="ATC30" s="164"/>
      <c r="ATD30" s="164"/>
      <c r="ATE30" s="164"/>
      <c r="ATF30" s="164"/>
      <c r="ATG30" s="164"/>
      <c r="ATH30" s="164"/>
      <c r="ATI30" s="164"/>
      <c r="ATJ30" s="164"/>
      <c r="ATK30" s="164"/>
      <c r="ATL30" s="164"/>
      <c r="ATM30" s="164"/>
      <c r="ATN30" s="164"/>
      <c r="ATO30" s="164"/>
      <c r="ATP30" s="164"/>
      <c r="ATQ30" s="164"/>
      <c r="ATR30" s="164"/>
      <c r="ATS30" s="164"/>
      <c r="ATT30" s="164"/>
      <c r="ATU30" s="164"/>
      <c r="ATV30" s="164"/>
      <c r="ATW30" s="164"/>
      <c r="ATX30" s="164"/>
      <c r="ATY30" s="164"/>
      <c r="ATZ30" s="164"/>
      <c r="AUA30" s="164"/>
      <c r="AUB30" s="164"/>
      <c r="AUC30" s="164"/>
      <c r="AUD30" s="164"/>
      <c r="AUE30" s="164"/>
      <c r="AUF30" s="164"/>
      <c r="AUG30" s="164"/>
      <c r="AUH30" s="164"/>
      <c r="AUI30" s="164"/>
      <c r="AUJ30" s="164"/>
      <c r="AUK30" s="164"/>
      <c r="AUL30" s="164"/>
      <c r="AUM30" s="164"/>
      <c r="AUN30" s="164"/>
      <c r="AUO30" s="164"/>
      <c r="AUP30" s="164"/>
      <c r="AUQ30" s="164"/>
      <c r="AUR30" s="164"/>
      <c r="AUS30" s="164"/>
      <c r="AUT30" s="164"/>
      <c r="AUU30" s="164"/>
      <c r="AUV30" s="164"/>
      <c r="AUW30" s="164"/>
      <c r="AUX30" s="164"/>
      <c r="AUY30" s="164"/>
      <c r="AUZ30" s="164"/>
      <c r="AVA30" s="164"/>
      <c r="AVB30" s="164"/>
      <c r="AVC30" s="164"/>
      <c r="AVD30" s="164"/>
      <c r="AVE30" s="164"/>
      <c r="AVF30" s="164"/>
      <c r="AVG30" s="164"/>
      <c r="AVH30" s="164"/>
      <c r="AVI30" s="164"/>
      <c r="AVJ30" s="164"/>
      <c r="AVK30" s="164"/>
      <c r="AVL30" s="164"/>
      <c r="AVM30" s="164"/>
      <c r="AVN30" s="164"/>
      <c r="AVO30" s="164"/>
      <c r="AVP30" s="164"/>
      <c r="AVQ30" s="164"/>
      <c r="AVR30" s="164"/>
      <c r="AVS30" s="164"/>
      <c r="AVT30" s="164"/>
      <c r="AVU30" s="164"/>
      <c r="AVV30" s="164"/>
      <c r="AVW30" s="164"/>
      <c r="AVX30" s="164"/>
      <c r="AVY30" s="164"/>
      <c r="AVZ30" s="164"/>
      <c r="AWA30" s="164"/>
      <c r="AWB30" s="164"/>
      <c r="AWC30" s="164"/>
      <c r="AWD30" s="164"/>
      <c r="AWE30" s="164"/>
      <c r="AWF30" s="164"/>
      <c r="AWG30" s="164"/>
      <c r="AWH30" s="164"/>
      <c r="AWI30" s="164"/>
      <c r="AWJ30" s="164"/>
      <c r="AWK30" s="164"/>
      <c r="AWL30" s="164"/>
      <c r="AWM30" s="164"/>
      <c r="AWN30" s="164"/>
      <c r="AWO30" s="164"/>
      <c r="AWP30" s="164"/>
      <c r="AWQ30" s="164"/>
      <c r="AWR30" s="164"/>
      <c r="AWS30" s="164"/>
      <c r="AWT30" s="164"/>
      <c r="AWU30" s="164"/>
      <c r="AWV30" s="164"/>
      <c r="AWW30" s="164"/>
      <c r="AWX30" s="164"/>
      <c r="AWY30" s="164"/>
      <c r="AWZ30" s="164"/>
      <c r="AXA30" s="164"/>
      <c r="AXB30" s="164"/>
      <c r="AXC30" s="164"/>
      <c r="AXD30" s="164"/>
      <c r="AXE30" s="164"/>
      <c r="AXF30" s="164"/>
      <c r="AXG30" s="164"/>
      <c r="AXH30" s="164"/>
      <c r="AXI30" s="164"/>
      <c r="AXJ30" s="164"/>
      <c r="AXK30" s="164"/>
      <c r="AXL30" s="164"/>
      <c r="AXM30" s="164"/>
      <c r="AXN30" s="164"/>
      <c r="AXO30" s="164"/>
      <c r="AXP30" s="164"/>
      <c r="AXQ30" s="164"/>
      <c r="AXR30" s="164"/>
      <c r="AXS30" s="164"/>
      <c r="AXT30" s="164"/>
      <c r="AXU30" s="164"/>
      <c r="AXV30" s="164"/>
      <c r="AXW30" s="164"/>
      <c r="AXX30" s="164"/>
      <c r="AXY30" s="164"/>
      <c r="AXZ30" s="164"/>
      <c r="AYA30" s="164"/>
      <c r="AYB30" s="164"/>
      <c r="AYC30" s="164"/>
      <c r="AYD30" s="164"/>
      <c r="AYE30" s="164"/>
      <c r="AYF30" s="164"/>
      <c r="AYG30" s="164"/>
      <c r="AYH30" s="164"/>
      <c r="AYI30" s="164"/>
      <c r="AYJ30" s="164"/>
      <c r="AYK30" s="164"/>
      <c r="AYL30" s="164"/>
      <c r="AYM30" s="164"/>
      <c r="AYN30" s="164"/>
      <c r="AYO30" s="164"/>
      <c r="AYP30" s="164"/>
      <c r="AYQ30" s="164"/>
      <c r="AYR30" s="164"/>
      <c r="AYS30" s="164"/>
      <c r="AYT30" s="164"/>
      <c r="AYU30" s="164"/>
      <c r="AYV30" s="164"/>
      <c r="AYW30" s="164"/>
      <c r="AYX30" s="164"/>
      <c r="AYY30" s="164"/>
      <c r="AYZ30" s="164"/>
      <c r="AZA30" s="164"/>
      <c r="AZB30" s="164"/>
      <c r="AZC30" s="164"/>
      <c r="AZD30" s="164"/>
      <c r="AZE30" s="164"/>
      <c r="AZF30" s="164"/>
      <c r="AZG30" s="164"/>
      <c r="AZH30" s="164"/>
      <c r="AZI30" s="164"/>
      <c r="AZJ30" s="164"/>
      <c r="AZK30" s="164"/>
      <c r="AZL30" s="164"/>
      <c r="AZM30" s="164"/>
      <c r="AZN30" s="164"/>
      <c r="AZO30" s="164"/>
      <c r="AZP30" s="164"/>
      <c r="AZQ30" s="164"/>
      <c r="AZR30" s="164"/>
      <c r="AZS30" s="164"/>
      <c r="AZT30" s="164"/>
      <c r="AZU30" s="164"/>
      <c r="AZV30" s="164"/>
      <c r="AZW30" s="164"/>
      <c r="AZX30" s="164"/>
      <c r="AZY30" s="164"/>
      <c r="AZZ30" s="164"/>
      <c r="BAA30" s="164"/>
      <c r="BAB30" s="164"/>
      <c r="BAC30" s="164"/>
      <c r="BAD30" s="164"/>
      <c r="BAE30" s="164"/>
      <c r="BAF30" s="164"/>
      <c r="BAG30" s="164"/>
      <c r="BAH30" s="164"/>
      <c r="BAI30" s="164"/>
      <c r="BAJ30" s="164"/>
      <c r="BAK30" s="164"/>
      <c r="BAL30" s="164"/>
      <c r="BAM30" s="164"/>
      <c r="BAN30" s="164"/>
      <c r="BAO30" s="164"/>
      <c r="BAP30" s="164"/>
      <c r="BAQ30" s="164"/>
      <c r="BAR30" s="164"/>
      <c r="BAS30" s="164"/>
      <c r="BAT30" s="164"/>
      <c r="BAU30" s="164"/>
      <c r="BAV30" s="164"/>
      <c r="BAW30" s="164"/>
      <c r="BAX30" s="164"/>
      <c r="BAY30" s="164"/>
      <c r="BAZ30" s="164"/>
      <c r="BBA30" s="164"/>
      <c r="BBB30" s="164"/>
      <c r="BBC30" s="164"/>
      <c r="BBD30" s="164"/>
      <c r="BBE30" s="164"/>
      <c r="BBF30" s="164"/>
      <c r="BBG30" s="164"/>
      <c r="BBH30" s="164"/>
      <c r="BBI30" s="164"/>
      <c r="BBJ30" s="164"/>
      <c r="BBK30" s="164"/>
      <c r="BBL30" s="164"/>
      <c r="BBM30" s="164"/>
      <c r="BBN30" s="164"/>
      <c r="BBO30" s="164"/>
      <c r="BBP30" s="164"/>
      <c r="BBQ30" s="164"/>
      <c r="BBR30" s="164"/>
      <c r="BBS30" s="164"/>
      <c r="BBT30" s="164"/>
      <c r="BBU30" s="164"/>
      <c r="BBV30" s="164"/>
      <c r="BBW30" s="164"/>
      <c r="BBX30" s="164"/>
      <c r="BBY30" s="164"/>
      <c r="BBZ30" s="164"/>
      <c r="BCA30" s="164"/>
      <c r="BCB30" s="164"/>
      <c r="BCC30" s="164"/>
      <c r="BCD30" s="164"/>
      <c r="BCE30" s="164"/>
      <c r="BCF30" s="164"/>
      <c r="BCG30" s="164"/>
      <c r="BCH30" s="164"/>
      <c r="BCI30" s="164"/>
      <c r="BCJ30" s="164"/>
      <c r="BCK30" s="164"/>
      <c r="BCL30" s="164"/>
      <c r="BCM30" s="164"/>
      <c r="BCN30" s="164"/>
      <c r="BCO30" s="164"/>
      <c r="BCP30" s="164"/>
      <c r="BCQ30" s="164"/>
      <c r="BCR30" s="164"/>
      <c r="BCS30" s="164"/>
      <c r="BCT30" s="164"/>
      <c r="BCU30" s="164"/>
      <c r="BCV30" s="164"/>
      <c r="BCW30" s="164"/>
      <c r="BCX30" s="164"/>
      <c r="BCY30" s="164"/>
      <c r="BCZ30" s="164"/>
      <c r="BDA30" s="164"/>
      <c r="BDB30" s="164"/>
      <c r="BDC30" s="164"/>
      <c r="BDD30" s="164"/>
      <c r="BDE30" s="164"/>
      <c r="BDF30" s="164"/>
      <c r="BDG30" s="164"/>
      <c r="BDH30" s="164"/>
      <c r="BDI30" s="164"/>
      <c r="BDJ30" s="164"/>
      <c r="BDK30" s="164"/>
      <c r="BDL30" s="164"/>
      <c r="BDM30" s="164"/>
      <c r="BDN30" s="164"/>
      <c r="BDO30" s="164"/>
      <c r="BDP30" s="164"/>
      <c r="BDQ30" s="164"/>
      <c r="BDR30" s="164"/>
      <c r="BDS30" s="164"/>
      <c r="BDT30" s="164"/>
      <c r="BDU30" s="164"/>
      <c r="BDV30" s="164"/>
      <c r="BDW30" s="164"/>
      <c r="BDX30" s="164"/>
      <c r="BDY30" s="164"/>
      <c r="BDZ30" s="164"/>
      <c r="BEA30" s="164"/>
      <c r="BEB30" s="164"/>
      <c r="BEC30" s="164"/>
      <c r="BED30" s="164"/>
      <c r="BEE30" s="164"/>
      <c r="BEF30" s="164"/>
      <c r="BEG30" s="164"/>
      <c r="BEH30" s="164"/>
      <c r="BEI30" s="164"/>
      <c r="BEJ30" s="164"/>
      <c r="BEK30" s="164"/>
      <c r="BEL30" s="164"/>
      <c r="BEM30" s="164"/>
      <c r="BEN30" s="164"/>
      <c r="BEO30" s="164"/>
      <c r="BEP30" s="164"/>
      <c r="BEQ30" s="164"/>
      <c r="BER30" s="164"/>
      <c r="BES30" s="164"/>
      <c r="BET30" s="164"/>
      <c r="BEU30" s="164"/>
      <c r="BEV30" s="164"/>
      <c r="BEW30" s="164"/>
      <c r="BEX30" s="164"/>
      <c r="BEY30" s="164"/>
      <c r="BEZ30" s="164"/>
      <c r="BFA30" s="164"/>
      <c r="BFB30" s="164"/>
      <c r="BFC30" s="164"/>
      <c r="BFD30" s="164"/>
      <c r="BFE30" s="164"/>
      <c r="BFF30" s="164"/>
      <c r="BFG30" s="164"/>
      <c r="BFH30" s="164"/>
      <c r="BFI30" s="164"/>
      <c r="BFJ30" s="164"/>
      <c r="BFK30" s="164"/>
      <c r="BFL30" s="164"/>
      <c r="BFM30" s="164"/>
      <c r="BFN30" s="164"/>
      <c r="BFO30" s="164"/>
      <c r="BFP30" s="164"/>
      <c r="BFQ30" s="164"/>
      <c r="BFR30" s="164"/>
      <c r="BFS30" s="164"/>
      <c r="BFT30" s="164"/>
      <c r="BFU30" s="164"/>
      <c r="BFV30" s="164"/>
      <c r="BFW30" s="164"/>
      <c r="BFX30" s="164"/>
      <c r="BFY30" s="164"/>
      <c r="BFZ30" s="164"/>
      <c r="BGA30" s="164"/>
      <c r="BGB30" s="164"/>
      <c r="BGC30" s="164"/>
      <c r="BGD30" s="164"/>
      <c r="BGE30" s="164"/>
      <c r="BGF30" s="164"/>
      <c r="BGG30" s="164"/>
      <c r="BGH30" s="164"/>
      <c r="BGI30" s="164"/>
      <c r="BGJ30" s="164"/>
      <c r="BGK30" s="164"/>
      <c r="BGL30" s="164"/>
      <c r="BGM30" s="164"/>
      <c r="BGN30" s="164"/>
      <c r="BGO30" s="164"/>
      <c r="BGP30" s="164"/>
      <c r="BGQ30" s="164"/>
      <c r="BGR30" s="164"/>
      <c r="BGS30" s="164"/>
      <c r="BGT30" s="164"/>
      <c r="BGU30" s="164"/>
      <c r="BGV30" s="164"/>
      <c r="BGW30" s="164"/>
      <c r="BGX30" s="164"/>
      <c r="BGY30" s="164"/>
      <c r="BGZ30" s="164"/>
      <c r="BHA30" s="164"/>
      <c r="BHB30" s="164"/>
      <c r="BHC30" s="164"/>
      <c r="BHD30" s="164"/>
      <c r="BHE30" s="164"/>
      <c r="BHF30" s="164"/>
      <c r="BHG30" s="164"/>
      <c r="BHH30" s="164"/>
      <c r="BHI30" s="164"/>
      <c r="BHJ30" s="164"/>
      <c r="BHK30" s="164"/>
      <c r="BHL30" s="164"/>
      <c r="BHM30" s="164"/>
      <c r="BHN30" s="164"/>
      <c r="BHO30" s="164"/>
      <c r="BHP30" s="164"/>
      <c r="BHQ30" s="164"/>
      <c r="BHR30" s="164"/>
      <c r="BHS30" s="164"/>
      <c r="BHT30" s="164"/>
      <c r="BHU30" s="164"/>
      <c r="BHV30" s="164"/>
      <c r="BHW30" s="164"/>
      <c r="BHX30" s="164"/>
      <c r="BHY30" s="164"/>
      <c r="BHZ30" s="164"/>
      <c r="BIA30" s="164"/>
      <c r="BIB30" s="164"/>
      <c r="BIC30" s="164"/>
      <c r="BID30" s="164"/>
      <c r="BIE30" s="164"/>
      <c r="BIF30" s="164"/>
      <c r="BIG30" s="164"/>
      <c r="BIH30" s="164"/>
      <c r="BII30" s="164"/>
      <c r="BIJ30" s="164"/>
      <c r="BIK30" s="164"/>
      <c r="BIL30" s="164"/>
      <c r="BIM30" s="164"/>
      <c r="BIN30" s="164"/>
      <c r="BIO30" s="164"/>
      <c r="BIP30" s="164"/>
      <c r="BIQ30" s="164"/>
      <c r="BIR30" s="164"/>
      <c r="BIS30" s="164"/>
      <c r="BIT30" s="164"/>
      <c r="BIU30" s="164"/>
      <c r="BIV30" s="164"/>
      <c r="BIW30" s="164"/>
      <c r="BIX30" s="164"/>
      <c r="BIY30" s="164"/>
      <c r="BIZ30" s="164"/>
      <c r="BJA30" s="164"/>
      <c r="BJB30" s="164"/>
      <c r="BJC30" s="164"/>
      <c r="BJD30" s="164"/>
      <c r="BJE30" s="164"/>
      <c r="BJF30" s="164"/>
      <c r="BJG30" s="164"/>
      <c r="BJH30" s="164"/>
      <c r="BJI30" s="164"/>
      <c r="BJJ30" s="164"/>
      <c r="BJK30" s="164"/>
      <c r="BJL30" s="164"/>
      <c r="BJM30" s="164"/>
      <c r="BJN30" s="164"/>
      <c r="BJO30" s="164"/>
      <c r="BJP30" s="164"/>
      <c r="BJQ30" s="164"/>
      <c r="BJR30" s="164"/>
      <c r="BJS30" s="164"/>
      <c r="BJT30" s="164"/>
      <c r="BJU30" s="164"/>
      <c r="BJV30" s="164"/>
      <c r="BJW30" s="164"/>
      <c r="BJX30" s="164"/>
      <c r="BJY30" s="164"/>
      <c r="BJZ30" s="164"/>
      <c r="BKA30" s="164"/>
      <c r="BKB30" s="164"/>
      <c r="BKC30" s="164"/>
      <c r="BKD30" s="164"/>
      <c r="BKE30" s="164"/>
      <c r="BKF30" s="164"/>
      <c r="BKG30" s="164"/>
      <c r="BKH30" s="164"/>
      <c r="BKI30" s="164"/>
      <c r="BKJ30" s="164"/>
      <c r="BKK30" s="164"/>
      <c r="BKL30" s="164"/>
      <c r="BKM30" s="164"/>
      <c r="BKN30" s="164"/>
      <c r="BKO30" s="164"/>
      <c r="BKP30" s="164"/>
      <c r="BKQ30" s="164"/>
      <c r="BKR30" s="164"/>
      <c r="BKS30" s="164"/>
      <c r="BKT30" s="164"/>
      <c r="BKU30" s="164"/>
      <c r="BKV30" s="164"/>
      <c r="BKW30" s="164"/>
      <c r="BKX30" s="164"/>
      <c r="BKY30" s="164"/>
      <c r="BKZ30" s="164"/>
      <c r="BLA30" s="164"/>
      <c r="BLB30" s="164"/>
      <c r="BLC30" s="164"/>
      <c r="BLD30" s="164"/>
      <c r="BLE30" s="164"/>
      <c r="BLF30" s="164"/>
      <c r="BLG30" s="164"/>
      <c r="BLH30" s="164"/>
      <c r="BLI30" s="164"/>
      <c r="BLJ30" s="164"/>
      <c r="BLK30" s="164"/>
      <c r="BLL30" s="164"/>
      <c r="BLM30" s="164"/>
      <c r="BLN30" s="164"/>
      <c r="BLO30" s="164"/>
      <c r="BLP30" s="164"/>
      <c r="BLQ30" s="164"/>
      <c r="BLR30" s="164"/>
      <c r="BLS30" s="164"/>
      <c r="BLT30" s="164"/>
      <c r="BLU30" s="164"/>
      <c r="BLV30" s="164"/>
      <c r="BLW30" s="164"/>
      <c r="BLX30" s="164"/>
      <c r="BLY30" s="164"/>
      <c r="BLZ30" s="164"/>
      <c r="BMA30" s="164"/>
      <c r="BMB30" s="164"/>
      <c r="BMC30" s="164"/>
      <c r="BMD30" s="164"/>
      <c r="BME30" s="164"/>
      <c r="BMF30" s="164"/>
      <c r="BMG30" s="164"/>
      <c r="BMH30" s="164"/>
      <c r="BMI30" s="164"/>
      <c r="BMJ30" s="164"/>
      <c r="BMK30" s="164"/>
      <c r="BML30" s="164"/>
      <c r="BMM30" s="164"/>
      <c r="BMN30" s="164"/>
      <c r="BMO30" s="164"/>
      <c r="BMP30" s="164"/>
      <c r="BMQ30" s="164"/>
      <c r="BMR30" s="164"/>
      <c r="BMS30" s="164"/>
      <c r="BMT30" s="164"/>
      <c r="BMU30" s="164"/>
      <c r="BMV30" s="164"/>
      <c r="BMW30" s="164"/>
      <c r="BMX30" s="164"/>
      <c r="BMY30" s="164"/>
      <c r="BMZ30" s="164"/>
      <c r="BNA30" s="164"/>
      <c r="BNB30" s="164"/>
      <c r="BNC30" s="164"/>
      <c r="BND30" s="164"/>
      <c r="BNE30" s="164"/>
      <c r="BNF30" s="164"/>
      <c r="BNG30" s="164"/>
      <c r="BNH30" s="164"/>
      <c r="BNI30" s="164"/>
      <c r="BNJ30" s="164"/>
      <c r="BNK30" s="164"/>
      <c r="BNL30" s="164"/>
      <c r="BNM30" s="164"/>
      <c r="BNN30" s="164"/>
      <c r="BNO30" s="164"/>
      <c r="BNP30" s="164"/>
      <c r="BNQ30" s="164"/>
      <c r="BNR30" s="164"/>
      <c r="BNS30" s="164"/>
      <c r="BNT30" s="164"/>
      <c r="BNU30" s="164"/>
      <c r="BNV30" s="164"/>
      <c r="BNW30" s="164"/>
      <c r="BNX30" s="164"/>
      <c r="BNY30" s="164"/>
      <c r="BNZ30" s="164"/>
      <c r="BOA30" s="164"/>
      <c r="BOB30" s="164"/>
      <c r="BOC30" s="164"/>
      <c r="BOD30" s="164"/>
      <c r="BOE30" s="164"/>
      <c r="BOF30" s="164"/>
      <c r="BOG30" s="164"/>
      <c r="BOH30" s="164"/>
      <c r="BOI30" s="164"/>
      <c r="BOJ30" s="164"/>
      <c r="BOK30" s="164"/>
      <c r="BOL30" s="164"/>
      <c r="BOM30" s="164"/>
      <c r="BON30" s="164"/>
      <c r="BOO30" s="164"/>
      <c r="BOP30" s="164"/>
      <c r="BOQ30" s="164"/>
      <c r="BOR30" s="164"/>
      <c r="BOS30" s="164"/>
      <c r="BOT30" s="164"/>
      <c r="BOU30" s="164"/>
      <c r="BOV30" s="164"/>
      <c r="BOW30" s="164"/>
      <c r="BOX30" s="164"/>
      <c r="BOY30" s="164"/>
      <c r="BOZ30" s="164"/>
      <c r="BPA30" s="164"/>
      <c r="BPB30" s="164"/>
      <c r="BPC30" s="164"/>
      <c r="BPD30" s="164"/>
      <c r="BPE30" s="164"/>
      <c r="BPF30" s="164"/>
      <c r="BPG30" s="164"/>
      <c r="BPH30" s="164"/>
      <c r="BPI30" s="164"/>
      <c r="BPJ30" s="164"/>
      <c r="BPK30" s="164"/>
      <c r="BPL30" s="164"/>
      <c r="BPM30" s="164"/>
      <c r="BPN30" s="164"/>
      <c r="BPO30" s="164"/>
      <c r="BPP30" s="164"/>
      <c r="BPQ30" s="164"/>
      <c r="BPR30" s="164"/>
      <c r="BPS30" s="164"/>
      <c r="BPT30" s="164"/>
      <c r="BPU30" s="164"/>
      <c r="BPV30" s="164"/>
      <c r="BPW30" s="164"/>
      <c r="BPX30" s="164"/>
      <c r="BPY30" s="164"/>
      <c r="BPZ30" s="164"/>
      <c r="BQA30" s="164"/>
      <c r="BQB30" s="164"/>
      <c r="BQC30" s="164"/>
      <c r="BQD30" s="164"/>
      <c r="BQE30" s="164"/>
      <c r="BQF30" s="164"/>
      <c r="BQG30" s="164"/>
      <c r="BQH30" s="164"/>
      <c r="BQI30" s="164"/>
      <c r="BQJ30" s="164"/>
      <c r="BQK30" s="164"/>
      <c r="BQL30" s="164"/>
      <c r="BQM30" s="164"/>
      <c r="BQN30" s="164"/>
      <c r="BQO30" s="164"/>
      <c r="BQP30" s="164"/>
      <c r="BQQ30" s="164"/>
      <c r="BQR30" s="164"/>
      <c r="BQS30" s="164"/>
      <c r="BQT30" s="164"/>
      <c r="BQU30" s="164"/>
      <c r="BQV30" s="164"/>
      <c r="BQW30" s="164"/>
      <c r="BQX30" s="164"/>
      <c r="BQY30" s="164"/>
      <c r="BQZ30" s="164"/>
      <c r="BRA30" s="164"/>
      <c r="BRB30" s="164"/>
      <c r="BRC30" s="164"/>
      <c r="BRD30" s="164"/>
      <c r="BRE30" s="164"/>
      <c r="BRF30" s="164"/>
      <c r="BRG30" s="164"/>
      <c r="BRH30" s="164"/>
      <c r="BRI30" s="164"/>
      <c r="BRJ30" s="164"/>
      <c r="BRK30" s="164"/>
      <c r="BRL30" s="164"/>
      <c r="BRM30" s="164"/>
      <c r="BRN30" s="164"/>
      <c r="BRO30" s="164"/>
      <c r="BRP30" s="164"/>
      <c r="BRQ30" s="164"/>
      <c r="BRR30" s="164"/>
      <c r="BRS30" s="164"/>
      <c r="BRT30" s="164"/>
      <c r="BRU30" s="164"/>
      <c r="BRV30" s="164"/>
      <c r="BRW30" s="164"/>
      <c r="BRX30" s="164"/>
      <c r="BRY30" s="164"/>
      <c r="BRZ30" s="164"/>
      <c r="BSA30" s="164"/>
      <c r="BSB30" s="164"/>
      <c r="BSC30" s="164"/>
      <c r="BSD30" s="164"/>
      <c r="BSE30" s="164"/>
      <c r="BSF30" s="164"/>
      <c r="BSG30" s="164"/>
      <c r="BSH30" s="164"/>
      <c r="BSI30" s="164"/>
      <c r="BSJ30" s="164"/>
      <c r="BSK30" s="164"/>
      <c r="BSL30" s="164"/>
      <c r="BSM30" s="164"/>
      <c r="BSN30" s="164"/>
      <c r="BSO30" s="164"/>
      <c r="BSP30" s="164"/>
      <c r="BSQ30" s="164"/>
      <c r="BSR30" s="164"/>
      <c r="BSS30" s="164"/>
      <c r="BST30" s="164"/>
      <c r="BSU30" s="164"/>
      <c r="BSV30" s="164"/>
      <c r="BSW30" s="164"/>
      <c r="BSX30" s="164"/>
      <c r="BSY30" s="164"/>
      <c r="BSZ30" s="164"/>
      <c r="BTA30" s="164"/>
      <c r="BTB30" s="164"/>
      <c r="BTC30" s="164"/>
      <c r="BTD30" s="164"/>
      <c r="BTE30" s="164"/>
      <c r="BTF30" s="164"/>
      <c r="BTG30" s="164"/>
      <c r="BTH30" s="164"/>
      <c r="BTI30" s="164"/>
      <c r="BTJ30" s="164"/>
      <c r="BTK30" s="164"/>
      <c r="BTL30" s="164"/>
      <c r="BTM30" s="164"/>
      <c r="BTN30" s="164"/>
      <c r="BTO30" s="164"/>
      <c r="BTP30" s="164"/>
      <c r="BTQ30" s="164"/>
      <c r="BTR30" s="164"/>
      <c r="BTS30" s="164"/>
      <c r="BTT30" s="164"/>
      <c r="BTU30" s="164"/>
      <c r="BTV30" s="164"/>
      <c r="BTW30" s="164"/>
      <c r="BTX30" s="164"/>
      <c r="BTY30" s="164"/>
      <c r="BTZ30" s="164"/>
      <c r="BUA30" s="164"/>
      <c r="BUB30" s="164"/>
      <c r="BUC30" s="164"/>
      <c r="BUD30" s="164"/>
      <c r="BUE30" s="164"/>
      <c r="BUF30" s="164"/>
      <c r="BUG30" s="164"/>
      <c r="BUH30" s="164"/>
      <c r="BUI30" s="164"/>
      <c r="BUJ30" s="164"/>
      <c r="BUK30" s="164"/>
      <c r="BUL30" s="164"/>
      <c r="BUM30" s="164"/>
      <c r="BUN30" s="164"/>
      <c r="BUO30" s="164"/>
      <c r="BUP30" s="164"/>
      <c r="BUQ30" s="164"/>
      <c r="BUR30" s="164"/>
      <c r="BUS30" s="164"/>
      <c r="BUT30" s="164"/>
      <c r="BUU30" s="164"/>
      <c r="BUV30" s="164"/>
      <c r="BUW30" s="164"/>
      <c r="BUX30" s="164"/>
      <c r="BUY30" s="164"/>
      <c r="BUZ30" s="164"/>
      <c r="BVA30" s="164"/>
      <c r="BVB30" s="164"/>
      <c r="BVC30" s="164"/>
      <c r="BVD30" s="164"/>
      <c r="BVE30" s="164"/>
      <c r="BVF30" s="164"/>
      <c r="BVG30" s="164"/>
      <c r="BVH30" s="164"/>
      <c r="BVI30" s="164"/>
      <c r="BVJ30" s="164"/>
      <c r="BVK30" s="164"/>
      <c r="BVL30" s="164"/>
      <c r="BVM30" s="164"/>
      <c r="BVN30" s="164"/>
      <c r="BVO30" s="164"/>
      <c r="BVP30" s="164"/>
      <c r="BVQ30" s="164"/>
      <c r="BVR30" s="164"/>
      <c r="BVS30" s="164"/>
      <c r="BVT30" s="164"/>
      <c r="BVU30" s="164"/>
      <c r="BVV30" s="164"/>
      <c r="BVW30" s="164"/>
      <c r="BVX30" s="164"/>
      <c r="BVY30" s="164"/>
      <c r="BVZ30" s="164"/>
      <c r="BWA30" s="164"/>
      <c r="BWB30" s="164"/>
      <c r="BWC30" s="164"/>
      <c r="BWD30" s="164"/>
      <c r="BWE30" s="164"/>
      <c r="BWF30" s="164"/>
      <c r="BWG30" s="164"/>
      <c r="BWH30" s="164"/>
      <c r="BWI30" s="164"/>
      <c r="BWJ30" s="164"/>
      <c r="BWK30" s="164"/>
      <c r="BWL30" s="164"/>
      <c r="BWM30" s="164"/>
      <c r="BWN30" s="164"/>
      <c r="BWO30" s="164"/>
      <c r="BWP30" s="164"/>
      <c r="BWQ30" s="164"/>
      <c r="BWR30" s="164"/>
      <c r="BWS30" s="164"/>
      <c r="BWT30" s="164"/>
      <c r="BWU30" s="164"/>
      <c r="BWV30" s="164"/>
      <c r="BWW30" s="164"/>
      <c r="BWX30" s="164"/>
      <c r="BWY30" s="164"/>
      <c r="BWZ30" s="164"/>
      <c r="BXA30" s="164"/>
      <c r="BXB30" s="164"/>
      <c r="BXC30" s="164"/>
      <c r="BXD30" s="164"/>
      <c r="BXE30" s="164"/>
      <c r="BXF30" s="164"/>
      <c r="BXG30" s="164"/>
      <c r="BXH30" s="164"/>
      <c r="BXI30" s="164"/>
      <c r="BXJ30" s="164"/>
      <c r="BXK30" s="164"/>
      <c r="BXL30" s="164"/>
      <c r="BXM30" s="164"/>
      <c r="BXN30" s="164"/>
      <c r="BXO30" s="164"/>
      <c r="BXP30" s="164"/>
      <c r="BXQ30" s="164"/>
      <c r="BXR30" s="164"/>
      <c r="BXS30" s="164"/>
      <c r="BXT30" s="164"/>
      <c r="BXU30" s="164"/>
      <c r="BXV30" s="164"/>
      <c r="BXW30" s="164"/>
      <c r="BXX30" s="164"/>
      <c r="BXY30" s="164"/>
      <c r="BXZ30" s="164"/>
      <c r="BYA30" s="164"/>
      <c r="BYB30" s="164"/>
      <c r="BYC30" s="164"/>
      <c r="BYD30" s="164"/>
      <c r="BYE30" s="164"/>
      <c r="BYF30" s="164"/>
      <c r="BYG30" s="164"/>
      <c r="BYH30" s="164"/>
      <c r="BYI30" s="164"/>
      <c r="BYJ30" s="164"/>
      <c r="BYK30" s="164"/>
      <c r="BYL30" s="164"/>
      <c r="BYM30" s="164"/>
      <c r="BYN30" s="164"/>
      <c r="BYO30" s="164"/>
      <c r="BYP30" s="164"/>
      <c r="BYQ30" s="164"/>
      <c r="BYR30" s="164"/>
      <c r="BYS30" s="164"/>
      <c r="BYT30" s="164"/>
      <c r="BYU30" s="164"/>
      <c r="BYV30" s="164"/>
      <c r="BYW30" s="164"/>
      <c r="BYX30" s="164"/>
      <c r="BYY30" s="164"/>
      <c r="BYZ30" s="164"/>
      <c r="BZA30" s="164"/>
      <c r="BZB30" s="164"/>
      <c r="BZC30" s="164"/>
      <c r="BZD30" s="164"/>
      <c r="BZE30" s="164"/>
      <c r="BZF30" s="164"/>
      <c r="BZG30" s="164"/>
      <c r="BZH30" s="164"/>
      <c r="BZI30" s="164"/>
      <c r="BZJ30" s="164"/>
      <c r="BZK30" s="164"/>
      <c r="BZL30" s="164"/>
      <c r="BZM30" s="164"/>
      <c r="BZN30" s="164"/>
      <c r="BZO30" s="164"/>
      <c r="BZP30" s="164"/>
      <c r="BZQ30" s="164"/>
      <c r="BZR30" s="164"/>
      <c r="BZS30" s="164"/>
      <c r="BZT30" s="164"/>
      <c r="BZU30" s="164"/>
      <c r="BZV30" s="164"/>
      <c r="BZW30" s="164"/>
      <c r="BZX30" s="164"/>
      <c r="BZY30" s="164"/>
      <c r="BZZ30" s="164"/>
      <c r="CAA30" s="164"/>
      <c r="CAB30" s="164"/>
      <c r="CAC30" s="164"/>
      <c r="CAD30" s="164"/>
      <c r="CAE30" s="164"/>
      <c r="CAF30" s="164"/>
      <c r="CAG30" s="164"/>
      <c r="CAH30" s="164"/>
      <c r="CAI30" s="164"/>
      <c r="CAJ30" s="164"/>
      <c r="CAK30" s="164"/>
      <c r="CAL30" s="164"/>
      <c r="CAM30" s="164"/>
      <c r="CAN30" s="164"/>
      <c r="CAO30" s="164"/>
      <c r="CAP30" s="164"/>
      <c r="CAQ30" s="164"/>
      <c r="CAR30" s="164"/>
      <c r="CAS30" s="164"/>
      <c r="CAT30" s="164"/>
      <c r="CAU30" s="164"/>
      <c r="CAV30" s="164"/>
      <c r="CAW30" s="164"/>
      <c r="CAX30" s="164"/>
      <c r="CAY30" s="164"/>
      <c r="CAZ30" s="164"/>
      <c r="CBA30" s="164"/>
      <c r="CBB30" s="164"/>
      <c r="CBC30" s="164"/>
      <c r="CBD30" s="164"/>
      <c r="CBE30" s="164"/>
      <c r="CBF30" s="164"/>
      <c r="CBG30" s="164"/>
      <c r="CBH30" s="164"/>
      <c r="CBI30" s="164"/>
      <c r="CBJ30" s="164"/>
      <c r="CBK30" s="164"/>
      <c r="CBL30" s="164"/>
      <c r="CBM30" s="164"/>
      <c r="CBN30" s="164"/>
      <c r="CBO30" s="164"/>
      <c r="CBP30" s="164"/>
      <c r="CBQ30" s="164"/>
      <c r="CBR30" s="164"/>
      <c r="CBS30" s="164"/>
      <c r="CBT30" s="164"/>
      <c r="CBU30" s="164"/>
      <c r="CBV30" s="164"/>
      <c r="CBW30" s="164"/>
      <c r="CBX30" s="164"/>
      <c r="CBY30" s="164"/>
      <c r="CBZ30" s="164"/>
      <c r="CCA30" s="164"/>
      <c r="CCB30" s="164"/>
      <c r="CCC30" s="164"/>
      <c r="CCD30" s="164"/>
      <c r="CCE30" s="164"/>
      <c r="CCF30" s="164"/>
      <c r="CCG30" s="164"/>
      <c r="CCH30" s="164"/>
      <c r="CCI30" s="164"/>
      <c r="CCJ30" s="164"/>
      <c r="CCK30" s="164"/>
      <c r="CCL30" s="164"/>
      <c r="CCM30" s="164"/>
      <c r="CCN30" s="164"/>
      <c r="CCO30" s="164"/>
      <c r="CCP30" s="164"/>
      <c r="CCQ30" s="164"/>
      <c r="CCR30" s="164"/>
      <c r="CCS30" s="164"/>
      <c r="CCT30" s="164"/>
      <c r="CCU30" s="164"/>
      <c r="CCV30" s="164"/>
      <c r="CCW30" s="164"/>
      <c r="CCX30" s="164"/>
      <c r="CCY30" s="164"/>
      <c r="CCZ30" s="164"/>
      <c r="CDA30" s="164"/>
      <c r="CDB30" s="164"/>
      <c r="CDC30" s="164"/>
      <c r="CDD30" s="164"/>
      <c r="CDE30" s="164"/>
      <c r="CDF30" s="164"/>
      <c r="CDG30" s="164"/>
      <c r="CDH30" s="164"/>
      <c r="CDI30" s="164"/>
      <c r="CDJ30" s="164"/>
      <c r="CDK30" s="164"/>
      <c r="CDL30" s="164"/>
      <c r="CDM30" s="164"/>
      <c r="CDN30" s="164"/>
      <c r="CDO30" s="164"/>
      <c r="CDP30" s="164"/>
      <c r="CDQ30" s="164"/>
      <c r="CDR30" s="164"/>
      <c r="CDS30" s="164"/>
      <c r="CDT30" s="164"/>
      <c r="CDU30" s="164"/>
      <c r="CDV30" s="164"/>
      <c r="CDW30" s="164"/>
      <c r="CDX30" s="164"/>
      <c r="CDY30" s="164"/>
      <c r="CDZ30" s="164"/>
      <c r="CEA30" s="164"/>
      <c r="CEB30" s="164"/>
      <c r="CEC30" s="164"/>
      <c r="CED30" s="164"/>
      <c r="CEE30" s="164"/>
      <c r="CEF30" s="164"/>
      <c r="CEG30" s="164"/>
      <c r="CEH30" s="164"/>
      <c r="CEI30" s="164"/>
      <c r="CEJ30" s="164"/>
      <c r="CEK30" s="164"/>
      <c r="CEL30" s="164"/>
      <c r="CEM30" s="164"/>
      <c r="CEN30" s="164"/>
      <c r="CEO30" s="164"/>
      <c r="CEP30" s="164"/>
      <c r="CEQ30" s="164"/>
      <c r="CER30" s="164"/>
      <c r="CES30" s="164"/>
      <c r="CET30" s="164"/>
      <c r="CEU30" s="164"/>
      <c r="CEV30" s="164"/>
      <c r="CEW30" s="164"/>
      <c r="CEX30" s="164"/>
      <c r="CEY30" s="164"/>
      <c r="CEZ30" s="164"/>
      <c r="CFA30" s="164"/>
      <c r="CFB30" s="164"/>
      <c r="CFC30" s="164"/>
      <c r="CFD30" s="164"/>
      <c r="CFE30" s="164"/>
      <c r="CFF30" s="164"/>
      <c r="CFG30" s="164"/>
      <c r="CFH30" s="164"/>
      <c r="CFI30" s="164"/>
      <c r="CFJ30" s="164"/>
      <c r="CFK30" s="164"/>
      <c r="CFL30" s="164"/>
      <c r="CFM30" s="164"/>
      <c r="CFN30" s="164"/>
      <c r="CFO30" s="164"/>
      <c r="CFP30" s="164"/>
      <c r="CFQ30" s="164"/>
      <c r="CFR30" s="164"/>
      <c r="CFS30" s="164"/>
      <c r="CFT30" s="164"/>
      <c r="CFU30" s="164"/>
      <c r="CFV30" s="164"/>
      <c r="CFW30" s="164"/>
      <c r="CFX30" s="164"/>
      <c r="CFY30" s="164"/>
      <c r="CFZ30" s="164"/>
      <c r="CGA30" s="164"/>
      <c r="CGB30" s="164"/>
      <c r="CGC30" s="164"/>
      <c r="CGD30" s="164"/>
      <c r="CGE30" s="164"/>
      <c r="CGF30" s="164"/>
      <c r="CGG30" s="164"/>
      <c r="CGH30" s="164"/>
      <c r="CGI30" s="164"/>
      <c r="CGJ30" s="164"/>
      <c r="CGK30" s="164"/>
      <c r="CGL30" s="164"/>
      <c r="CGM30" s="164"/>
      <c r="CGN30" s="164"/>
      <c r="CGO30" s="164"/>
      <c r="CGP30" s="164"/>
      <c r="CGQ30" s="164"/>
      <c r="CGR30" s="164"/>
      <c r="CGS30" s="164"/>
      <c r="CGT30" s="164"/>
      <c r="CGU30" s="164"/>
      <c r="CGV30" s="164"/>
      <c r="CGW30" s="164"/>
      <c r="CGX30" s="164"/>
      <c r="CGY30" s="164"/>
      <c r="CGZ30" s="164"/>
      <c r="CHA30" s="164"/>
      <c r="CHB30" s="164"/>
      <c r="CHC30" s="164"/>
      <c r="CHD30" s="164"/>
      <c r="CHE30" s="164"/>
      <c r="CHF30" s="164"/>
      <c r="CHG30" s="164"/>
      <c r="CHH30" s="164"/>
      <c r="CHI30" s="164"/>
      <c r="CHJ30" s="164"/>
      <c r="CHK30" s="164"/>
      <c r="CHL30" s="164"/>
      <c r="CHM30" s="164"/>
      <c r="CHN30" s="164"/>
      <c r="CHO30" s="164"/>
      <c r="CHP30" s="164"/>
      <c r="CHQ30" s="164"/>
      <c r="CHR30" s="164"/>
      <c r="CHS30" s="164"/>
      <c r="CHT30" s="164"/>
      <c r="CHU30" s="164"/>
      <c r="CHV30" s="164"/>
      <c r="CHW30" s="164"/>
      <c r="CHX30" s="164"/>
      <c r="CHY30" s="164"/>
      <c r="CHZ30" s="164"/>
      <c r="CIA30" s="164"/>
      <c r="CIB30" s="164"/>
      <c r="CIC30" s="164"/>
      <c r="CID30" s="164"/>
      <c r="CIE30" s="164"/>
      <c r="CIF30" s="164"/>
      <c r="CIG30" s="164"/>
      <c r="CIH30" s="164"/>
      <c r="CII30" s="164"/>
      <c r="CIJ30" s="164"/>
      <c r="CIK30" s="164"/>
      <c r="CIL30" s="164"/>
      <c r="CIM30" s="164"/>
      <c r="CIN30" s="164"/>
      <c r="CIO30" s="164"/>
      <c r="CIP30" s="164"/>
      <c r="CIQ30" s="164"/>
      <c r="CIR30" s="164"/>
      <c r="CIS30" s="164"/>
      <c r="CIT30" s="164"/>
      <c r="CIU30" s="164"/>
      <c r="CIV30" s="164"/>
      <c r="CIW30" s="164"/>
      <c r="CIX30" s="164"/>
      <c r="CIY30" s="164"/>
      <c r="CIZ30" s="164"/>
      <c r="CJA30" s="164"/>
      <c r="CJB30" s="164"/>
      <c r="CJC30" s="164"/>
      <c r="CJD30" s="164"/>
      <c r="CJE30" s="164"/>
      <c r="CJF30" s="164"/>
      <c r="CJG30" s="164"/>
      <c r="CJH30" s="164"/>
      <c r="CJI30" s="164"/>
      <c r="CJJ30" s="164"/>
      <c r="CJK30" s="164"/>
      <c r="CJL30" s="164"/>
      <c r="CJM30" s="164"/>
      <c r="CJN30" s="164"/>
      <c r="CJO30" s="164"/>
      <c r="CJP30" s="164"/>
      <c r="CJQ30" s="164"/>
      <c r="CJR30" s="164"/>
      <c r="CJS30" s="164"/>
      <c r="CJT30" s="164"/>
      <c r="CJU30" s="164"/>
      <c r="CJV30" s="164"/>
      <c r="CJW30" s="164"/>
      <c r="CJX30" s="164"/>
      <c r="CJY30" s="164"/>
      <c r="CJZ30" s="164"/>
      <c r="CKA30" s="164"/>
      <c r="CKB30" s="164"/>
      <c r="CKC30" s="164"/>
      <c r="CKD30" s="164"/>
      <c r="CKE30" s="164"/>
      <c r="CKF30" s="164"/>
      <c r="CKG30" s="164"/>
      <c r="CKH30" s="164"/>
      <c r="CKI30" s="164"/>
      <c r="CKJ30" s="164"/>
      <c r="CKK30" s="164"/>
      <c r="CKL30" s="164"/>
      <c r="CKM30" s="164"/>
      <c r="CKN30" s="164"/>
      <c r="CKO30" s="164"/>
      <c r="CKP30" s="164"/>
      <c r="CKQ30" s="164"/>
      <c r="CKR30" s="164"/>
      <c r="CKS30" s="164"/>
      <c r="CKT30" s="164"/>
      <c r="CKU30" s="164"/>
      <c r="CKV30" s="164"/>
      <c r="CKW30" s="164"/>
      <c r="CKX30" s="164"/>
      <c r="CKY30" s="164"/>
      <c r="CKZ30" s="164"/>
      <c r="CLA30" s="164"/>
      <c r="CLB30" s="164"/>
      <c r="CLC30" s="164"/>
      <c r="CLD30" s="164"/>
      <c r="CLE30" s="164"/>
      <c r="CLF30" s="164"/>
      <c r="CLG30" s="164"/>
      <c r="CLH30" s="164"/>
      <c r="CLI30" s="164"/>
      <c r="CLJ30" s="164"/>
      <c r="CLK30" s="164"/>
      <c r="CLL30" s="164"/>
      <c r="CLM30" s="164"/>
      <c r="CLN30" s="164"/>
      <c r="CLO30" s="164"/>
      <c r="CLP30" s="164"/>
      <c r="CLQ30" s="164"/>
      <c r="CLR30" s="164"/>
      <c r="CLS30" s="164"/>
      <c r="CLT30" s="164"/>
      <c r="CLU30" s="164"/>
      <c r="CLV30" s="164"/>
      <c r="CLW30" s="164"/>
      <c r="CLX30" s="164"/>
      <c r="CLY30" s="164"/>
      <c r="CLZ30" s="164"/>
      <c r="CMA30" s="164"/>
      <c r="CMB30" s="164"/>
      <c r="CMC30" s="164"/>
      <c r="CMD30" s="164"/>
      <c r="CME30" s="164"/>
      <c r="CMF30" s="164"/>
      <c r="CMG30" s="164"/>
      <c r="CMH30" s="164"/>
      <c r="CMI30" s="164"/>
      <c r="CMJ30" s="164"/>
      <c r="CMK30" s="164"/>
      <c r="CML30" s="164"/>
      <c r="CMM30" s="164"/>
      <c r="CMN30" s="164"/>
      <c r="CMO30" s="164"/>
      <c r="CMP30" s="164"/>
      <c r="CMQ30" s="164"/>
      <c r="CMR30" s="164"/>
      <c r="CMS30" s="164"/>
      <c r="CMT30" s="164"/>
      <c r="CMU30" s="164"/>
      <c r="CMV30" s="164"/>
      <c r="CMW30" s="164"/>
      <c r="CMX30" s="164"/>
      <c r="CMY30" s="164"/>
      <c r="CMZ30" s="164"/>
      <c r="CNA30" s="164"/>
      <c r="CNB30" s="164"/>
      <c r="CNC30" s="164"/>
      <c r="CND30" s="164"/>
      <c r="CNE30" s="164"/>
      <c r="CNF30" s="164"/>
      <c r="CNG30" s="164"/>
      <c r="CNH30" s="164"/>
      <c r="CNI30" s="164"/>
      <c r="CNJ30" s="164"/>
      <c r="CNK30" s="164"/>
      <c r="CNL30" s="164"/>
      <c r="CNM30" s="164"/>
      <c r="CNN30" s="164"/>
      <c r="CNO30" s="164"/>
      <c r="CNP30" s="164"/>
      <c r="CNQ30" s="164"/>
      <c r="CNR30" s="164"/>
      <c r="CNS30" s="164"/>
      <c r="CNT30" s="164"/>
      <c r="CNU30" s="164"/>
      <c r="CNV30" s="164"/>
      <c r="CNW30" s="164"/>
      <c r="CNX30" s="164"/>
      <c r="CNY30" s="164"/>
      <c r="CNZ30" s="164"/>
      <c r="COA30" s="164"/>
      <c r="COB30" s="164"/>
      <c r="COC30" s="164"/>
      <c r="COD30" s="164"/>
      <c r="COE30" s="164"/>
      <c r="COF30" s="164"/>
      <c r="COG30" s="164"/>
      <c r="COH30" s="164"/>
      <c r="COI30" s="164"/>
      <c r="COJ30" s="164"/>
      <c r="COK30" s="164"/>
      <c r="COL30" s="164"/>
      <c r="COM30" s="164"/>
      <c r="CON30" s="164"/>
      <c r="COO30" s="164"/>
      <c r="COP30" s="164"/>
      <c r="COQ30" s="164"/>
      <c r="COR30" s="164"/>
      <c r="COS30" s="164"/>
      <c r="COT30" s="164"/>
      <c r="COU30" s="164"/>
      <c r="COV30" s="164"/>
      <c r="COW30" s="164"/>
      <c r="COX30" s="164"/>
      <c r="COY30" s="164"/>
      <c r="COZ30" s="164"/>
      <c r="CPA30" s="164"/>
      <c r="CPB30" s="164"/>
      <c r="CPC30" s="164"/>
      <c r="CPD30" s="164"/>
      <c r="CPE30" s="164"/>
      <c r="CPF30" s="164"/>
      <c r="CPG30" s="164"/>
      <c r="CPH30" s="164"/>
      <c r="CPI30" s="164"/>
      <c r="CPJ30" s="164"/>
      <c r="CPK30" s="164"/>
      <c r="CPL30" s="164"/>
      <c r="CPM30" s="164"/>
      <c r="CPN30" s="164"/>
      <c r="CPO30" s="164"/>
      <c r="CPP30" s="164"/>
      <c r="CPQ30" s="164"/>
      <c r="CPR30" s="164"/>
      <c r="CPS30" s="164"/>
      <c r="CPT30" s="164"/>
      <c r="CPU30" s="164"/>
      <c r="CPV30" s="164"/>
      <c r="CPW30" s="164"/>
      <c r="CPX30" s="164"/>
      <c r="CPY30" s="164"/>
      <c r="CPZ30" s="164"/>
      <c r="CQA30" s="164"/>
      <c r="CQB30" s="164"/>
      <c r="CQC30" s="164"/>
      <c r="CQD30" s="164"/>
      <c r="CQE30" s="164"/>
      <c r="CQF30" s="164"/>
      <c r="CQG30" s="164"/>
      <c r="CQH30" s="164"/>
      <c r="CQI30" s="164"/>
      <c r="CQJ30" s="164"/>
      <c r="CQK30" s="164"/>
      <c r="CQL30" s="164"/>
      <c r="CQM30" s="164"/>
      <c r="CQN30" s="164"/>
      <c r="CQO30" s="164"/>
      <c r="CQP30" s="164"/>
      <c r="CQQ30" s="164"/>
      <c r="CQR30" s="164"/>
      <c r="CQS30" s="164"/>
      <c r="CQT30" s="164"/>
      <c r="CQU30" s="164"/>
      <c r="CQV30" s="164"/>
      <c r="CQW30" s="164"/>
      <c r="CQX30" s="164"/>
      <c r="CQY30" s="164"/>
      <c r="CQZ30" s="164"/>
      <c r="CRA30" s="164"/>
      <c r="CRB30" s="164"/>
      <c r="CRC30" s="164"/>
      <c r="CRD30" s="164"/>
      <c r="CRE30" s="164"/>
      <c r="CRF30" s="164"/>
      <c r="CRG30" s="164"/>
      <c r="CRH30" s="164"/>
      <c r="CRI30" s="164"/>
      <c r="CRJ30" s="164"/>
      <c r="CRK30" s="164"/>
      <c r="CRL30" s="164"/>
      <c r="CRM30" s="164"/>
      <c r="CRN30" s="164"/>
      <c r="CRO30" s="164"/>
      <c r="CRP30" s="164"/>
      <c r="CRQ30" s="164"/>
      <c r="CRR30" s="164"/>
      <c r="CRS30" s="164"/>
      <c r="CRT30" s="164"/>
      <c r="CRU30" s="164"/>
      <c r="CRV30" s="164"/>
      <c r="CRW30" s="164"/>
      <c r="CRX30" s="164"/>
      <c r="CRY30" s="164"/>
      <c r="CRZ30" s="164"/>
      <c r="CSA30" s="164"/>
      <c r="CSB30" s="164"/>
      <c r="CSC30" s="164"/>
      <c r="CSD30" s="164"/>
      <c r="CSE30" s="164"/>
      <c r="CSF30" s="164"/>
      <c r="CSG30" s="164"/>
      <c r="CSH30" s="164"/>
      <c r="CSI30" s="164"/>
      <c r="CSJ30" s="164"/>
      <c r="CSK30" s="164"/>
      <c r="CSL30" s="164"/>
      <c r="CSM30" s="164"/>
      <c r="CSN30" s="164"/>
      <c r="CSO30" s="164"/>
      <c r="CSP30" s="164"/>
      <c r="CSQ30" s="164"/>
      <c r="CSR30" s="164"/>
      <c r="CSS30" s="164"/>
      <c r="CST30" s="164"/>
      <c r="CSU30" s="164"/>
      <c r="CSV30" s="164"/>
      <c r="CSW30" s="164"/>
      <c r="CSX30" s="164"/>
      <c r="CSY30" s="164"/>
      <c r="CSZ30" s="164"/>
      <c r="CTA30" s="164"/>
      <c r="CTB30" s="164"/>
      <c r="CTC30" s="164"/>
      <c r="CTD30" s="164"/>
      <c r="CTE30" s="164"/>
      <c r="CTF30" s="164"/>
      <c r="CTG30" s="164"/>
      <c r="CTH30" s="164"/>
      <c r="CTI30" s="164"/>
      <c r="CTJ30" s="164"/>
      <c r="CTK30" s="164"/>
      <c r="CTL30" s="164"/>
      <c r="CTM30" s="164"/>
      <c r="CTN30" s="164"/>
      <c r="CTO30" s="164"/>
      <c r="CTP30" s="164"/>
      <c r="CTQ30" s="164"/>
      <c r="CTR30" s="164"/>
      <c r="CTS30" s="164"/>
      <c r="CTT30" s="164"/>
      <c r="CTU30" s="164"/>
      <c r="CTV30" s="164"/>
      <c r="CTW30" s="164"/>
      <c r="CTX30" s="164"/>
      <c r="CTY30" s="164"/>
      <c r="CTZ30" s="164"/>
      <c r="CUA30" s="164"/>
      <c r="CUB30" s="164"/>
      <c r="CUC30" s="164"/>
      <c r="CUD30" s="164"/>
      <c r="CUE30" s="164"/>
      <c r="CUF30" s="164"/>
      <c r="CUG30" s="164"/>
      <c r="CUH30" s="164"/>
      <c r="CUI30" s="164"/>
      <c r="CUJ30" s="164"/>
      <c r="CUK30" s="164"/>
      <c r="CUL30" s="164"/>
      <c r="CUM30" s="164"/>
      <c r="CUN30" s="164"/>
      <c r="CUO30" s="164"/>
      <c r="CUP30" s="164"/>
      <c r="CUQ30" s="164"/>
      <c r="CUR30" s="164"/>
      <c r="CUS30" s="164"/>
      <c r="CUT30" s="164"/>
      <c r="CUU30" s="164"/>
      <c r="CUV30" s="164"/>
      <c r="CUW30" s="164"/>
      <c r="CUX30" s="164"/>
      <c r="CUY30" s="164"/>
      <c r="CUZ30" s="164"/>
      <c r="CVA30" s="164"/>
      <c r="CVB30" s="164"/>
      <c r="CVC30" s="164"/>
      <c r="CVD30" s="164"/>
      <c r="CVE30" s="164"/>
      <c r="CVF30" s="164"/>
      <c r="CVG30" s="164"/>
      <c r="CVH30" s="164"/>
      <c r="CVI30" s="164"/>
      <c r="CVJ30" s="164"/>
      <c r="CVK30" s="164"/>
      <c r="CVL30" s="164"/>
      <c r="CVM30" s="164"/>
      <c r="CVN30" s="164"/>
      <c r="CVO30" s="164"/>
      <c r="CVP30" s="164"/>
      <c r="CVQ30" s="164"/>
      <c r="CVR30" s="164"/>
      <c r="CVS30" s="164"/>
      <c r="CVT30" s="164"/>
      <c r="CVU30" s="164"/>
      <c r="CVV30" s="164"/>
      <c r="CVW30" s="164"/>
      <c r="CVX30" s="164"/>
      <c r="CVY30" s="164"/>
      <c r="CVZ30" s="164"/>
      <c r="CWA30" s="164"/>
      <c r="CWB30" s="164"/>
      <c r="CWC30" s="164"/>
      <c r="CWD30" s="164"/>
      <c r="CWE30" s="164"/>
      <c r="CWF30" s="164"/>
      <c r="CWG30" s="164"/>
      <c r="CWH30" s="164"/>
      <c r="CWI30" s="164"/>
      <c r="CWJ30" s="164"/>
      <c r="CWK30" s="164"/>
      <c r="CWL30" s="164"/>
      <c r="CWM30" s="164"/>
      <c r="CWN30" s="164"/>
      <c r="CWO30" s="164"/>
      <c r="CWP30" s="164"/>
      <c r="CWQ30" s="164"/>
      <c r="CWR30" s="164"/>
      <c r="CWS30" s="164"/>
      <c r="CWT30" s="164"/>
      <c r="CWU30" s="164"/>
      <c r="CWV30" s="164"/>
      <c r="CWW30" s="164"/>
      <c r="CWX30" s="164"/>
      <c r="CWY30" s="164"/>
      <c r="CWZ30" s="164"/>
      <c r="CXA30" s="164"/>
      <c r="CXB30" s="164"/>
      <c r="CXC30" s="164"/>
      <c r="CXD30" s="164"/>
      <c r="CXE30" s="164"/>
      <c r="CXF30" s="164"/>
      <c r="CXG30" s="164"/>
      <c r="CXH30" s="164"/>
      <c r="CXI30" s="164"/>
      <c r="CXJ30" s="164"/>
      <c r="CXK30" s="164"/>
      <c r="CXL30" s="164"/>
      <c r="CXM30" s="164"/>
      <c r="CXN30" s="164"/>
      <c r="CXO30" s="164"/>
      <c r="CXP30" s="164"/>
      <c r="CXQ30" s="164"/>
      <c r="CXR30" s="164"/>
      <c r="CXS30" s="164"/>
      <c r="CXT30" s="164"/>
      <c r="CXU30" s="164"/>
      <c r="CXV30" s="164"/>
      <c r="CXW30" s="164"/>
      <c r="CXX30" s="164"/>
      <c r="CXY30" s="164"/>
      <c r="CXZ30" s="164"/>
      <c r="CYA30" s="164"/>
      <c r="CYB30" s="164"/>
      <c r="CYC30" s="164"/>
      <c r="CYD30" s="164"/>
      <c r="CYE30" s="164"/>
      <c r="CYF30" s="164"/>
      <c r="CYG30" s="164"/>
      <c r="CYH30" s="164"/>
      <c r="CYI30" s="164"/>
      <c r="CYJ30" s="164"/>
      <c r="CYK30" s="164"/>
      <c r="CYL30" s="164"/>
      <c r="CYM30" s="164"/>
      <c r="CYN30" s="164"/>
      <c r="CYO30" s="164"/>
      <c r="CYP30" s="164"/>
      <c r="CYQ30" s="164"/>
      <c r="CYR30" s="164"/>
      <c r="CYS30" s="164"/>
      <c r="CYT30" s="164"/>
      <c r="CYU30" s="164"/>
      <c r="CYV30" s="164"/>
      <c r="CYW30" s="164"/>
      <c r="CYX30" s="164"/>
      <c r="CYY30" s="164"/>
      <c r="CYZ30" s="164"/>
      <c r="CZA30" s="164"/>
      <c r="CZB30" s="164"/>
      <c r="CZC30" s="164"/>
      <c r="CZD30" s="164"/>
      <c r="CZE30" s="164"/>
      <c r="CZF30" s="164"/>
      <c r="CZG30" s="164"/>
      <c r="CZH30" s="164"/>
      <c r="CZI30" s="164"/>
      <c r="CZJ30" s="164"/>
      <c r="CZK30" s="164"/>
      <c r="CZL30" s="164"/>
      <c r="CZM30" s="164"/>
      <c r="CZN30" s="164"/>
      <c r="CZO30" s="164"/>
      <c r="CZP30" s="164"/>
      <c r="CZQ30" s="164"/>
      <c r="CZR30" s="164"/>
      <c r="CZS30" s="164"/>
      <c r="CZT30" s="164"/>
      <c r="CZU30" s="164"/>
      <c r="CZV30" s="164"/>
      <c r="CZW30" s="164"/>
      <c r="CZX30" s="164"/>
      <c r="CZY30" s="164"/>
      <c r="CZZ30" s="164"/>
      <c r="DAA30" s="164"/>
      <c r="DAB30" s="164"/>
      <c r="DAC30" s="164"/>
      <c r="DAD30" s="164"/>
      <c r="DAE30" s="164"/>
      <c r="DAF30" s="164"/>
      <c r="DAG30" s="164"/>
      <c r="DAH30" s="164"/>
      <c r="DAI30" s="164"/>
      <c r="DAJ30" s="164"/>
      <c r="DAK30" s="164"/>
      <c r="DAL30" s="164"/>
      <c r="DAM30" s="164"/>
      <c r="DAN30" s="164"/>
      <c r="DAO30" s="164"/>
      <c r="DAP30" s="164"/>
      <c r="DAQ30" s="164"/>
      <c r="DAR30" s="164"/>
      <c r="DAS30" s="164"/>
      <c r="DAT30" s="164"/>
      <c r="DAU30" s="164"/>
      <c r="DAV30" s="164"/>
      <c r="DAW30" s="164"/>
      <c r="DAX30" s="164"/>
      <c r="DAY30" s="164"/>
      <c r="DAZ30" s="164"/>
      <c r="DBA30" s="164"/>
      <c r="DBB30" s="164"/>
      <c r="DBC30" s="164"/>
      <c r="DBD30" s="164"/>
      <c r="DBE30" s="164"/>
      <c r="DBF30" s="164"/>
      <c r="DBG30" s="164"/>
      <c r="DBH30" s="164"/>
      <c r="DBI30" s="164"/>
      <c r="DBJ30" s="164"/>
      <c r="DBK30" s="164"/>
      <c r="DBL30" s="164"/>
      <c r="DBM30" s="164"/>
      <c r="DBN30" s="164"/>
      <c r="DBO30" s="164"/>
      <c r="DBP30" s="164"/>
      <c r="DBQ30" s="164"/>
      <c r="DBR30" s="164"/>
      <c r="DBS30" s="164"/>
      <c r="DBT30" s="164"/>
      <c r="DBU30" s="164"/>
      <c r="DBV30" s="164"/>
      <c r="DBW30" s="164"/>
      <c r="DBX30" s="164"/>
      <c r="DBY30" s="164"/>
      <c r="DBZ30" s="164"/>
      <c r="DCA30" s="164"/>
      <c r="DCB30" s="164"/>
      <c r="DCC30" s="164"/>
      <c r="DCD30" s="164"/>
      <c r="DCE30" s="164"/>
      <c r="DCF30" s="164"/>
      <c r="DCG30" s="164"/>
      <c r="DCH30" s="164"/>
      <c r="DCI30" s="164"/>
      <c r="DCJ30" s="164"/>
      <c r="DCK30" s="164"/>
      <c r="DCL30" s="164"/>
      <c r="DCM30" s="164"/>
      <c r="DCN30" s="164"/>
      <c r="DCO30" s="164"/>
      <c r="DCP30" s="164"/>
      <c r="DCQ30" s="164"/>
      <c r="DCR30" s="164"/>
      <c r="DCS30" s="164"/>
      <c r="DCT30" s="164"/>
      <c r="DCU30" s="164"/>
      <c r="DCV30" s="164"/>
      <c r="DCW30" s="164"/>
      <c r="DCX30" s="164"/>
      <c r="DCY30" s="164"/>
      <c r="DCZ30" s="164"/>
      <c r="DDA30" s="164"/>
      <c r="DDB30" s="164"/>
      <c r="DDC30" s="164"/>
      <c r="DDD30" s="164"/>
      <c r="DDE30" s="164"/>
      <c r="DDF30" s="164"/>
      <c r="DDG30" s="164"/>
      <c r="DDH30" s="164"/>
      <c r="DDI30" s="164"/>
      <c r="DDJ30" s="164"/>
      <c r="DDK30" s="164"/>
      <c r="DDL30" s="164"/>
      <c r="DDM30" s="164"/>
      <c r="DDN30" s="164"/>
      <c r="DDO30" s="164"/>
      <c r="DDP30" s="164"/>
      <c r="DDQ30" s="164"/>
      <c r="DDR30" s="164"/>
      <c r="DDS30" s="164"/>
      <c r="DDT30" s="164"/>
      <c r="DDU30" s="164"/>
      <c r="DDV30" s="164"/>
      <c r="DDW30" s="164"/>
      <c r="DDX30" s="164"/>
      <c r="DDY30" s="164"/>
      <c r="DDZ30" s="164"/>
      <c r="DEA30" s="164"/>
      <c r="DEB30" s="164"/>
      <c r="DEC30" s="164"/>
      <c r="DED30" s="164"/>
      <c r="DEE30" s="164"/>
      <c r="DEF30" s="164"/>
      <c r="DEG30" s="164"/>
      <c r="DEH30" s="164"/>
      <c r="DEI30" s="164"/>
      <c r="DEJ30" s="164"/>
      <c r="DEK30" s="164"/>
      <c r="DEL30" s="164"/>
      <c r="DEM30" s="164"/>
      <c r="DEN30" s="164"/>
      <c r="DEO30" s="164"/>
      <c r="DEP30" s="164"/>
      <c r="DEQ30" s="164"/>
      <c r="DER30" s="164"/>
      <c r="DES30" s="164"/>
      <c r="DET30" s="164"/>
      <c r="DEU30" s="164"/>
      <c r="DEV30" s="164"/>
      <c r="DEW30" s="164"/>
      <c r="DEX30" s="164"/>
      <c r="DEY30" s="164"/>
      <c r="DEZ30" s="164"/>
      <c r="DFA30" s="164"/>
      <c r="DFB30" s="164"/>
      <c r="DFC30" s="164"/>
      <c r="DFD30" s="164"/>
      <c r="DFE30" s="164"/>
      <c r="DFF30" s="164"/>
      <c r="DFG30" s="164"/>
      <c r="DFH30" s="164"/>
      <c r="DFI30" s="164"/>
      <c r="DFJ30" s="164"/>
      <c r="DFK30" s="164"/>
      <c r="DFL30" s="164"/>
      <c r="DFM30" s="164"/>
      <c r="DFN30" s="164"/>
      <c r="DFO30" s="164"/>
      <c r="DFP30" s="164"/>
      <c r="DFQ30" s="164"/>
      <c r="DFR30" s="164"/>
      <c r="DFS30" s="164"/>
      <c r="DFT30" s="164"/>
      <c r="DFU30" s="164"/>
      <c r="DFV30" s="164"/>
      <c r="DFW30" s="164"/>
      <c r="DFX30" s="164"/>
      <c r="DFY30" s="164"/>
      <c r="DFZ30" s="164"/>
      <c r="DGA30" s="164"/>
      <c r="DGB30" s="164"/>
      <c r="DGC30" s="164"/>
      <c r="DGD30" s="164"/>
      <c r="DGE30" s="164"/>
      <c r="DGF30" s="164"/>
      <c r="DGG30" s="164"/>
      <c r="DGH30" s="164"/>
      <c r="DGI30" s="164"/>
      <c r="DGJ30" s="164"/>
      <c r="DGK30" s="164"/>
      <c r="DGL30" s="164"/>
      <c r="DGM30" s="164"/>
      <c r="DGN30" s="164"/>
      <c r="DGO30" s="164"/>
      <c r="DGP30" s="164"/>
      <c r="DGQ30" s="164"/>
      <c r="DGR30" s="164"/>
      <c r="DGS30" s="164"/>
      <c r="DGT30" s="164"/>
      <c r="DGU30" s="164"/>
      <c r="DGV30" s="164"/>
      <c r="DGW30" s="164"/>
      <c r="DGX30" s="164"/>
      <c r="DGY30" s="164"/>
      <c r="DGZ30" s="164"/>
      <c r="DHA30" s="164"/>
      <c r="DHB30" s="164"/>
      <c r="DHC30" s="164"/>
      <c r="DHD30" s="164"/>
      <c r="DHE30" s="164"/>
      <c r="DHF30" s="164"/>
      <c r="DHG30" s="164"/>
      <c r="DHH30" s="164"/>
      <c r="DHI30" s="164"/>
      <c r="DHJ30" s="164"/>
      <c r="DHK30" s="164"/>
      <c r="DHL30" s="164"/>
      <c r="DHM30" s="164"/>
      <c r="DHN30" s="164"/>
      <c r="DHO30" s="164"/>
      <c r="DHP30" s="164"/>
      <c r="DHQ30" s="164"/>
      <c r="DHR30" s="164"/>
      <c r="DHS30" s="164"/>
      <c r="DHT30" s="164"/>
      <c r="DHU30" s="164"/>
      <c r="DHV30" s="164"/>
      <c r="DHW30" s="164"/>
      <c r="DHX30" s="164"/>
      <c r="DHY30" s="164"/>
      <c r="DHZ30" s="164"/>
      <c r="DIA30" s="164"/>
      <c r="DIB30" s="164"/>
      <c r="DIC30" s="164"/>
      <c r="DID30" s="164"/>
      <c r="DIE30" s="164"/>
      <c r="DIF30" s="164"/>
      <c r="DIG30" s="164"/>
      <c r="DIH30" s="164"/>
      <c r="DII30" s="164"/>
      <c r="DIJ30" s="164"/>
      <c r="DIK30" s="164"/>
      <c r="DIL30" s="164"/>
      <c r="DIM30" s="164"/>
      <c r="DIN30" s="164"/>
      <c r="DIO30" s="164"/>
      <c r="DIP30" s="164"/>
      <c r="DIQ30" s="164"/>
      <c r="DIR30" s="164"/>
      <c r="DIS30" s="164"/>
      <c r="DIT30" s="164"/>
      <c r="DIU30" s="164"/>
      <c r="DIV30" s="164"/>
      <c r="DIW30" s="164"/>
      <c r="DIX30" s="164"/>
      <c r="DIY30" s="164"/>
      <c r="DIZ30" s="164"/>
      <c r="DJA30" s="164"/>
      <c r="DJB30" s="164"/>
      <c r="DJC30" s="164"/>
      <c r="DJD30" s="164"/>
      <c r="DJE30" s="164"/>
      <c r="DJF30" s="164"/>
      <c r="DJG30" s="164"/>
      <c r="DJH30" s="164"/>
      <c r="DJI30" s="164"/>
      <c r="DJJ30" s="164"/>
      <c r="DJK30" s="164"/>
      <c r="DJL30" s="164"/>
      <c r="DJM30" s="164"/>
      <c r="DJN30" s="164"/>
      <c r="DJO30" s="164"/>
      <c r="DJP30" s="164"/>
      <c r="DJQ30" s="164"/>
      <c r="DJR30" s="164"/>
      <c r="DJS30" s="164"/>
      <c r="DJT30" s="164"/>
      <c r="DJU30" s="164"/>
      <c r="DJV30" s="164"/>
      <c r="DJW30" s="164"/>
      <c r="DJX30" s="164"/>
      <c r="DJY30" s="164"/>
      <c r="DJZ30" s="164"/>
      <c r="DKA30" s="164"/>
      <c r="DKB30" s="164"/>
      <c r="DKC30" s="164"/>
      <c r="DKD30" s="164"/>
      <c r="DKE30" s="164"/>
      <c r="DKF30" s="164"/>
      <c r="DKG30" s="164"/>
      <c r="DKH30" s="164"/>
      <c r="DKI30" s="164"/>
      <c r="DKJ30" s="164"/>
      <c r="DKK30" s="164"/>
      <c r="DKL30" s="164"/>
      <c r="DKM30" s="164"/>
      <c r="DKN30" s="164"/>
      <c r="DKO30" s="164"/>
      <c r="DKP30" s="164"/>
      <c r="DKQ30" s="164"/>
      <c r="DKR30" s="164"/>
      <c r="DKS30" s="164"/>
      <c r="DKT30" s="164"/>
      <c r="DKU30" s="164"/>
      <c r="DKV30" s="164"/>
      <c r="DKW30" s="164"/>
      <c r="DKX30" s="164"/>
      <c r="DKY30" s="164"/>
      <c r="DKZ30" s="164"/>
      <c r="DLA30" s="164"/>
      <c r="DLB30" s="164"/>
      <c r="DLC30" s="164"/>
      <c r="DLD30" s="164"/>
      <c r="DLE30" s="164"/>
      <c r="DLF30" s="164"/>
      <c r="DLG30" s="164"/>
      <c r="DLH30" s="164"/>
      <c r="DLI30" s="164"/>
      <c r="DLJ30" s="164"/>
      <c r="DLK30" s="164"/>
      <c r="DLL30" s="164"/>
      <c r="DLM30" s="164"/>
      <c r="DLN30" s="164"/>
      <c r="DLO30" s="164"/>
      <c r="DLP30" s="164"/>
      <c r="DLQ30" s="164"/>
      <c r="DLR30" s="164"/>
      <c r="DLS30" s="164"/>
      <c r="DLT30" s="164"/>
      <c r="DLU30" s="164"/>
      <c r="DLV30" s="164"/>
      <c r="DLW30" s="164"/>
      <c r="DLX30" s="164"/>
      <c r="DLY30" s="164"/>
      <c r="DLZ30" s="164"/>
      <c r="DMA30" s="164"/>
      <c r="DMB30" s="164"/>
      <c r="DMC30" s="164"/>
      <c r="DMD30" s="164"/>
      <c r="DME30" s="164"/>
      <c r="DMF30" s="164"/>
      <c r="DMG30" s="164"/>
      <c r="DMH30" s="164"/>
      <c r="DMI30" s="164"/>
      <c r="DMJ30" s="164"/>
      <c r="DMK30" s="164"/>
      <c r="DML30" s="164"/>
      <c r="DMM30" s="164"/>
      <c r="DMN30" s="164"/>
      <c r="DMO30" s="164"/>
      <c r="DMP30" s="164"/>
      <c r="DMQ30" s="164"/>
      <c r="DMR30" s="164"/>
      <c r="DMS30" s="164"/>
      <c r="DMT30" s="164"/>
      <c r="DMU30" s="164"/>
      <c r="DMV30" s="164"/>
      <c r="DMW30" s="164"/>
      <c r="DMX30" s="164"/>
      <c r="DMY30" s="164"/>
      <c r="DMZ30" s="164"/>
      <c r="DNA30" s="164"/>
      <c r="DNB30" s="164"/>
      <c r="DNC30" s="164"/>
      <c r="DND30" s="164"/>
      <c r="DNE30" s="164"/>
      <c r="DNF30" s="164"/>
      <c r="DNG30" s="164"/>
      <c r="DNH30" s="164"/>
      <c r="DNI30" s="164"/>
      <c r="DNJ30" s="164"/>
      <c r="DNK30" s="164"/>
      <c r="DNL30" s="164"/>
      <c r="DNM30" s="164"/>
      <c r="DNN30" s="164"/>
      <c r="DNO30" s="164"/>
      <c r="DNP30" s="164"/>
      <c r="DNQ30" s="164"/>
      <c r="DNR30" s="164"/>
      <c r="DNS30" s="164"/>
      <c r="DNT30" s="164"/>
      <c r="DNU30" s="164"/>
      <c r="DNV30" s="164"/>
      <c r="DNW30" s="164"/>
      <c r="DNX30" s="164"/>
      <c r="DNY30" s="164"/>
      <c r="DNZ30" s="164"/>
      <c r="DOA30" s="164"/>
      <c r="DOB30" s="164"/>
      <c r="DOC30" s="164"/>
      <c r="DOD30" s="164"/>
      <c r="DOE30" s="164"/>
      <c r="DOF30" s="164"/>
      <c r="DOG30" s="164"/>
      <c r="DOH30" s="164"/>
      <c r="DOI30" s="164"/>
      <c r="DOJ30" s="164"/>
      <c r="DOK30" s="164"/>
      <c r="DOL30" s="164"/>
      <c r="DOM30" s="164"/>
      <c r="DON30" s="164"/>
      <c r="DOO30" s="164"/>
      <c r="DOP30" s="164"/>
      <c r="DOQ30" s="164"/>
      <c r="DOR30" s="164"/>
      <c r="DOS30" s="164"/>
      <c r="DOT30" s="164"/>
      <c r="DOU30" s="164"/>
      <c r="DOV30" s="164"/>
      <c r="DOW30" s="164"/>
      <c r="DOX30" s="164"/>
      <c r="DOY30" s="164"/>
      <c r="DOZ30" s="164"/>
      <c r="DPA30" s="164"/>
      <c r="DPB30" s="164"/>
      <c r="DPC30" s="164"/>
      <c r="DPD30" s="164"/>
      <c r="DPE30" s="164"/>
      <c r="DPF30" s="164"/>
      <c r="DPG30" s="164"/>
      <c r="DPH30" s="164"/>
      <c r="DPI30" s="164"/>
      <c r="DPJ30" s="164"/>
      <c r="DPK30" s="164"/>
      <c r="DPL30" s="164"/>
      <c r="DPM30" s="164"/>
      <c r="DPN30" s="164"/>
      <c r="DPO30" s="164"/>
      <c r="DPP30" s="164"/>
      <c r="DPQ30" s="164"/>
      <c r="DPR30" s="164"/>
      <c r="DPS30" s="164"/>
      <c r="DPT30" s="164"/>
      <c r="DPU30" s="164"/>
      <c r="DPV30" s="164"/>
      <c r="DPW30" s="164"/>
      <c r="DPX30" s="164"/>
      <c r="DPY30" s="164"/>
      <c r="DPZ30" s="164"/>
      <c r="DQA30" s="164"/>
      <c r="DQB30" s="164"/>
      <c r="DQC30" s="164"/>
      <c r="DQD30" s="164"/>
      <c r="DQE30" s="164"/>
      <c r="DQF30" s="164"/>
      <c r="DQG30" s="164"/>
      <c r="DQH30" s="164"/>
      <c r="DQI30" s="164"/>
      <c r="DQJ30" s="164"/>
      <c r="DQK30" s="164"/>
      <c r="DQL30" s="164"/>
      <c r="DQM30" s="164"/>
      <c r="DQN30" s="164"/>
      <c r="DQO30" s="164"/>
      <c r="DQP30" s="164"/>
      <c r="DQQ30" s="164"/>
      <c r="DQR30" s="164"/>
      <c r="DQS30" s="164"/>
      <c r="DQT30" s="164"/>
      <c r="DQU30" s="164"/>
      <c r="DQV30" s="164"/>
      <c r="DQW30" s="164"/>
      <c r="DQX30" s="164"/>
      <c r="DQY30" s="164"/>
      <c r="DQZ30" s="164"/>
      <c r="DRA30" s="164"/>
      <c r="DRB30" s="164"/>
      <c r="DRC30" s="164"/>
      <c r="DRD30" s="164"/>
      <c r="DRE30" s="164"/>
      <c r="DRF30" s="164"/>
      <c r="DRG30" s="164"/>
      <c r="DRH30" s="164"/>
      <c r="DRI30" s="164"/>
      <c r="DRJ30" s="164"/>
      <c r="DRK30" s="164"/>
      <c r="DRL30" s="164"/>
      <c r="DRM30" s="164"/>
      <c r="DRN30" s="164"/>
      <c r="DRO30" s="164"/>
      <c r="DRP30" s="164"/>
      <c r="DRQ30" s="164"/>
      <c r="DRR30" s="164"/>
      <c r="DRS30" s="164"/>
      <c r="DRT30" s="164"/>
      <c r="DRU30" s="164"/>
      <c r="DRV30" s="164"/>
      <c r="DRW30" s="164"/>
      <c r="DRX30" s="164"/>
      <c r="DRY30" s="164"/>
      <c r="DRZ30" s="164"/>
      <c r="DSA30" s="164"/>
      <c r="DSB30" s="164"/>
      <c r="DSC30" s="164"/>
      <c r="DSD30" s="164"/>
      <c r="DSE30" s="164"/>
      <c r="DSF30" s="164"/>
      <c r="DSG30" s="164"/>
      <c r="DSH30" s="164"/>
      <c r="DSI30" s="164"/>
      <c r="DSJ30" s="164"/>
      <c r="DSK30" s="164"/>
      <c r="DSL30" s="164"/>
      <c r="DSM30" s="164"/>
      <c r="DSN30" s="164"/>
      <c r="DSO30" s="164"/>
      <c r="DSP30" s="164"/>
      <c r="DSQ30" s="164"/>
      <c r="DSR30" s="164"/>
      <c r="DSS30" s="164"/>
      <c r="DST30" s="164"/>
      <c r="DSU30" s="164"/>
      <c r="DSV30" s="164"/>
      <c r="DSW30" s="164"/>
      <c r="DSX30" s="164"/>
      <c r="DSY30" s="164"/>
      <c r="DSZ30" s="164"/>
      <c r="DTA30" s="164"/>
      <c r="DTB30" s="164"/>
      <c r="DTC30" s="164"/>
      <c r="DTD30" s="164"/>
      <c r="DTE30" s="164"/>
      <c r="DTF30" s="164"/>
      <c r="DTG30" s="164"/>
      <c r="DTH30" s="164"/>
      <c r="DTI30" s="164"/>
      <c r="DTJ30" s="164"/>
      <c r="DTK30" s="164"/>
      <c r="DTL30" s="164"/>
      <c r="DTM30" s="164"/>
      <c r="DTN30" s="164"/>
      <c r="DTO30" s="164"/>
      <c r="DTP30" s="164"/>
      <c r="DTQ30" s="164"/>
      <c r="DTR30" s="164"/>
      <c r="DTS30" s="164"/>
      <c r="DTT30" s="164"/>
      <c r="DTU30" s="164"/>
      <c r="DTV30" s="164"/>
      <c r="DTW30" s="164"/>
      <c r="DTX30" s="164"/>
      <c r="DTY30" s="164"/>
      <c r="DTZ30" s="164"/>
      <c r="DUA30" s="164"/>
      <c r="DUB30" s="164"/>
      <c r="DUC30" s="164"/>
      <c r="DUD30" s="164"/>
      <c r="DUE30" s="164"/>
      <c r="DUF30" s="164"/>
      <c r="DUG30" s="164"/>
      <c r="DUH30" s="164"/>
      <c r="DUI30" s="164"/>
      <c r="DUJ30" s="164"/>
      <c r="DUK30" s="164"/>
      <c r="DUL30" s="164"/>
      <c r="DUM30" s="164"/>
      <c r="DUN30" s="164"/>
      <c r="DUO30" s="164"/>
      <c r="DUP30" s="164"/>
      <c r="DUQ30" s="164"/>
      <c r="DUR30" s="164"/>
      <c r="DUS30" s="164"/>
      <c r="DUT30" s="164"/>
      <c r="DUU30" s="164"/>
      <c r="DUV30" s="164"/>
      <c r="DUW30" s="164"/>
      <c r="DUX30" s="164"/>
      <c r="DUY30" s="164"/>
      <c r="DUZ30" s="164"/>
      <c r="DVA30" s="164"/>
      <c r="DVB30" s="164"/>
      <c r="DVC30" s="164"/>
      <c r="DVD30" s="164"/>
      <c r="DVE30" s="164"/>
      <c r="DVF30" s="164"/>
      <c r="DVG30" s="164"/>
      <c r="DVH30" s="164"/>
      <c r="DVI30" s="164"/>
      <c r="DVJ30" s="164"/>
      <c r="DVK30" s="164"/>
      <c r="DVL30" s="164"/>
      <c r="DVM30" s="164"/>
      <c r="DVN30" s="164"/>
      <c r="DVO30" s="164"/>
      <c r="DVP30" s="164"/>
      <c r="DVQ30" s="164"/>
      <c r="DVR30" s="164"/>
      <c r="DVS30" s="164"/>
      <c r="DVT30" s="164"/>
      <c r="DVU30" s="164"/>
      <c r="DVV30" s="164"/>
      <c r="DVW30" s="164"/>
      <c r="DVX30" s="164"/>
      <c r="DVY30" s="164"/>
      <c r="DVZ30" s="164"/>
      <c r="DWA30" s="164"/>
      <c r="DWB30" s="164"/>
      <c r="DWC30" s="164"/>
      <c r="DWD30" s="164"/>
      <c r="DWE30" s="164"/>
      <c r="DWF30" s="164"/>
      <c r="DWG30" s="164"/>
      <c r="DWH30" s="164"/>
      <c r="DWI30" s="164"/>
      <c r="DWJ30" s="164"/>
      <c r="DWK30" s="164"/>
      <c r="DWL30" s="164"/>
      <c r="DWM30" s="164"/>
      <c r="DWN30" s="164"/>
      <c r="DWO30" s="164"/>
      <c r="DWP30" s="164"/>
      <c r="DWQ30" s="164"/>
      <c r="DWR30" s="164"/>
      <c r="DWS30" s="164"/>
      <c r="DWT30" s="164"/>
      <c r="DWU30" s="164"/>
      <c r="DWV30" s="164"/>
      <c r="DWW30" s="164"/>
      <c r="DWX30" s="164"/>
      <c r="DWY30" s="164"/>
      <c r="DWZ30" s="164"/>
      <c r="DXA30" s="164"/>
      <c r="DXB30" s="164"/>
      <c r="DXC30" s="164"/>
      <c r="DXD30" s="164"/>
      <c r="DXE30" s="164"/>
      <c r="DXF30" s="164"/>
      <c r="DXG30" s="164"/>
      <c r="DXH30" s="164"/>
      <c r="DXI30" s="164"/>
      <c r="DXJ30" s="164"/>
      <c r="DXK30" s="164"/>
      <c r="DXL30" s="164"/>
      <c r="DXM30" s="164"/>
      <c r="DXN30" s="164"/>
      <c r="DXO30" s="164"/>
      <c r="DXP30" s="164"/>
      <c r="DXQ30" s="164"/>
      <c r="DXR30" s="164"/>
      <c r="DXS30" s="164"/>
      <c r="DXT30" s="164"/>
      <c r="DXU30" s="164"/>
      <c r="DXV30" s="164"/>
      <c r="DXW30" s="164"/>
      <c r="DXX30" s="164"/>
      <c r="DXY30" s="164"/>
      <c r="DXZ30" s="164"/>
      <c r="DYA30" s="164"/>
      <c r="DYB30" s="164"/>
      <c r="DYC30" s="164"/>
      <c r="DYD30" s="164"/>
      <c r="DYE30" s="164"/>
      <c r="DYF30" s="164"/>
      <c r="DYG30" s="164"/>
      <c r="DYH30" s="164"/>
      <c r="DYI30" s="164"/>
      <c r="DYJ30" s="164"/>
      <c r="DYK30" s="164"/>
      <c r="DYL30" s="164"/>
      <c r="DYM30" s="164"/>
      <c r="DYN30" s="164"/>
      <c r="DYO30" s="164"/>
      <c r="DYP30" s="164"/>
      <c r="DYQ30" s="164"/>
      <c r="DYR30" s="164"/>
      <c r="DYS30" s="164"/>
      <c r="DYT30" s="164"/>
      <c r="DYU30" s="164"/>
      <c r="DYV30" s="164"/>
      <c r="DYW30" s="164"/>
      <c r="DYX30" s="164"/>
      <c r="DYY30" s="164"/>
      <c r="DYZ30" s="164"/>
      <c r="DZA30" s="164"/>
      <c r="DZB30" s="164"/>
      <c r="DZC30" s="164"/>
      <c r="DZD30" s="164"/>
      <c r="DZE30" s="164"/>
      <c r="DZF30" s="164"/>
      <c r="DZG30" s="164"/>
      <c r="DZH30" s="164"/>
      <c r="DZI30" s="164"/>
      <c r="DZJ30" s="164"/>
      <c r="DZK30" s="164"/>
      <c r="DZL30" s="164"/>
      <c r="DZM30" s="164"/>
      <c r="DZN30" s="164"/>
      <c r="DZO30" s="164"/>
      <c r="DZP30" s="164"/>
      <c r="DZQ30" s="164"/>
      <c r="DZR30" s="164"/>
      <c r="DZS30" s="164"/>
      <c r="DZT30" s="164"/>
      <c r="DZU30" s="164"/>
      <c r="DZV30" s="164"/>
      <c r="DZW30" s="164"/>
      <c r="DZX30" s="164"/>
      <c r="DZY30" s="164"/>
      <c r="DZZ30" s="164"/>
      <c r="EAA30" s="164"/>
      <c r="EAB30" s="164"/>
      <c r="EAC30" s="164"/>
      <c r="EAD30" s="164"/>
      <c r="EAE30" s="164"/>
      <c r="EAF30" s="164"/>
      <c r="EAG30" s="164"/>
      <c r="EAH30" s="164"/>
      <c r="EAI30" s="164"/>
      <c r="EAJ30" s="164"/>
      <c r="EAK30" s="164"/>
      <c r="EAL30" s="164"/>
      <c r="EAM30" s="164"/>
      <c r="EAN30" s="164"/>
      <c r="EAO30" s="164"/>
      <c r="EAP30" s="164"/>
      <c r="EAQ30" s="164"/>
      <c r="EAR30" s="164"/>
      <c r="EAS30" s="164"/>
      <c r="EAT30" s="164"/>
      <c r="EAU30" s="164"/>
      <c r="EAV30" s="164"/>
      <c r="EAW30" s="164"/>
      <c r="EAX30" s="164"/>
      <c r="EAY30" s="164"/>
      <c r="EAZ30" s="164"/>
      <c r="EBA30" s="164"/>
      <c r="EBB30" s="164"/>
      <c r="EBC30" s="164"/>
      <c r="EBD30" s="164"/>
      <c r="EBE30" s="164"/>
      <c r="EBF30" s="164"/>
      <c r="EBG30" s="164"/>
      <c r="EBH30" s="164"/>
      <c r="EBI30" s="164"/>
      <c r="EBJ30" s="164"/>
      <c r="EBK30" s="164"/>
      <c r="EBL30" s="164"/>
      <c r="EBM30" s="164"/>
      <c r="EBN30" s="164"/>
      <c r="EBO30" s="164"/>
      <c r="EBP30" s="164"/>
      <c r="EBQ30" s="164"/>
      <c r="EBR30" s="164"/>
      <c r="EBS30" s="164"/>
      <c r="EBT30" s="164"/>
      <c r="EBU30" s="164"/>
      <c r="EBV30" s="164"/>
      <c r="EBW30" s="164"/>
      <c r="EBX30" s="164"/>
      <c r="EBY30" s="164"/>
      <c r="EBZ30" s="164"/>
      <c r="ECA30" s="164"/>
      <c r="ECB30" s="164"/>
      <c r="ECC30" s="164"/>
      <c r="ECD30" s="164"/>
      <c r="ECE30" s="164"/>
      <c r="ECF30" s="164"/>
      <c r="ECG30" s="164"/>
      <c r="ECH30" s="164"/>
      <c r="ECI30" s="164"/>
      <c r="ECJ30" s="164"/>
      <c r="ECK30" s="164"/>
      <c r="ECL30" s="164"/>
      <c r="ECM30" s="164"/>
      <c r="ECN30" s="164"/>
      <c r="ECO30" s="164"/>
      <c r="ECP30" s="164"/>
      <c r="ECQ30" s="164"/>
      <c r="ECR30" s="164"/>
      <c r="ECS30" s="164"/>
      <c r="ECT30" s="164"/>
      <c r="ECU30" s="164"/>
      <c r="ECV30" s="164"/>
      <c r="ECW30" s="164"/>
      <c r="ECX30" s="164"/>
      <c r="ECY30" s="164"/>
      <c r="ECZ30" s="164"/>
      <c r="EDA30" s="164"/>
      <c r="EDB30" s="164"/>
      <c r="EDC30" s="164"/>
      <c r="EDD30" s="164"/>
      <c r="EDE30" s="164"/>
      <c r="EDF30" s="164"/>
      <c r="EDG30" s="164"/>
      <c r="EDH30" s="164"/>
      <c r="EDI30" s="164"/>
      <c r="EDJ30" s="164"/>
      <c r="EDK30" s="164"/>
      <c r="EDL30" s="164"/>
      <c r="EDM30" s="164"/>
      <c r="EDN30" s="164"/>
      <c r="EDO30" s="164"/>
      <c r="EDP30" s="164"/>
      <c r="EDQ30" s="164"/>
      <c r="EDR30" s="164"/>
      <c r="EDS30" s="164"/>
      <c r="EDT30" s="164"/>
      <c r="EDU30" s="164"/>
      <c r="EDV30" s="164"/>
      <c r="EDW30" s="164"/>
      <c r="EDX30" s="164"/>
      <c r="EDY30" s="164"/>
      <c r="EDZ30" s="164"/>
      <c r="EEA30" s="164"/>
      <c r="EEB30" s="164"/>
      <c r="EEC30" s="164"/>
      <c r="EED30" s="164"/>
      <c r="EEE30" s="164"/>
      <c r="EEF30" s="164"/>
      <c r="EEG30" s="164"/>
      <c r="EEH30" s="164"/>
      <c r="EEI30" s="164"/>
      <c r="EEJ30" s="164"/>
      <c r="EEK30" s="164"/>
      <c r="EEL30" s="164"/>
      <c r="EEM30" s="164"/>
      <c r="EEN30" s="164"/>
      <c r="EEO30" s="164"/>
      <c r="EEP30" s="164"/>
      <c r="EEQ30" s="164"/>
      <c r="EER30" s="164"/>
      <c r="EES30" s="164"/>
      <c r="EET30" s="164"/>
      <c r="EEU30" s="164"/>
      <c r="EEV30" s="164"/>
      <c r="EEW30" s="164"/>
      <c r="EEX30" s="164"/>
      <c r="EEY30" s="164"/>
      <c r="EEZ30" s="164"/>
      <c r="EFA30" s="164"/>
      <c r="EFB30" s="164"/>
      <c r="EFC30" s="164"/>
      <c r="EFD30" s="164"/>
      <c r="EFE30" s="164"/>
      <c r="EFF30" s="164"/>
      <c r="EFG30" s="164"/>
      <c r="EFH30" s="164"/>
      <c r="EFI30" s="164"/>
      <c r="EFJ30" s="164"/>
      <c r="EFK30" s="164"/>
      <c r="EFL30" s="164"/>
      <c r="EFM30" s="164"/>
      <c r="EFN30" s="164"/>
      <c r="EFO30" s="164"/>
      <c r="EFP30" s="164"/>
      <c r="EFQ30" s="164"/>
      <c r="EFR30" s="164"/>
      <c r="EFS30" s="164"/>
      <c r="EFT30" s="164"/>
      <c r="EFU30" s="164"/>
      <c r="EFV30" s="164"/>
      <c r="EFW30" s="164"/>
      <c r="EFX30" s="164"/>
      <c r="EFY30" s="164"/>
      <c r="EFZ30" s="164"/>
      <c r="EGA30" s="164"/>
      <c r="EGB30" s="164"/>
      <c r="EGC30" s="164"/>
      <c r="EGD30" s="164"/>
      <c r="EGE30" s="164"/>
      <c r="EGF30" s="164"/>
      <c r="EGG30" s="164"/>
      <c r="EGH30" s="164"/>
      <c r="EGI30" s="164"/>
      <c r="EGJ30" s="164"/>
      <c r="EGK30" s="164"/>
      <c r="EGL30" s="164"/>
      <c r="EGM30" s="164"/>
      <c r="EGN30" s="164"/>
      <c r="EGO30" s="164"/>
      <c r="EGP30" s="164"/>
      <c r="EGQ30" s="164"/>
      <c r="EGR30" s="164"/>
      <c r="EGS30" s="164"/>
      <c r="EGT30" s="164"/>
      <c r="EGU30" s="164"/>
      <c r="EGV30" s="164"/>
      <c r="EGW30" s="164"/>
      <c r="EGX30" s="164"/>
      <c r="EGY30" s="164"/>
      <c r="EGZ30" s="164"/>
      <c r="EHA30" s="164"/>
      <c r="EHB30" s="164"/>
      <c r="EHC30" s="164"/>
      <c r="EHD30" s="164"/>
      <c r="EHE30" s="164"/>
      <c r="EHF30" s="164"/>
      <c r="EHG30" s="164"/>
      <c r="EHH30" s="164"/>
      <c r="EHI30" s="164"/>
      <c r="EHJ30" s="164"/>
      <c r="EHK30" s="164"/>
      <c r="EHL30" s="164"/>
      <c r="EHM30" s="164"/>
      <c r="EHN30" s="164"/>
      <c r="EHO30" s="164"/>
      <c r="EHP30" s="164"/>
      <c r="EHQ30" s="164"/>
      <c r="EHR30" s="164"/>
      <c r="EHS30" s="164"/>
      <c r="EHT30" s="164"/>
      <c r="EHU30" s="164"/>
      <c r="EHV30" s="164"/>
      <c r="EHW30" s="164"/>
      <c r="EHX30" s="164"/>
      <c r="EHY30" s="164"/>
      <c r="EHZ30" s="164"/>
      <c r="EIA30" s="164"/>
      <c r="EIB30" s="164"/>
      <c r="EIC30" s="164"/>
      <c r="EID30" s="164"/>
      <c r="EIE30" s="164"/>
      <c r="EIF30" s="164"/>
      <c r="EIG30" s="164"/>
      <c r="EIH30" s="164"/>
      <c r="EII30" s="164"/>
      <c r="EIJ30" s="164"/>
      <c r="EIK30" s="164"/>
      <c r="EIL30" s="164"/>
      <c r="EIM30" s="164"/>
      <c r="EIN30" s="164"/>
      <c r="EIO30" s="164"/>
      <c r="EIP30" s="164"/>
      <c r="EIQ30" s="164"/>
      <c r="EIR30" s="164"/>
      <c r="EIS30" s="164"/>
      <c r="EIT30" s="164"/>
      <c r="EIU30" s="164"/>
      <c r="EIV30" s="164"/>
      <c r="EIW30" s="164"/>
      <c r="EIX30" s="164"/>
      <c r="EIY30" s="164"/>
      <c r="EIZ30" s="164"/>
      <c r="EJA30" s="164"/>
      <c r="EJB30" s="164"/>
      <c r="EJC30" s="164"/>
      <c r="EJD30" s="164"/>
      <c r="EJE30" s="164"/>
      <c r="EJF30" s="164"/>
      <c r="EJG30" s="164"/>
      <c r="EJH30" s="164"/>
      <c r="EJI30" s="164"/>
      <c r="EJJ30" s="164"/>
      <c r="EJK30" s="164"/>
      <c r="EJL30" s="164"/>
      <c r="EJM30" s="164"/>
      <c r="EJN30" s="164"/>
      <c r="EJO30" s="164"/>
      <c r="EJP30" s="164"/>
      <c r="EJQ30" s="164"/>
      <c r="EJR30" s="164"/>
      <c r="EJS30" s="164"/>
      <c r="EJT30" s="164"/>
      <c r="EJU30" s="164"/>
      <c r="EJV30" s="164"/>
      <c r="EJW30" s="164"/>
      <c r="EJX30" s="164"/>
      <c r="EJY30" s="164"/>
      <c r="EJZ30" s="164"/>
      <c r="EKA30" s="164"/>
      <c r="EKB30" s="164"/>
      <c r="EKC30" s="164"/>
      <c r="EKD30" s="164"/>
      <c r="EKE30" s="164"/>
      <c r="EKF30" s="164"/>
      <c r="EKG30" s="164"/>
      <c r="EKH30" s="164"/>
      <c r="EKI30" s="164"/>
      <c r="EKJ30" s="164"/>
      <c r="EKK30" s="164"/>
      <c r="EKL30" s="164"/>
      <c r="EKM30" s="164"/>
      <c r="EKN30" s="164"/>
      <c r="EKO30" s="164"/>
      <c r="EKP30" s="164"/>
      <c r="EKQ30" s="164"/>
      <c r="EKR30" s="164"/>
      <c r="EKS30" s="164"/>
      <c r="EKT30" s="164"/>
      <c r="EKU30" s="164"/>
      <c r="EKV30" s="164"/>
      <c r="EKW30" s="164"/>
      <c r="EKX30" s="164"/>
      <c r="EKY30" s="164"/>
      <c r="EKZ30" s="164"/>
      <c r="ELA30" s="164"/>
      <c r="ELB30" s="164"/>
      <c r="ELC30" s="164"/>
      <c r="ELD30" s="164"/>
      <c r="ELE30" s="164"/>
      <c r="ELF30" s="164"/>
      <c r="ELG30" s="164"/>
      <c r="ELH30" s="164"/>
      <c r="ELI30" s="164"/>
      <c r="ELJ30" s="164"/>
      <c r="ELK30" s="164"/>
      <c r="ELL30" s="164"/>
      <c r="ELM30" s="164"/>
      <c r="ELN30" s="164"/>
      <c r="ELO30" s="164"/>
      <c r="ELP30" s="164"/>
      <c r="ELQ30" s="164"/>
      <c r="ELR30" s="164"/>
      <c r="ELS30" s="164"/>
      <c r="ELT30" s="164"/>
      <c r="ELU30" s="164"/>
      <c r="ELV30" s="164"/>
      <c r="ELW30" s="164"/>
      <c r="ELX30" s="164"/>
      <c r="ELY30" s="164"/>
      <c r="ELZ30" s="164"/>
      <c r="EMA30" s="164"/>
      <c r="EMB30" s="164"/>
      <c r="EMC30" s="164"/>
      <c r="EMD30" s="164"/>
      <c r="EME30" s="164"/>
      <c r="EMF30" s="164"/>
      <c r="EMG30" s="164"/>
      <c r="EMH30" s="164"/>
      <c r="EMI30" s="164"/>
      <c r="EMJ30" s="164"/>
      <c r="EMK30" s="164"/>
      <c r="EML30" s="164"/>
      <c r="EMM30" s="164"/>
      <c r="EMN30" s="164"/>
      <c r="EMO30" s="164"/>
      <c r="EMP30" s="164"/>
      <c r="EMQ30" s="164"/>
      <c r="EMR30" s="164"/>
      <c r="EMS30" s="164"/>
      <c r="EMT30" s="164"/>
      <c r="EMU30" s="164"/>
      <c r="EMV30" s="164"/>
      <c r="EMW30" s="164"/>
      <c r="EMX30" s="164"/>
      <c r="EMY30" s="164"/>
      <c r="EMZ30" s="164"/>
      <c r="ENA30" s="164"/>
      <c r="ENB30" s="164"/>
      <c r="ENC30" s="164"/>
      <c r="END30" s="164"/>
      <c r="ENE30" s="164"/>
      <c r="ENF30" s="164"/>
      <c r="ENG30" s="164"/>
      <c r="ENH30" s="164"/>
      <c r="ENI30" s="164"/>
      <c r="ENJ30" s="164"/>
      <c r="ENK30" s="164"/>
      <c r="ENL30" s="164"/>
      <c r="ENM30" s="164"/>
      <c r="ENN30" s="164"/>
      <c r="ENO30" s="164"/>
      <c r="ENP30" s="164"/>
      <c r="ENQ30" s="164"/>
      <c r="ENR30" s="164"/>
      <c r="ENS30" s="164"/>
      <c r="ENT30" s="164"/>
      <c r="ENU30" s="164"/>
      <c r="ENV30" s="164"/>
      <c r="ENW30" s="164"/>
      <c r="ENX30" s="164"/>
      <c r="ENY30" s="164"/>
      <c r="ENZ30" s="164"/>
      <c r="EOA30" s="164"/>
      <c r="EOB30" s="164"/>
      <c r="EOC30" s="164"/>
      <c r="EOD30" s="164"/>
      <c r="EOE30" s="164"/>
      <c r="EOF30" s="164"/>
      <c r="EOG30" s="164"/>
      <c r="EOH30" s="164"/>
      <c r="EOI30" s="164"/>
      <c r="EOJ30" s="164"/>
      <c r="EOK30" s="164"/>
      <c r="EOL30" s="164"/>
      <c r="EOM30" s="164"/>
      <c r="EON30" s="164"/>
      <c r="EOO30" s="164"/>
      <c r="EOP30" s="164"/>
      <c r="EOQ30" s="164"/>
      <c r="EOR30" s="164"/>
      <c r="EOS30" s="164"/>
      <c r="EOT30" s="164"/>
      <c r="EOU30" s="164"/>
      <c r="EOV30" s="164"/>
      <c r="EOW30" s="164"/>
      <c r="EOX30" s="164"/>
      <c r="EOY30" s="164"/>
      <c r="EOZ30" s="164"/>
      <c r="EPA30" s="164"/>
      <c r="EPB30" s="164"/>
      <c r="EPC30" s="164"/>
      <c r="EPD30" s="164"/>
      <c r="EPE30" s="164"/>
      <c r="EPF30" s="164"/>
      <c r="EPG30" s="164"/>
      <c r="EPH30" s="164"/>
      <c r="EPI30" s="164"/>
      <c r="EPJ30" s="164"/>
      <c r="EPK30" s="164"/>
      <c r="EPL30" s="164"/>
      <c r="EPM30" s="164"/>
      <c r="EPN30" s="164"/>
      <c r="EPO30" s="164"/>
      <c r="EPP30" s="164"/>
      <c r="EPQ30" s="164"/>
      <c r="EPR30" s="164"/>
      <c r="EPS30" s="164"/>
      <c r="EPT30" s="164"/>
      <c r="EPU30" s="164"/>
      <c r="EPV30" s="164"/>
      <c r="EPW30" s="164"/>
      <c r="EPX30" s="164"/>
      <c r="EPY30" s="164"/>
      <c r="EPZ30" s="164"/>
      <c r="EQA30" s="164"/>
      <c r="EQB30" s="164"/>
      <c r="EQC30" s="164"/>
      <c r="EQD30" s="164"/>
      <c r="EQE30" s="164"/>
      <c r="EQF30" s="164"/>
      <c r="EQG30" s="164"/>
      <c r="EQH30" s="164"/>
      <c r="EQI30" s="164"/>
      <c r="EQJ30" s="164"/>
      <c r="EQK30" s="164"/>
      <c r="EQL30" s="164"/>
      <c r="EQM30" s="164"/>
      <c r="EQN30" s="164"/>
      <c r="EQO30" s="164"/>
      <c r="EQP30" s="164"/>
      <c r="EQQ30" s="164"/>
      <c r="EQR30" s="164"/>
      <c r="EQS30" s="164"/>
      <c r="EQT30" s="164"/>
      <c r="EQU30" s="164"/>
      <c r="EQV30" s="164"/>
      <c r="EQW30" s="164"/>
      <c r="EQX30" s="164"/>
      <c r="EQY30" s="164"/>
      <c r="EQZ30" s="164"/>
      <c r="ERA30" s="164"/>
      <c r="ERB30" s="164"/>
      <c r="ERC30" s="164"/>
      <c r="ERD30" s="164"/>
      <c r="ERE30" s="164"/>
      <c r="ERF30" s="164"/>
      <c r="ERG30" s="164"/>
      <c r="ERH30" s="164"/>
      <c r="ERI30" s="164"/>
      <c r="ERJ30" s="164"/>
      <c r="ERK30" s="164"/>
      <c r="ERL30" s="164"/>
      <c r="ERM30" s="164"/>
      <c r="ERN30" s="164"/>
      <c r="ERO30" s="164"/>
      <c r="ERP30" s="164"/>
      <c r="ERQ30" s="164"/>
      <c r="ERR30" s="164"/>
      <c r="ERS30" s="164"/>
      <c r="ERT30" s="164"/>
      <c r="ERU30" s="164"/>
      <c r="ERV30" s="164"/>
      <c r="ERW30" s="164"/>
      <c r="ERX30" s="164"/>
      <c r="ERY30" s="164"/>
      <c r="ERZ30" s="164"/>
      <c r="ESA30" s="164"/>
      <c r="ESB30" s="164"/>
      <c r="ESC30" s="164"/>
      <c r="ESD30" s="164"/>
      <c r="ESE30" s="164"/>
      <c r="ESF30" s="164"/>
      <c r="ESG30" s="164"/>
      <c r="ESH30" s="164"/>
      <c r="ESI30" s="164"/>
      <c r="ESJ30" s="164"/>
      <c r="ESK30" s="164"/>
      <c r="ESL30" s="164"/>
      <c r="ESM30" s="164"/>
      <c r="ESN30" s="164"/>
      <c r="ESO30" s="164"/>
      <c r="ESP30" s="164"/>
      <c r="ESQ30" s="164"/>
      <c r="ESR30" s="164"/>
      <c r="ESS30" s="164"/>
      <c r="EST30" s="164"/>
      <c r="ESU30" s="164"/>
      <c r="ESV30" s="164"/>
      <c r="ESW30" s="164"/>
      <c r="ESX30" s="164"/>
      <c r="ESY30" s="164"/>
      <c r="ESZ30" s="164"/>
      <c r="ETA30" s="164"/>
      <c r="ETB30" s="164"/>
      <c r="ETC30" s="164"/>
      <c r="ETD30" s="164"/>
      <c r="ETE30" s="164"/>
      <c r="ETF30" s="164"/>
      <c r="ETG30" s="164"/>
      <c r="ETH30" s="164"/>
      <c r="ETI30" s="164"/>
      <c r="ETJ30" s="164"/>
      <c r="ETK30" s="164"/>
      <c r="ETL30" s="164"/>
      <c r="ETM30" s="164"/>
      <c r="ETN30" s="164"/>
      <c r="ETO30" s="164"/>
      <c r="ETP30" s="164"/>
      <c r="ETQ30" s="164"/>
      <c r="ETR30" s="164"/>
      <c r="ETS30" s="164"/>
      <c r="ETT30" s="164"/>
      <c r="ETU30" s="164"/>
      <c r="ETV30" s="164"/>
      <c r="ETW30" s="164"/>
      <c r="ETX30" s="164"/>
      <c r="ETY30" s="164"/>
      <c r="ETZ30" s="164"/>
      <c r="EUA30" s="164"/>
      <c r="EUB30" s="164"/>
      <c r="EUC30" s="164"/>
      <c r="EUD30" s="164"/>
      <c r="EUE30" s="164"/>
      <c r="EUF30" s="164"/>
      <c r="EUG30" s="164"/>
      <c r="EUH30" s="164"/>
      <c r="EUI30" s="164"/>
      <c r="EUJ30" s="164"/>
      <c r="EUK30" s="164"/>
      <c r="EUL30" s="164"/>
      <c r="EUM30" s="164"/>
      <c r="EUN30" s="164"/>
      <c r="EUO30" s="164"/>
      <c r="EUP30" s="164"/>
      <c r="EUQ30" s="164"/>
      <c r="EUR30" s="164"/>
      <c r="EUS30" s="164"/>
      <c r="EUT30" s="164"/>
      <c r="EUU30" s="164"/>
      <c r="EUV30" s="164"/>
      <c r="EUW30" s="164"/>
      <c r="EUX30" s="164"/>
      <c r="EUY30" s="164"/>
      <c r="EUZ30" s="164"/>
      <c r="EVA30" s="164"/>
      <c r="EVB30" s="164"/>
      <c r="EVC30" s="164"/>
      <c r="EVD30" s="164"/>
      <c r="EVE30" s="164"/>
      <c r="EVF30" s="164"/>
      <c r="EVG30" s="164"/>
      <c r="EVH30" s="164"/>
      <c r="EVI30" s="164"/>
      <c r="EVJ30" s="164"/>
      <c r="EVK30" s="164"/>
      <c r="EVL30" s="164"/>
      <c r="EVM30" s="164"/>
      <c r="EVN30" s="164"/>
      <c r="EVO30" s="164"/>
      <c r="EVP30" s="164"/>
      <c r="EVQ30" s="164"/>
      <c r="EVR30" s="164"/>
      <c r="EVS30" s="164"/>
      <c r="EVT30" s="164"/>
      <c r="EVU30" s="164"/>
      <c r="EVV30" s="164"/>
      <c r="EVW30" s="164"/>
      <c r="EVX30" s="164"/>
      <c r="EVY30" s="164"/>
      <c r="EVZ30" s="164"/>
      <c r="EWA30" s="164"/>
      <c r="EWB30" s="164"/>
      <c r="EWC30" s="164"/>
      <c r="EWD30" s="164"/>
      <c r="EWE30" s="164"/>
      <c r="EWF30" s="164"/>
      <c r="EWG30" s="164"/>
      <c r="EWH30" s="164"/>
      <c r="EWI30" s="164"/>
      <c r="EWJ30" s="164"/>
      <c r="EWK30" s="164"/>
      <c r="EWL30" s="164"/>
      <c r="EWM30" s="164"/>
      <c r="EWN30" s="164"/>
      <c r="EWO30" s="164"/>
      <c r="EWP30" s="164"/>
      <c r="EWQ30" s="164"/>
      <c r="EWR30" s="164"/>
      <c r="EWS30" s="164"/>
      <c r="EWT30" s="164"/>
      <c r="EWU30" s="164"/>
      <c r="EWV30" s="164"/>
      <c r="EWW30" s="164"/>
      <c r="EWX30" s="164"/>
      <c r="EWY30" s="164"/>
      <c r="EWZ30" s="164"/>
      <c r="EXA30" s="164"/>
      <c r="EXB30" s="164"/>
      <c r="EXC30" s="164"/>
      <c r="EXD30" s="164"/>
      <c r="EXE30" s="164"/>
      <c r="EXF30" s="164"/>
      <c r="EXG30" s="164"/>
      <c r="EXH30" s="164"/>
      <c r="EXI30" s="164"/>
      <c r="EXJ30" s="164"/>
      <c r="EXK30" s="164"/>
      <c r="EXL30" s="164"/>
      <c r="EXM30" s="164"/>
      <c r="EXN30" s="164"/>
      <c r="EXO30" s="164"/>
      <c r="EXP30" s="164"/>
      <c r="EXQ30" s="164"/>
      <c r="EXR30" s="164"/>
      <c r="EXS30" s="164"/>
      <c r="EXT30" s="164"/>
      <c r="EXU30" s="164"/>
      <c r="EXV30" s="164"/>
      <c r="EXW30" s="164"/>
      <c r="EXX30" s="164"/>
      <c r="EXY30" s="164"/>
      <c r="EXZ30" s="164"/>
      <c r="EYA30" s="164"/>
      <c r="EYB30" s="164"/>
      <c r="EYC30" s="164"/>
      <c r="EYD30" s="164"/>
      <c r="EYE30" s="164"/>
      <c r="EYF30" s="164"/>
      <c r="EYG30" s="164"/>
      <c r="EYH30" s="164"/>
      <c r="EYI30" s="164"/>
      <c r="EYJ30" s="164"/>
      <c r="EYK30" s="164"/>
      <c r="EYL30" s="164"/>
      <c r="EYM30" s="164"/>
      <c r="EYN30" s="164"/>
      <c r="EYO30" s="164"/>
      <c r="EYP30" s="164"/>
      <c r="EYQ30" s="164"/>
      <c r="EYR30" s="164"/>
      <c r="EYS30" s="164"/>
      <c r="EYT30" s="164"/>
      <c r="EYU30" s="164"/>
      <c r="EYV30" s="164"/>
      <c r="EYW30" s="164"/>
      <c r="EYX30" s="164"/>
      <c r="EYY30" s="164"/>
      <c r="EYZ30" s="164"/>
      <c r="EZA30" s="164"/>
      <c r="EZB30" s="164"/>
      <c r="EZC30" s="164"/>
      <c r="EZD30" s="164"/>
      <c r="EZE30" s="164"/>
      <c r="EZF30" s="164"/>
      <c r="EZG30" s="164"/>
      <c r="EZH30" s="164"/>
      <c r="EZI30" s="164"/>
      <c r="EZJ30" s="164"/>
      <c r="EZK30" s="164"/>
      <c r="EZL30" s="164"/>
      <c r="EZM30" s="164"/>
      <c r="EZN30" s="164"/>
      <c r="EZO30" s="164"/>
      <c r="EZP30" s="164"/>
      <c r="EZQ30" s="164"/>
      <c r="EZR30" s="164"/>
      <c r="EZS30" s="164"/>
      <c r="EZT30" s="164"/>
      <c r="EZU30" s="164"/>
      <c r="EZV30" s="164"/>
      <c r="EZW30" s="164"/>
      <c r="EZX30" s="164"/>
      <c r="EZY30" s="164"/>
      <c r="EZZ30" s="164"/>
      <c r="FAA30" s="164"/>
      <c r="FAB30" s="164"/>
      <c r="FAC30" s="164"/>
      <c r="FAD30" s="164"/>
      <c r="FAE30" s="164"/>
      <c r="FAF30" s="164"/>
      <c r="FAG30" s="164"/>
      <c r="FAH30" s="164"/>
      <c r="FAI30" s="164"/>
      <c r="FAJ30" s="164"/>
      <c r="FAK30" s="164"/>
      <c r="FAL30" s="164"/>
      <c r="FAM30" s="164"/>
      <c r="FAN30" s="164"/>
      <c r="FAO30" s="164"/>
      <c r="FAP30" s="164"/>
      <c r="FAQ30" s="164"/>
      <c r="FAR30" s="164"/>
      <c r="FAS30" s="164"/>
      <c r="FAT30" s="164"/>
      <c r="FAU30" s="164"/>
      <c r="FAV30" s="164"/>
      <c r="FAW30" s="164"/>
      <c r="FAX30" s="164"/>
      <c r="FAY30" s="164"/>
      <c r="FAZ30" s="164"/>
      <c r="FBA30" s="164"/>
      <c r="FBB30" s="164"/>
      <c r="FBC30" s="164"/>
      <c r="FBD30" s="164"/>
      <c r="FBE30" s="164"/>
      <c r="FBF30" s="164"/>
      <c r="FBG30" s="164"/>
      <c r="FBH30" s="164"/>
      <c r="FBI30" s="164"/>
      <c r="FBJ30" s="164"/>
      <c r="FBK30" s="164"/>
      <c r="FBL30" s="164"/>
      <c r="FBM30" s="164"/>
      <c r="FBN30" s="164"/>
      <c r="FBO30" s="164"/>
      <c r="FBP30" s="164"/>
      <c r="FBQ30" s="164"/>
      <c r="FBR30" s="164"/>
      <c r="FBS30" s="164"/>
      <c r="FBT30" s="164"/>
      <c r="FBU30" s="164"/>
      <c r="FBV30" s="164"/>
      <c r="FBW30" s="164"/>
      <c r="FBX30" s="164"/>
      <c r="FBY30" s="164"/>
      <c r="FBZ30" s="164"/>
      <c r="FCA30" s="164"/>
      <c r="FCB30" s="164"/>
      <c r="FCC30" s="164"/>
      <c r="FCD30" s="164"/>
      <c r="FCE30" s="164"/>
      <c r="FCF30" s="164"/>
      <c r="FCG30" s="164"/>
      <c r="FCH30" s="164"/>
      <c r="FCI30" s="164"/>
      <c r="FCJ30" s="164"/>
      <c r="FCK30" s="164"/>
      <c r="FCL30" s="164"/>
      <c r="FCM30" s="164"/>
      <c r="FCN30" s="164"/>
      <c r="FCO30" s="164"/>
      <c r="FCP30" s="164"/>
      <c r="FCQ30" s="164"/>
      <c r="FCR30" s="164"/>
      <c r="FCS30" s="164"/>
      <c r="FCT30" s="164"/>
      <c r="FCU30" s="164"/>
      <c r="FCV30" s="164"/>
      <c r="FCW30" s="164"/>
      <c r="FCX30" s="164"/>
      <c r="FCY30" s="164"/>
      <c r="FCZ30" s="164"/>
      <c r="FDA30" s="164"/>
      <c r="FDB30" s="164"/>
      <c r="FDC30" s="164"/>
      <c r="FDD30" s="164"/>
      <c r="FDE30" s="164"/>
      <c r="FDF30" s="164"/>
      <c r="FDG30" s="164"/>
      <c r="FDH30" s="164"/>
      <c r="FDI30" s="164"/>
      <c r="FDJ30" s="164"/>
      <c r="FDK30" s="164"/>
      <c r="FDL30" s="164"/>
      <c r="FDM30" s="164"/>
      <c r="FDN30" s="164"/>
      <c r="FDO30" s="164"/>
      <c r="FDP30" s="164"/>
      <c r="FDQ30" s="164"/>
      <c r="FDR30" s="164"/>
      <c r="FDS30" s="164"/>
      <c r="FDT30" s="164"/>
      <c r="FDU30" s="164"/>
      <c r="FDV30" s="164"/>
      <c r="FDW30" s="164"/>
      <c r="FDX30" s="164"/>
      <c r="FDY30" s="164"/>
      <c r="FDZ30" s="164"/>
      <c r="FEA30" s="164"/>
      <c r="FEB30" s="164"/>
      <c r="FEC30" s="164"/>
      <c r="FED30" s="164"/>
      <c r="FEE30" s="164"/>
      <c r="FEF30" s="164"/>
      <c r="FEG30" s="164"/>
      <c r="FEH30" s="164"/>
      <c r="FEI30" s="164"/>
      <c r="FEJ30" s="164"/>
      <c r="FEK30" s="164"/>
      <c r="FEL30" s="164"/>
      <c r="FEM30" s="164"/>
      <c r="FEN30" s="164"/>
      <c r="FEO30" s="164"/>
      <c r="FEP30" s="164"/>
      <c r="FEQ30" s="164"/>
      <c r="FER30" s="164"/>
      <c r="FES30" s="164"/>
      <c r="FET30" s="164"/>
      <c r="FEU30" s="164"/>
      <c r="FEV30" s="164"/>
      <c r="FEW30" s="164"/>
      <c r="FEX30" s="164"/>
      <c r="FEY30" s="164"/>
      <c r="FEZ30" s="164"/>
      <c r="FFA30" s="164"/>
      <c r="FFB30" s="164"/>
      <c r="FFC30" s="164"/>
      <c r="FFD30" s="164"/>
      <c r="FFE30" s="164"/>
      <c r="FFF30" s="164"/>
      <c r="FFG30" s="164"/>
      <c r="FFH30" s="164"/>
      <c r="FFI30" s="164"/>
      <c r="FFJ30" s="164"/>
      <c r="FFK30" s="164"/>
      <c r="FFL30" s="164"/>
      <c r="FFM30" s="164"/>
      <c r="FFN30" s="164"/>
      <c r="FFO30" s="164"/>
      <c r="FFP30" s="164"/>
      <c r="FFQ30" s="164"/>
      <c r="FFR30" s="164"/>
      <c r="FFS30" s="164"/>
      <c r="FFT30" s="164"/>
      <c r="FFU30" s="164"/>
      <c r="FFV30" s="164"/>
      <c r="FFW30" s="164"/>
      <c r="FFX30" s="164"/>
      <c r="FFY30" s="164"/>
      <c r="FFZ30" s="164"/>
      <c r="FGA30" s="164"/>
      <c r="FGB30" s="164"/>
      <c r="FGC30" s="164"/>
      <c r="FGD30" s="164"/>
      <c r="FGE30" s="164"/>
      <c r="FGF30" s="164"/>
      <c r="FGG30" s="164"/>
      <c r="FGH30" s="164"/>
      <c r="FGI30" s="164"/>
      <c r="FGJ30" s="164"/>
      <c r="FGK30" s="164"/>
      <c r="FGL30" s="164"/>
      <c r="FGM30" s="164"/>
      <c r="FGN30" s="164"/>
      <c r="FGO30" s="164"/>
      <c r="FGP30" s="164"/>
      <c r="FGQ30" s="164"/>
      <c r="FGR30" s="164"/>
      <c r="FGS30" s="164"/>
      <c r="FGT30" s="164"/>
      <c r="FGU30" s="164"/>
      <c r="FGV30" s="164"/>
      <c r="FGW30" s="164"/>
      <c r="FGX30" s="164"/>
      <c r="FGY30" s="164"/>
      <c r="FGZ30" s="164"/>
      <c r="FHA30" s="164"/>
      <c r="FHB30" s="164"/>
      <c r="FHC30" s="164"/>
      <c r="FHD30" s="164"/>
      <c r="FHE30" s="164"/>
      <c r="FHF30" s="164"/>
      <c r="FHG30" s="164"/>
      <c r="FHH30" s="164"/>
      <c r="FHI30" s="164"/>
      <c r="FHJ30" s="164"/>
      <c r="FHK30" s="164"/>
      <c r="FHL30" s="164"/>
      <c r="FHM30" s="164"/>
      <c r="FHN30" s="164"/>
      <c r="FHO30" s="164"/>
      <c r="FHP30" s="164"/>
      <c r="FHQ30" s="164"/>
      <c r="FHR30" s="164"/>
      <c r="FHS30" s="164"/>
      <c r="FHT30" s="164"/>
      <c r="FHU30" s="164"/>
      <c r="FHV30" s="164"/>
      <c r="FHW30" s="164"/>
      <c r="FHX30" s="164"/>
      <c r="FHY30" s="164"/>
      <c r="FHZ30" s="164"/>
      <c r="FIA30" s="164"/>
      <c r="FIB30" s="164"/>
      <c r="FIC30" s="164"/>
      <c r="FID30" s="164"/>
      <c r="FIE30" s="164"/>
      <c r="FIF30" s="164"/>
      <c r="FIG30" s="164"/>
      <c r="FIH30" s="164"/>
      <c r="FII30" s="164"/>
      <c r="FIJ30" s="164"/>
      <c r="FIK30" s="164"/>
      <c r="FIL30" s="164"/>
      <c r="FIM30" s="164"/>
      <c r="FIN30" s="164"/>
      <c r="FIO30" s="164"/>
      <c r="FIP30" s="164"/>
      <c r="FIQ30" s="164"/>
      <c r="FIR30" s="164"/>
      <c r="FIS30" s="164"/>
      <c r="FIT30" s="164"/>
      <c r="FIU30" s="164"/>
      <c r="FIV30" s="164"/>
      <c r="FIW30" s="164"/>
      <c r="FIX30" s="164"/>
      <c r="FIY30" s="164"/>
      <c r="FIZ30" s="164"/>
      <c r="FJA30" s="164"/>
      <c r="FJB30" s="164"/>
      <c r="FJC30" s="164"/>
      <c r="FJD30" s="164"/>
      <c r="FJE30" s="164"/>
      <c r="FJF30" s="164"/>
      <c r="FJG30" s="164"/>
      <c r="FJH30" s="164"/>
      <c r="FJI30" s="164"/>
      <c r="FJJ30" s="164"/>
      <c r="FJK30" s="164"/>
      <c r="FJL30" s="164"/>
      <c r="FJM30" s="164"/>
      <c r="FJN30" s="164"/>
      <c r="FJO30" s="164"/>
      <c r="FJP30" s="164"/>
      <c r="FJQ30" s="164"/>
      <c r="FJR30" s="164"/>
      <c r="FJS30" s="164"/>
      <c r="FJT30" s="164"/>
      <c r="FJU30" s="164"/>
      <c r="FJV30" s="164"/>
      <c r="FJW30" s="164"/>
      <c r="FJX30" s="164"/>
      <c r="FJY30" s="164"/>
      <c r="FJZ30" s="164"/>
      <c r="FKA30" s="164"/>
      <c r="FKB30" s="164"/>
      <c r="FKC30" s="164"/>
      <c r="FKD30" s="164"/>
      <c r="FKE30" s="164"/>
      <c r="FKF30" s="164"/>
      <c r="FKG30" s="164"/>
      <c r="FKH30" s="164"/>
      <c r="FKI30" s="164"/>
      <c r="FKJ30" s="164"/>
      <c r="FKK30" s="164"/>
      <c r="FKL30" s="164"/>
      <c r="FKM30" s="164"/>
      <c r="FKN30" s="164"/>
      <c r="FKO30" s="164"/>
      <c r="FKP30" s="164"/>
      <c r="FKQ30" s="164"/>
      <c r="FKR30" s="164"/>
      <c r="FKS30" s="164"/>
      <c r="FKT30" s="164"/>
      <c r="FKU30" s="164"/>
      <c r="FKV30" s="164"/>
      <c r="FKW30" s="164"/>
      <c r="FKX30" s="164"/>
      <c r="FKY30" s="164"/>
      <c r="FKZ30" s="164"/>
      <c r="FLA30" s="164"/>
      <c r="FLB30" s="164"/>
      <c r="FLC30" s="164"/>
      <c r="FLD30" s="164"/>
      <c r="FLE30" s="164"/>
      <c r="FLF30" s="164"/>
      <c r="FLG30" s="164"/>
      <c r="FLH30" s="164"/>
      <c r="FLI30" s="164"/>
      <c r="FLJ30" s="164"/>
      <c r="FLK30" s="164"/>
      <c r="FLL30" s="164"/>
      <c r="FLM30" s="164"/>
      <c r="FLN30" s="164"/>
      <c r="FLO30" s="164"/>
      <c r="FLP30" s="164"/>
      <c r="FLQ30" s="164"/>
      <c r="FLR30" s="164"/>
      <c r="FLS30" s="164"/>
      <c r="FLT30" s="164"/>
      <c r="FLU30" s="164"/>
      <c r="FLV30" s="164"/>
      <c r="FLW30" s="164"/>
      <c r="FLX30" s="164"/>
      <c r="FLY30" s="164"/>
      <c r="FLZ30" s="164"/>
      <c r="FMA30" s="164"/>
      <c r="FMB30" s="164"/>
      <c r="FMC30" s="164"/>
      <c r="FMD30" s="164"/>
      <c r="FME30" s="164"/>
      <c r="FMF30" s="164"/>
      <c r="FMG30" s="164"/>
      <c r="FMH30" s="164"/>
      <c r="FMI30" s="164"/>
      <c r="FMJ30" s="164"/>
      <c r="FMK30" s="164"/>
      <c r="FML30" s="164"/>
      <c r="FMM30" s="164"/>
      <c r="FMN30" s="164"/>
      <c r="FMO30" s="164"/>
      <c r="FMP30" s="164"/>
      <c r="FMQ30" s="164"/>
      <c r="FMR30" s="164"/>
      <c r="FMS30" s="164"/>
      <c r="FMT30" s="164"/>
      <c r="FMU30" s="164"/>
      <c r="FMV30" s="164"/>
      <c r="FMW30" s="164"/>
      <c r="FMX30" s="164"/>
      <c r="FMY30" s="164"/>
      <c r="FMZ30" s="164"/>
      <c r="FNA30" s="164"/>
      <c r="FNB30" s="164"/>
      <c r="FNC30" s="164"/>
      <c r="FND30" s="164"/>
      <c r="FNE30" s="164"/>
      <c r="FNF30" s="164"/>
      <c r="FNG30" s="164"/>
      <c r="FNH30" s="164"/>
      <c r="FNI30" s="164"/>
      <c r="FNJ30" s="164"/>
      <c r="FNK30" s="164"/>
      <c r="FNL30" s="164"/>
      <c r="FNM30" s="164"/>
      <c r="FNN30" s="164"/>
      <c r="FNO30" s="164"/>
      <c r="FNP30" s="164"/>
      <c r="FNQ30" s="164"/>
      <c r="FNR30" s="164"/>
      <c r="FNS30" s="164"/>
      <c r="FNT30" s="164"/>
      <c r="FNU30" s="164"/>
      <c r="FNV30" s="164"/>
      <c r="FNW30" s="164"/>
      <c r="FNX30" s="164"/>
      <c r="FNY30" s="164"/>
      <c r="FNZ30" s="164"/>
      <c r="FOA30" s="164"/>
      <c r="FOB30" s="164"/>
      <c r="FOC30" s="164"/>
      <c r="FOD30" s="164"/>
      <c r="FOE30" s="164"/>
      <c r="FOF30" s="164"/>
      <c r="FOG30" s="164"/>
      <c r="FOH30" s="164"/>
      <c r="FOI30" s="164"/>
      <c r="FOJ30" s="164"/>
      <c r="FOK30" s="164"/>
      <c r="FOL30" s="164"/>
      <c r="FOM30" s="164"/>
      <c r="FON30" s="164"/>
      <c r="FOO30" s="164"/>
      <c r="FOP30" s="164"/>
      <c r="FOQ30" s="164"/>
      <c r="FOR30" s="164"/>
      <c r="FOS30" s="164"/>
      <c r="FOT30" s="164"/>
      <c r="FOU30" s="164"/>
      <c r="FOV30" s="164"/>
      <c r="FOW30" s="164"/>
      <c r="FOX30" s="164"/>
      <c r="FOY30" s="164"/>
      <c r="FOZ30" s="164"/>
      <c r="FPA30" s="164"/>
      <c r="FPB30" s="164"/>
      <c r="FPC30" s="164"/>
      <c r="FPD30" s="164"/>
      <c r="FPE30" s="164"/>
      <c r="FPF30" s="164"/>
      <c r="FPG30" s="164"/>
      <c r="FPH30" s="164"/>
      <c r="FPI30" s="164"/>
      <c r="FPJ30" s="164"/>
      <c r="FPK30" s="164"/>
      <c r="FPL30" s="164"/>
      <c r="FPM30" s="164"/>
      <c r="FPN30" s="164"/>
      <c r="FPO30" s="164"/>
      <c r="FPP30" s="164"/>
      <c r="FPQ30" s="164"/>
      <c r="FPR30" s="164"/>
      <c r="FPS30" s="164"/>
      <c r="FPT30" s="164"/>
      <c r="FPU30" s="164"/>
      <c r="FPV30" s="164"/>
      <c r="FPW30" s="164"/>
      <c r="FPX30" s="164"/>
      <c r="FPY30" s="164"/>
      <c r="FPZ30" s="164"/>
      <c r="FQA30" s="164"/>
      <c r="FQB30" s="164"/>
      <c r="FQC30" s="164"/>
      <c r="FQD30" s="164"/>
      <c r="FQE30" s="164"/>
      <c r="FQF30" s="164"/>
      <c r="FQG30" s="164"/>
      <c r="FQH30" s="164"/>
      <c r="FQI30" s="164"/>
      <c r="FQJ30" s="164"/>
      <c r="FQK30" s="164"/>
      <c r="FQL30" s="164"/>
      <c r="FQM30" s="164"/>
      <c r="FQN30" s="164"/>
      <c r="FQO30" s="164"/>
      <c r="FQP30" s="164"/>
      <c r="FQQ30" s="164"/>
      <c r="FQR30" s="164"/>
      <c r="FQS30" s="164"/>
      <c r="FQT30" s="164"/>
      <c r="FQU30" s="164"/>
      <c r="FQV30" s="164"/>
      <c r="FQW30" s="164"/>
      <c r="FQX30" s="164"/>
      <c r="FQY30" s="164"/>
      <c r="FQZ30" s="164"/>
      <c r="FRA30" s="164"/>
      <c r="FRB30" s="164"/>
      <c r="FRC30" s="164"/>
      <c r="FRD30" s="164"/>
      <c r="FRE30" s="164"/>
      <c r="FRF30" s="164"/>
      <c r="FRG30" s="164"/>
      <c r="FRH30" s="164"/>
      <c r="FRI30" s="164"/>
      <c r="FRJ30" s="164"/>
      <c r="FRK30" s="164"/>
      <c r="FRL30" s="164"/>
      <c r="FRM30" s="164"/>
      <c r="FRN30" s="164"/>
      <c r="FRO30" s="164"/>
      <c r="FRP30" s="164"/>
      <c r="FRQ30" s="164"/>
      <c r="FRR30" s="164"/>
      <c r="FRS30" s="164"/>
      <c r="FRT30" s="164"/>
      <c r="FRU30" s="164"/>
      <c r="FRV30" s="164"/>
      <c r="FRW30" s="164"/>
      <c r="FRX30" s="164"/>
      <c r="FRY30" s="164"/>
      <c r="FRZ30" s="164"/>
      <c r="FSA30" s="164"/>
      <c r="FSB30" s="164"/>
      <c r="FSC30" s="164"/>
      <c r="FSD30" s="164"/>
      <c r="FSE30" s="164"/>
      <c r="FSF30" s="164"/>
      <c r="FSG30" s="164"/>
      <c r="FSH30" s="164"/>
      <c r="FSI30" s="164"/>
      <c r="FSJ30" s="164"/>
      <c r="FSK30" s="164"/>
      <c r="FSL30" s="164"/>
      <c r="FSM30" s="164"/>
      <c r="FSN30" s="164"/>
      <c r="FSO30" s="164"/>
      <c r="FSP30" s="164"/>
      <c r="FSQ30" s="164"/>
      <c r="FSR30" s="164"/>
      <c r="FSS30" s="164"/>
      <c r="FST30" s="164"/>
      <c r="FSU30" s="164"/>
      <c r="FSV30" s="164"/>
      <c r="FSW30" s="164"/>
      <c r="FSX30" s="164"/>
      <c r="FSY30" s="164"/>
      <c r="FSZ30" s="164"/>
      <c r="FTA30" s="164"/>
      <c r="FTB30" s="164"/>
      <c r="FTC30" s="164"/>
      <c r="FTD30" s="164"/>
      <c r="FTE30" s="164"/>
      <c r="FTF30" s="164"/>
      <c r="FTG30" s="164"/>
      <c r="FTH30" s="164"/>
      <c r="FTI30" s="164"/>
      <c r="FTJ30" s="164"/>
      <c r="FTK30" s="164"/>
      <c r="FTL30" s="164"/>
      <c r="FTM30" s="164"/>
      <c r="FTN30" s="164"/>
      <c r="FTO30" s="164"/>
      <c r="FTP30" s="164"/>
      <c r="FTQ30" s="164"/>
      <c r="FTR30" s="164"/>
      <c r="FTS30" s="164"/>
      <c r="FTT30" s="164"/>
      <c r="FTU30" s="164"/>
      <c r="FTV30" s="164"/>
      <c r="FTW30" s="164"/>
      <c r="FTX30" s="164"/>
      <c r="FTY30" s="164"/>
      <c r="FTZ30" s="164"/>
      <c r="FUA30" s="164"/>
      <c r="FUB30" s="164"/>
      <c r="FUC30" s="164"/>
      <c r="FUD30" s="164"/>
      <c r="FUE30" s="164"/>
      <c r="FUF30" s="164"/>
      <c r="FUG30" s="164"/>
      <c r="FUH30" s="164"/>
      <c r="FUI30" s="164"/>
      <c r="FUJ30" s="164"/>
      <c r="FUK30" s="164"/>
      <c r="FUL30" s="164"/>
      <c r="FUM30" s="164"/>
      <c r="FUN30" s="164"/>
      <c r="FUO30" s="164"/>
      <c r="FUP30" s="164"/>
      <c r="FUQ30" s="164"/>
      <c r="FUR30" s="164"/>
      <c r="FUS30" s="164"/>
      <c r="FUT30" s="164"/>
      <c r="FUU30" s="164"/>
      <c r="FUV30" s="164"/>
      <c r="FUW30" s="164"/>
      <c r="FUX30" s="164"/>
      <c r="FUY30" s="164"/>
      <c r="FUZ30" s="164"/>
      <c r="FVA30" s="164"/>
      <c r="FVB30" s="164"/>
      <c r="FVC30" s="164"/>
      <c r="FVD30" s="164"/>
      <c r="FVE30" s="164"/>
      <c r="FVF30" s="164"/>
      <c r="FVG30" s="164"/>
      <c r="FVH30" s="164"/>
      <c r="FVI30" s="164"/>
      <c r="FVJ30" s="164"/>
      <c r="FVK30" s="164"/>
      <c r="FVL30" s="164"/>
      <c r="FVM30" s="164"/>
      <c r="FVN30" s="164"/>
      <c r="FVO30" s="164"/>
      <c r="FVP30" s="164"/>
      <c r="FVQ30" s="164"/>
      <c r="FVR30" s="164"/>
      <c r="FVS30" s="164"/>
      <c r="FVT30" s="164"/>
      <c r="FVU30" s="164"/>
      <c r="FVV30" s="164"/>
      <c r="FVW30" s="164"/>
      <c r="FVX30" s="164"/>
      <c r="FVY30" s="164"/>
      <c r="FVZ30" s="164"/>
      <c r="FWA30" s="164"/>
      <c r="FWB30" s="164"/>
      <c r="FWC30" s="164"/>
      <c r="FWD30" s="164"/>
      <c r="FWE30" s="164"/>
      <c r="FWF30" s="164"/>
      <c r="FWG30" s="164"/>
      <c r="FWH30" s="164"/>
      <c r="FWI30" s="164"/>
      <c r="FWJ30" s="164"/>
      <c r="FWK30" s="164"/>
      <c r="FWL30" s="164"/>
      <c r="FWM30" s="164"/>
      <c r="FWN30" s="164"/>
      <c r="FWO30" s="164"/>
      <c r="FWP30" s="164"/>
      <c r="FWQ30" s="164"/>
      <c r="FWR30" s="164"/>
      <c r="FWS30" s="164"/>
      <c r="FWT30" s="164"/>
      <c r="FWU30" s="164"/>
      <c r="FWV30" s="164"/>
      <c r="FWW30" s="164"/>
      <c r="FWX30" s="164"/>
      <c r="FWY30" s="164"/>
      <c r="FWZ30" s="164"/>
      <c r="FXA30" s="164"/>
      <c r="FXB30" s="164"/>
      <c r="FXC30" s="164"/>
      <c r="FXD30" s="164"/>
      <c r="FXE30" s="164"/>
      <c r="FXF30" s="164"/>
      <c r="FXG30" s="164"/>
      <c r="FXH30" s="164"/>
      <c r="FXI30" s="164"/>
      <c r="FXJ30" s="164"/>
      <c r="FXK30" s="164"/>
      <c r="FXL30" s="164"/>
      <c r="FXM30" s="164"/>
      <c r="FXN30" s="164"/>
      <c r="FXO30" s="164"/>
      <c r="FXP30" s="164"/>
      <c r="FXQ30" s="164"/>
      <c r="FXR30" s="164"/>
      <c r="FXS30" s="164"/>
      <c r="FXT30" s="164"/>
      <c r="FXU30" s="164"/>
      <c r="FXV30" s="164"/>
      <c r="FXW30" s="164"/>
      <c r="FXX30" s="164"/>
      <c r="FXY30" s="164"/>
      <c r="FXZ30" s="164"/>
      <c r="FYA30" s="164"/>
      <c r="FYB30" s="164"/>
      <c r="FYC30" s="164"/>
      <c r="FYD30" s="164"/>
      <c r="FYE30" s="164"/>
      <c r="FYF30" s="164"/>
      <c r="FYG30" s="164"/>
      <c r="FYH30" s="164"/>
      <c r="FYI30" s="164"/>
      <c r="FYJ30" s="164"/>
      <c r="FYK30" s="164"/>
      <c r="FYL30" s="164"/>
      <c r="FYM30" s="164"/>
      <c r="FYN30" s="164"/>
      <c r="FYO30" s="164"/>
      <c r="FYP30" s="164"/>
      <c r="FYQ30" s="164"/>
      <c r="FYR30" s="164"/>
      <c r="FYS30" s="164"/>
      <c r="FYT30" s="164"/>
      <c r="FYU30" s="164"/>
      <c r="FYV30" s="164"/>
      <c r="FYW30" s="164"/>
      <c r="FYX30" s="164"/>
      <c r="FYY30" s="164"/>
      <c r="FYZ30" s="164"/>
      <c r="FZA30" s="164"/>
      <c r="FZB30" s="164"/>
      <c r="FZC30" s="164"/>
      <c r="FZD30" s="164"/>
      <c r="FZE30" s="164"/>
      <c r="FZF30" s="164"/>
      <c r="FZG30" s="164"/>
      <c r="FZH30" s="164"/>
      <c r="FZI30" s="164"/>
      <c r="FZJ30" s="164"/>
      <c r="FZK30" s="164"/>
      <c r="FZL30" s="164"/>
      <c r="FZM30" s="164"/>
      <c r="FZN30" s="164"/>
      <c r="FZO30" s="164"/>
      <c r="FZP30" s="164"/>
      <c r="FZQ30" s="164"/>
      <c r="FZR30" s="164"/>
      <c r="FZS30" s="164"/>
      <c r="FZT30" s="164"/>
      <c r="FZU30" s="164"/>
      <c r="FZV30" s="164"/>
      <c r="FZW30" s="164"/>
      <c r="FZX30" s="164"/>
      <c r="FZY30" s="164"/>
      <c r="FZZ30" s="164"/>
      <c r="GAA30" s="164"/>
      <c r="GAB30" s="164"/>
      <c r="GAC30" s="164"/>
      <c r="GAD30" s="164"/>
      <c r="GAE30" s="164"/>
      <c r="GAF30" s="164"/>
      <c r="GAG30" s="164"/>
      <c r="GAH30" s="164"/>
      <c r="GAI30" s="164"/>
      <c r="GAJ30" s="164"/>
      <c r="GAK30" s="164"/>
      <c r="GAL30" s="164"/>
      <c r="GAM30" s="164"/>
      <c r="GAN30" s="164"/>
      <c r="GAO30" s="164"/>
      <c r="GAP30" s="164"/>
      <c r="GAQ30" s="164"/>
      <c r="GAR30" s="164"/>
      <c r="GAS30" s="164"/>
      <c r="GAT30" s="164"/>
      <c r="GAU30" s="164"/>
      <c r="GAV30" s="164"/>
      <c r="GAW30" s="164"/>
      <c r="GAX30" s="164"/>
      <c r="GAY30" s="164"/>
      <c r="GAZ30" s="164"/>
      <c r="GBA30" s="164"/>
      <c r="GBB30" s="164"/>
      <c r="GBC30" s="164"/>
      <c r="GBD30" s="164"/>
      <c r="GBE30" s="164"/>
      <c r="GBF30" s="164"/>
      <c r="GBG30" s="164"/>
      <c r="GBH30" s="164"/>
      <c r="GBI30" s="164"/>
      <c r="GBJ30" s="164"/>
      <c r="GBK30" s="164"/>
      <c r="GBL30" s="164"/>
      <c r="GBM30" s="164"/>
      <c r="GBN30" s="164"/>
      <c r="GBO30" s="164"/>
      <c r="GBP30" s="164"/>
      <c r="GBQ30" s="164"/>
      <c r="GBR30" s="164"/>
      <c r="GBS30" s="164"/>
      <c r="GBT30" s="164"/>
      <c r="GBU30" s="164"/>
      <c r="GBV30" s="164"/>
      <c r="GBW30" s="164"/>
      <c r="GBX30" s="164"/>
      <c r="GBY30" s="164"/>
      <c r="GBZ30" s="164"/>
      <c r="GCA30" s="164"/>
      <c r="GCB30" s="164"/>
      <c r="GCC30" s="164"/>
      <c r="GCD30" s="164"/>
      <c r="GCE30" s="164"/>
      <c r="GCF30" s="164"/>
      <c r="GCG30" s="164"/>
      <c r="GCH30" s="164"/>
      <c r="GCI30" s="164"/>
      <c r="GCJ30" s="164"/>
      <c r="GCK30" s="164"/>
      <c r="GCL30" s="164"/>
      <c r="GCM30" s="164"/>
      <c r="GCN30" s="164"/>
      <c r="GCO30" s="164"/>
      <c r="GCP30" s="164"/>
      <c r="GCQ30" s="164"/>
      <c r="GCR30" s="164"/>
      <c r="GCS30" s="164"/>
      <c r="GCT30" s="164"/>
      <c r="GCU30" s="164"/>
      <c r="GCV30" s="164"/>
      <c r="GCW30" s="164"/>
      <c r="GCX30" s="164"/>
      <c r="GCY30" s="164"/>
      <c r="GCZ30" s="164"/>
      <c r="GDA30" s="164"/>
      <c r="GDB30" s="164"/>
      <c r="GDC30" s="164"/>
      <c r="GDD30" s="164"/>
      <c r="GDE30" s="164"/>
      <c r="GDF30" s="164"/>
      <c r="GDG30" s="164"/>
      <c r="GDH30" s="164"/>
      <c r="GDI30" s="164"/>
      <c r="GDJ30" s="164"/>
      <c r="GDK30" s="164"/>
      <c r="GDL30" s="164"/>
      <c r="GDM30" s="164"/>
      <c r="GDN30" s="164"/>
      <c r="GDO30" s="164"/>
      <c r="GDP30" s="164"/>
      <c r="GDQ30" s="164"/>
      <c r="GDR30" s="164"/>
      <c r="GDS30" s="164"/>
      <c r="GDT30" s="164"/>
      <c r="GDU30" s="164"/>
      <c r="GDV30" s="164"/>
      <c r="GDW30" s="164"/>
      <c r="GDX30" s="164"/>
      <c r="GDY30" s="164"/>
      <c r="GDZ30" s="164"/>
      <c r="GEA30" s="164"/>
      <c r="GEB30" s="164"/>
      <c r="GEC30" s="164"/>
      <c r="GED30" s="164"/>
      <c r="GEE30" s="164"/>
      <c r="GEF30" s="164"/>
      <c r="GEG30" s="164"/>
      <c r="GEH30" s="164"/>
      <c r="GEI30" s="164"/>
      <c r="GEJ30" s="164"/>
      <c r="GEK30" s="164"/>
      <c r="GEL30" s="164"/>
      <c r="GEM30" s="164"/>
      <c r="GEN30" s="164"/>
      <c r="GEO30" s="164"/>
      <c r="GEP30" s="164"/>
      <c r="GEQ30" s="164"/>
      <c r="GER30" s="164"/>
      <c r="GES30" s="164"/>
      <c r="GET30" s="164"/>
      <c r="GEU30" s="164"/>
      <c r="GEV30" s="164"/>
      <c r="GEW30" s="164"/>
      <c r="GEX30" s="164"/>
      <c r="GEY30" s="164"/>
      <c r="GEZ30" s="164"/>
      <c r="GFA30" s="164"/>
      <c r="GFB30" s="164"/>
      <c r="GFC30" s="164"/>
      <c r="GFD30" s="164"/>
      <c r="GFE30" s="164"/>
      <c r="GFF30" s="164"/>
      <c r="GFG30" s="164"/>
      <c r="GFH30" s="164"/>
      <c r="GFI30" s="164"/>
      <c r="GFJ30" s="164"/>
      <c r="GFK30" s="164"/>
      <c r="GFL30" s="164"/>
      <c r="GFM30" s="164"/>
      <c r="GFN30" s="164"/>
      <c r="GFO30" s="164"/>
      <c r="GFP30" s="164"/>
      <c r="GFQ30" s="164"/>
      <c r="GFR30" s="164"/>
      <c r="GFS30" s="164"/>
      <c r="GFT30" s="164"/>
      <c r="GFU30" s="164"/>
      <c r="GFV30" s="164"/>
      <c r="GFW30" s="164"/>
      <c r="GFX30" s="164"/>
      <c r="GFY30" s="164"/>
      <c r="GFZ30" s="164"/>
      <c r="GGA30" s="164"/>
      <c r="GGB30" s="164"/>
      <c r="GGC30" s="164"/>
      <c r="GGD30" s="164"/>
      <c r="GGE30" s="164"/>
      <c r="GGF30" s="164"/>
      <c r="GGG30" s="164"/>
      <c r="GGH30" s="164"/>
      <c r="GGI30" s="164"/>
      <c r="GGJ30" s="164"/>
      <c r="GGK30" s="164"/>
      <c r="GGL30" s="164"/>
      <c r="GGM30" s="164"/>
      <c r="GGN30" s="164"/>
      <c r="GGO30" s="164"/>
      <c r="GGP30" s="164"/>
      <c r="GGQ30" s="164"/>
      <c r="GGR30" s="164"/>
      <c r="GGS30" s="164"/>
      <c r="GGT30" s="164"/>
      <c r="GGU30" s="164"/>
      <c r="GGV30" s="164"/>
      <c r="GGW30" s="164"/>
      <c r="GGX30" s="164"/>
      <c r="GGY30" s="164"/>
      <c r="GGZ30" s="164"/>
      <c r="GHA30" s="164"/>
      <c r="GHB30" s="164"/>
      <c r="GHC30" s="164"/>
      <c r="GHD30" s="164"/>
      <c r="GHE30" s="164"/>
      <c r="GHF30" s="164"/>
      <c r="GHG30" s="164"/>
      <c r="GHH30" s="164"/>
      <c r="GHI30" s="164"/>
      <c r="GHJ30" s="164"/>
      <c r="GHK30" s="164"/>
      <c r="GHL30" s="164"/>
      <c r="GHM30" s="164"/>
      <c r="GHN30" s="164"/>
      <c r="GHO30" s="164"/>
      <c r="GHP30" s="164"/>
      <c r="GHQ30" s="164"/>
      <c r="GHR30" s="164"/>
      <c r="GHS30" s="164"/>
      <c r="GHT30" s="164"/>
      <c r="GHU30" s="164"/>
      <c r="GHV30" s="164"/>
      <c r="GHW30" s="164"/>
      <c r="GHX30" s="164"/>
      <c r="GHY30" s="164"/>
      <c r="GHZ30" s="164"/>
      <c r="GIA30" s="164"/>
      <c r="GIB30" s="164"/>
      <c r="GIC30" s="164"/>
      <c r="GID30" s="164"/>
      <c r="GIE30" s="164"/>
      <c r="GIF30" s="164"/>
      <c r="GIG30" s="164"/>
      <c r="GIH30" s="164"/>
      <c r="GII30" s="164"/>
      <c r="GIJ30" s="164"/>
      <c r="GIK30" s="164"/>
      <c r="GIL30" s="164"/>
      <c r="GIM30" s="164"/>
      <c r="GIN30" s="164"/>
      <c r="GIO30" s="164"/>
      <c r="GIP30" s="164"/>
      <c r="GIQ30" s="164"/>
      <c r="GIR30" s="164"/>
      <c r="GIS30" s="164"/>
      <c r="GIT30" s="164"/>
      <c r="GIU30" s="164"/>
      <c r="GIV30" s="164"/>
      <c r="GIW30" s="164"/>
      <c r="GIX30" s="164"/>
      <c r="GIY30" s="164"/>
      <c r="GIZ30" s="164"/>
      <c r="GJA30" s="164"/>
      <c r="GJB30" s="164"/>
      <c r="GJC30" s="164"/>
      <c r="GJD30" s="164"/>
      <c r="GJE30" s="164"/>
      <c r="GJF30" s="164"/>
      <c r="GJG30" s="164"/>
      <c r="GJH30" s="164"/>
      <c r="GJI30" s="164"/>
      <c r="GJJ30" s="164"/>
      <c r="GJK30" s="164"/>
      <c r="GJL30" s="164"/>
      <c r="GJM30" s="164"/>
      <c r="GJN30" s="164"/>
      <c r="GJO30" s="164"/>
      <c r="GJP30" s="164"/>
      <c r="GJQ30" s="164"/>
      <c r="GJR30" s="164"/>
      <c r="GJS30" s="164"/>
      <c r="GJT30" s="164"/>
      <c r="GJU30" s="164"/>
      <c r="GJV30" s="164"/>
      <c r="GJW30" s="164"/>
      <c r="GJX30" s="164"/>
      <c r="GJY30" s="164"/>
      <c r="GJZ30" s="164"/>
      <c r="GKA30" s="164"/>
      <c r="GKB30" s="164"/>
      <c r="GKC30" s="164"/>
      <c r="GKD30" s="164"/>
      <c r="GKE30" s="164"/>
      <c r="GKF30" s="164"/>
      <c r="GKG30" s="164"/>
      <c r="GKH30" s="164"/>
      <c r="GKI30" s="164"/>
      <c r="GKJ30" s="164"/>
      <c r="GKK30" s="164"/>
      <c r="GKL30" s="164"/>
      <c r="GKM30" s="164"/>
      <c r="GKN30" s="164"/>
      <c r="GKO30" s="164"/>
      <c r="GKP30" s="164"/>
      <c r="GKQ30" s="164"/>
      <c r="GKR30" s="164"/>
      <c r="GKS30" s="164"/>
      <c r="GKT30" s="164"/>
      <c r="GKU30" s="164"/>
      <c r="GKV30" s="164"/>
      <c r="GKW30" s="164"/>
      <c r="GKX30" s="164"/>
      <c r="GKY30" s="164"/>
      <c r="GKZ30" s="164"/>
      <c r="GLA30" s="164"/>
      <c r="GLB30" s="164"/>
      <c r="GLC30" s="164"/>
      <c r="GLD30" s="164"/>
      <c r="GLE30" s="164"/>
      <c r="GLF30" s="164"/>
      <c r="GLG30" s="164"/>
      <c r="GLH30" s="164"/>
      <c r="GLI30" s="164"/>
      <c r="GLJ30" s="164"/>
      <c r="GLK30" s="164"/>
      <c r="GLL30" s="164"/>
      <c r="GLM30" s="164"/>
      <c r="GLN30" s="164"/>
      <c r="GLO30" s="164"/>
      <c r="GLP30" s="164"/>
      <c r="GLQ30" s="164"/>
      <c r="GLR30" s="164"/>
      <c r="GLS30" s="164"/>
      <c r="GLT30" s="164"/>
      <c r="GLU30" s="164"/>
      <c r="GLV30" s="164"/>
      <c r="GLW30" s="164"/>
      <c r="GLX30" s="164"/>
      <c r="GLY30" s="164"/>
      <c r="GLZ30" s="164"/>
      <c r="GMA30" s="164"/>
      <c r="GMB30" s="164"/>
      <c r="GMC30" s="164"/>
      <c r="GMD30" s="164"/>
      <c r="GME30" s="164"/>
      <c r="GMF30" s="164"/>
      <c r="GMG30" s="164"/>
      <c r="GMH30" s="164"/>
      <c r="GMI30" s="164"/>
      <c r="GMJ30" s="164"/>
      <c r="GMK30" s="164"/>
      <c r="GML30" s="164"/>
      <c r="GMM30" s="164"/>
      <c r="GMN30" s="164"/>
      <c r="GMO30" s="164"/>
      <c r="GMP30" s="164"/>
      <c r="GMQ30" s="164"/>
      <c r="GMR30" s="164"/>
      <c r="GMS30" s="164"/>
      <c r="GMT30" s="164"/>
      <c r="GMU30" s="164"/>
      <c r="GMV30" s="164"/>
      <c r="GMW30" s="164"/>
      <c r="GMX30" s="164"/>
      <c r="GMY30" s="164"/>
      <c r="GMZ30" s="164"/>
      <c r="GNA30" s="164"/>
      <c r="GNB30" s="164"/>
      <c r="GNC30" s="164"/>
      <c r="GND30" s="164"/>
      <c r="GNE30" s="164"/>
      <c r="GNF30" s="164"/>
      <c r="GNG30" s="164"/>
      <c r="GNH30" s="164"/>
      <c r="GNI30" s="164"/>
      <c r="GNJ30" s="164"/>
      <c r="GNK30" s="164"/>
      <c r="GNL30" s="164"/>
      <c r="GNM30" s="164"/>
      <c r="GNN30" s="164"/>
      <c r="GNO30" s="164"/>
      <c r="GNP30" s="164"/>
      <c r="GNQ30" s="164"/>
      <c r="GNR30" s="164"/>
      <c r="GNS30" s="164"/>
      <c r="GNT30" s="164"/>
      <c r="GNU30" s="164"/>
      <c r="GNV30" s="164"/>
      <c r="GNW30" s="164"/>
      <c r="GNX30" s="164"/>
      <c r="GNY30" s="164"/>
      <c r="GNZ30" s="164"/>
      <c r="GOA30" s="164"/>
      <c r="GOB30" s="164"/>
      <c r="GOC30" s="164"/>
      <c r="GOD30" s="164"/>
      <c r="GOE30" s="164"/>
      <c r="GOF30" s="164"/>
      <c r="GOG30" s="164"/>
      <c r="GOH30" s="164"/>
      <c r="GOI30" s="164"/>
      <c r="GOJ30" s="164"/>
      <c r="GOK30" s="164"/>
      <c r="GOL30" s="164"/>
      <c r="GOM30" s="164"/>
      <c r="GON30" s="164"/>
      <c r="GOO30" s="164"/>
      <c r="GOP30" s="164"/>
      <c r="GOQ30" s="164"/>
      <c r="GOR30" s="164"/>
      <c r="GOS30" s="164"/>
      <c r="GOT30" s="164"/>
      <c r="GOU30" s="164"/>
      <c r="GOV30" s="164"/>
      <c r="GOW30" s="164"/>
      <c r="GOX30" s="164"/>
      <c r="GOY30" s="164"/>
      <c r="GOZ30" s="164"/>
      <c r="GPA30" s="164"/>
      <c r="GPB30" s="164"/>
      <c r="GPC30" s="164"/>
      <c r="GPD30" s="164"/>
      <c r="GPE30" s="164"/>
      <c r="GPF30" s="164"/>
      <c r="GPG30" s="164"/>
      <c r="GPH30" s="164"/>
      <c r="GPI30" s="164"/>
      <c r="GPJ30" s="164"/>
      <c r="GPK30" s="164"/>
      <c r="GPL30" s="164"/>
      <c r="GPM30" s="164"/>
      <c r="GPN30" s="164"/>
      <c r="GPO30" s="164"/>
      <c r="GPP30" s="164"/>
      <c r="GPQ30" s="164"/>
      <c r="GPR30" s="164"/>
      <c r="GPS30" s="164"/>
      <c r="GPT30" s="164"/>
      <c r="GPU30" s="164"/>
      <c r="GPV30" s="164"/>
      <c r="GPW30" s="164"/>
      <c r="GPX30" s="164"/>
      <c r="GPY30" s="164"/>
      <c r="GPZ30" s="164"/>
      <c r="GQA30" s="164"/>
      <c r="GQB30" s="164"/>
      <c r="GQC30" s="164"/>
      <c r="GQD30" s="164"/>
      <c r="GQE30" s="164"/>
      <c r="GQF30" s="164"/>
      <c r="GQG30" s="164"/>
      <c r="GQH30" s="164"/>
      <c r="GQI30" s="164"/>
      <c r="GQJ30" s="164"/>
      <c r="GQK30" s="164"/>
      <c r="GQL30" s="164"/>
      <c r="GQM30" s="164"/>
      <c r="GQN30" s="164"/>
      <c r="GQO30" s="164"/>
      <c r="GQP30" s="164"/>
      <c r="GQQ30" s="164"/>
      <c r="GQR30" s="164"/>
      <c r="GQS30" s="164"/>
      <c r="GQT30" s="164"/>
      <c r="GQU30" s="164"/>
      <c r="GQV30" s="164"/>
      <c r="GQW30" s="164"/>
      <c r="GQX30" s="164"/>
      <c r="GQY30" s="164"/>
      <c r="GQZ30" s="164"/>
      <c r="GRA30" s="164"/>
      <c r="GRB30" s="164"/>
      <c r="GRC30" s="164"/>
      <c r="GRD30" s="164"/>
      <c r="GRE30" s="164"/>
      <c r="GRF30" s="164"/>
      <c r="GRG30" s="164"/>
      <c r="GRH30" s="164"/>
      <c r="GRI30" s="164"/>
      <c r="GRJ30" s="164"/>
      <c r="GRK30" s="164"/>
      <c r="GRL30" s="164"/>
      <c r="GRM30" s="164"/>
      <c r="GRN30" s="164"/>
      <c r="GRO30" s="164"/>
      <c r="GRP30" s="164"/>
      <c r="GRQ30" s="164"/>
      <c r="GRR30" s="164"/>
      <c r="GRS30" s="164"/>
      <c r="GRT30" s="164"/>
      <c r="GRU30" s="164"/>
      <c r="GRV30" s="164"/>
      <c r="GRW30" s="164"/>
      <c r="GRX30" s="164"/>
      <c r="GRY30" s="164"/>
      <c r="GRZ30" s="164"/>
      <c r="GSA30" s="164"/>
      <c r="GSB30" s="164"/>
      <c r="GSC30" s="164"/>
      <c r="GSD30" s="164"/>
      <c r="GSE30" s="164"/>
      <c r="GSF30" s="164"/>
      <c r="GSG30" s="164"/>
      <c r="GSH30" s="164"/>
      <c r="GSI30" s="164"/>
      <c r="GSJ30" s="164"/>
      <c r="GSK30" s="164"/>
      <c r="GSL30" s="164"/>
      <c r="GSM30" s="164"/>
      <c r="GSN30" s="164"/>
      <c r="GSO30" s="164"/>
      <c r="GSP30" s="164"/>
      <c r="GSQ30" s="164"/>
      <c r="GSR30" s="164"/>
      <c r="GSS30" s="164"/>
      <c r="GST30" s="164"/>
      <c r="GSU30" s="164"/>
      <c r="GSV30" s="164"/>
      <c r="GSW30" s="164"/>
      <c r="GSX30" s="164"/>
      <c r="GSY30" s="164"/>
      <c r="GSZ30" s="164"/>
      <c r="GTA30" s="164"/>
      <c r="GTB30" s="164"/>
      <c r="GTC30" s="164"/>
      <c r="GTD30" s="164"/>
      <c r="GTE30" s="164"/>
      <c r="GTF30" s="164"/>
      <c r="GTG30" s="164"/>
      <c r="GTH30" s="164"/>
      <c r="GTI30" s="164"/>
      <c r="GTJ30" s="164"/>
      <c r="GTK30" s="164"/>
      <c r="GTL30" s="164"/>
      <c r="GTM30" s="164"/>
      <c r="GTN30" s="164"/>
      <c r="GTO30" s="164"/>
      <c r="GTP30" s="164"/>
      <c r="GTQ30" s="164"/>
      <c r="GTR30" s="164"/>
      <c r="GTS30" s="164"/>
      <c r="GTT30" s="164"/>
      <c r="GTU30" s="164"/>
      <c r="GTV30" s="164"/>
      <c r="GTW30" s="164"/>
      <c r="GTX30" s="164"/>
      <c r="GTY30" s="164"/>
      <c r="GTZ30" s="164"/>
      <c r="GUA30" s="164"/>
      <c r="GUB30" s="164"/>
      <c r="GUC30" s="164"/>
      <c r="GUD30" s="164"/>
      <c r="GUE30" s="164"/>
      <c r="GUF30" s="164"/>
      <c r="GUG30" s="164"/>
      <c r="GUH30" s="164"/>
      <c r="GUI30" s="164"/>
      <c r="GUJ30" s="164"/>
      <c r="GUK30" s="164"/>
      <c r="GUL30" s="164"/>
      <c r="GUM30" s="164"/>
      <c r="GUN30" s="164"/>
      <c r="GUO30" s="164"/>
      <c r="GUP30" s="164"/>
      <c r="GUQ30" s="164"/>
      <c r="GUR30" s="164"/>
      <c r="GUS30" s="164"/>
      <c r="GUT30" s="164"/>
      <c r="GUU30" s="164"/>
      <c r="GUV30" s="164"/>
      <c r="GUW30" s="164"/>
      <c r="GUX30" s="164"/>
      <c r="GUY30" s="164"/>
      <c r="GUZ30" s="164"/>
      <c r="GVA30" s="164"/>
      <c r="GVB30" s="164"/>
      <c r="GVC30" s="164"/>
      <c r="GVD30" s="164"/>
      <c r="GVE30" s="164"/>
      <c r="GVF30" s="164"/>
      <c r="GVG30" s="164"/>
      <c r="GVH30" s="164"/>
      <c r="GVI30" s="164"/>
      <c r="GVJ30" s="164"/>
      <c r="GVK30" s="164"/>
      <c r="GVL30" s="164"/>
      <c r="GVM30" s="164"/>
      <c r="GVN30" s="164"/>
      <c r="GVO30" s="164"/>
      <c r="GVP30" s="164"/>
      <c r="GVQ30" s="164"/>
      <c r="GVR30" s="164"/>
      <c r="GVS30" s="164"/>
      <c r="GVT30" s="164"/>
      <c r="GVU30" s="164"/>
      <c r="GVV30" s="164"/>
      <c r="GVW30" s="164"/>
      <c r="GVX30" s="164"/>
      <c r="GVY30" s="164"/>
      <c r="GVZ30" s="164"/>
      <c r="GWA30" s="164"/>
      <c r="GWB30" s="164"/>
      <c r="GWC30" s="164"/>
      <c r="GWD30" s="164"/>
      <c r="GWE30" s="164"/>
      <c r="GWF30" s="164"/>
      <c r="GWG30" s="164"/>
      <c r="GWH30" s="164"/>
      <c r="GWI30" s="164"/>
      <c r="GWJ30" s="164"/>
      <c r="GWK30" s="164"/>
      <c r="GWL30" s="164"/>
      <c r="GWM30" s="164"/>
      <c r="GWN30" s="164"/>
      <c r="GWO30" s="164"/>
      <c r="GWP30" s="164"/>
      <c r="GWQ30" s="164"/>
      <c r="GWR30" s="164"/>
      <c r="GWS30" s="164"/>
      <c r="GWT30" s="164"/>
      <c r="GWU30" s="164"/>
      <c r="GWV30" s="164"/>
      <c r="GWW30" s="164"/>
      <c r="GWX30" s="164"/>
      <c r="GWY30" s="164"/>
      <c r="GWZ30" s="164"/>
      <c r="GXA30" s="164"/>
      <c r="GXB30" s="164"/>
      <c r="GXC30" s="164"/>
      <c r="GXD30" s="164"/>
      <c r="GXE30" s="164"/>
      <c r="GXF30" s="164"/>
      <c r="GXG30" s="164"/>
      <c r="GXH30" s="164"/>
      <c r="GXI30" s="164"/>
      <c r="GXJ30" s="164"/>
      <c r="GXK30" s="164"/>
      <c r="GXL30" s="164"/>
      <c r="GXM30" s="164"/>
      <c r="GXN30" s="164"/>
      <c r="GXO30" s="164"/>
      <c r="GXP30" s="164"/>
      <c r="GXQ30" s="164"/>
      <c r="GXR30" s="164"/>
      <c r="GXS30" s="164"/>
      <c r="GXT30" s="164"/>
      <c r="GXU30" s="164"/>
      <c r="GXV30" s="164"/>
      <c r="GXW30" s="164"/>
      <c r="GXX30" s="164"/>
      <c r="GXY30" s="164"/>
      <c r="GXZ30" s="164"/>
      <c r="GYA30" s="164"/>
      <c r="GYB30" s="164"/>
      <c r="GYC30" s="164"/>
      <c r="GYD30" s="164"/>
      <c r="GYE30" s="164"/>
      <c r="GYF30" s="164"/>
      <c r="GYG30" s="164"/>
      <c r="GYH30" s="164"/>
      <c r="GYI30" s="164"/>
      <c r="GYJ30" s="164"/>
      <c r="GYK30" s="164"/>
      <c r="GYL30" s="164"/>
      <c r="GYM30" s="164"/>
      <c r="GYN30" s="164"/>
      <c r="GYO30" s="164"/>
      <c r="GYP30" s="164"/>
      <c r="GYQ30" s="164"/>
      <c r="GYR30" s="164"/>
      <c r="GYS30" s="164"/>
      <c r="GYT30" s="164"/>
      <c r="GYU30" s="164"/>
      <c r="GYV30" s="164"/>
      <c r="GYW30" s="164"/>
      <c r="GYX30" s="164"/>
      <c r="GYY30" s="164"/>
      <c r="GYZ30" s="164"/>
      <c r="GZA30" s="164"/>
      <c r="GZB30" s="164"/>
      <c r="GZC30" s="164"/>
      <c r="GZD30" s="164"/>
      <c r="GZE30" s="164"/>
      <c r="GZF30" s="164"/>
      <c r="GZG30" s="164"/>
      <c r="GZH30" s="164"/>
      <c r="GZI30" s="164"/>
      <c r="GZJ30" s="164"/>
      <c r="GZK30" s="164"/>
      <c r="GZL30" s="164"/>
      <c r="GZM30" s="164"/>
      <c r="GZN30" s="164"/>
      <c r="GZO30" s="164"/>
      <c r="GZP30" s="164"/>
      <c r="GZQ30" s="164"/>
      <c r="GZR30" s="164"/>
      <c r="GZS30" s="164"/>
      <c r="GZT30" s="164"/>
      <c r="GZU30" s="164"/>
      <c r="GZV30" s="164"/>
      <c r="GZW30" s="164"/>
      <c r="GZX30" s="164"/>
      <c r="GZY30" s="164"/>
      <c r="GZZ30" s="164"/>
      <c r="HAA30" s="164"/>
      <c r="HAB30" s="164"/>
      <c r="HAC30" s="164"/>
      <c r="HAD30" s="164"/>
      <c r="HAE30" s="164"/>
      <c r="HAF30" s="164"/>
      <c r="HAG30" s="164"/>
      <c r="HAH30" s="164"/>
      <c r="HAI30" s="164"/>
      <c r="HAJ30" s="164"/>
      <c r="HAK30" s="164"/>
      <c r="HAL30" s="164"/>
      <c r="HAM30" s="164"/>
      <c r="HAN30" s="164"/>
      <c r="HAO30" s="164"/>
      <c r="HAP30" s="164"/>
      <c r="HAQ30" s="164"/>
      <c r="HAR30" s="164"/>
      <c r="HAS30" s="164"/>
      <c r="HAT30" s="164"/>
      <c r="HAU30" s="164"/>
      <c r="HAV30" s="164"/>
      <c r="HAW30" s="164"/>
      <c r="HAX30" s="164"/>
      <c r="HAY30" s="164"/>
      <c r="HAZ30" s="164"/>
      <c r="HBA30" s="164"/>
      <c r="HBB30" s="164"/>
      <c r="HBC30" s="164"/>
      <c r="HBD30" s="164"/>
      <c r="HBE30" s="164"/>
      <c r="HBF30" s="164"/>
      <c r="HBG30" s="164"/>
      <c r="HBH30" s="164"/>
      <c r="HBI30" s="164"/>
      <c r="HBJ30" s="164"/>
      <c r="HBK30" s="164"/>
      <c r="HBL30" s="164"/>
      <c r="HBM30" s="164"/>
      <c r="HBN30" s="164"/>
      <c r="HBO30" s="164"/>
      <c r="HBP30" s="164"/>
      <c r="HBQ30" s="164"/>
      <c r="HBR30" s="164"/>
      <c r="HBS30" s="164"/>
      <c r="HBT30" s="164"/>
      <c r="HBU30" s="164"/>
      <c r="HBV30" s="164"/>
      <c r="HBW30" s="164"/>
      <c r="HBX30" s="164"/>
      <c r="HBY30" s="164"/>
      <c r="HBZ30" s="164"/>
      <c r="HCA30" s="164"/>
      <c r="HCB30" s="164"/>
      <c r="HCC30" s="164"/>
      <c r="HCD30" s="164"/>
      <c r="HCE30" s="164"/>
      <c r="HCF30" s="164"/>
      <c r="HCG30" s="164"/>
      <c r="HCH30" s="164"/>
      <c r="HCI30" s="164"/>
      <c r="HCJ30" s="164"/>
      <c r="HCK30" s="164"/>
      <c r="HCL30" s="164"/>
      <c r="HCM30" s="164"/>
      <c r="HCN30" s="164"/>
      <c r="HCO30" s="164"/>
      <c r="HCP30" s="164"/>
      <c r="HCQ30" s="164"/>
      <c r="HCR30" s="164"/>
      <c r="HCS30" s="164"/>
      <c r="HCT30" s="164"/>
      <c r="HCU30" s="164"/>
      <c r="HCV30" s="164"/>
      <c r="HCW30" s="164"/>
      <c r="HCX30" s="164"/>
      <c r="HCY30" s="164"/>
      <c r="HCZ30" s="164"/>
      <c r="HDA30" s="164"/>
      <c r="HDB30" s="164"/>
      <c r="HDC30" s="164"/>
      <c r="HDD30" s="164"/>
      <c r="HDE30" s="164"/>
      <c r="HDF30" s="164"/>
      <c r="HDG30" s="164"/>
      <c r="HDH30" s="164"/>
      <c r="HDI30" s="164"/>
      <c r="HDJ30" s="164"/>
      <c r="HDK30" s="164"/>
      <c r="HDL30" s="164"/>
      <c r="HDM30" s="164"/>
      <c r="HDN30" s="164"/>
      <c r="HDO30" s="164"/>
      <c r="HDP30" s="164"/>
      <c r="HDQ30" s="164"/>
      <c r="HDR30" s="164"/>
      <c r="HDS30" s="164"/>
      <c r="HDT30" s="164"/>
      <c r="HDU30" s="164"/>
      <c r="HDV30" s="164"/>
      <c r="HDW30" s="164"/>
      <c r="HDX30" s="164"/>
      <c r="HDY30" s="164"/>
      <c r="HDZ30" s="164"/>
      <c r="HEA30" s="164"/>
      <c r="HEB30" s="164"/>
      <c r="HEC30" s="164"/>
      <c r="HED30" s="164"/>
      <c r="HEE30" s="164"/>
      <c r="HEF30" s="164"/>
      <c r="HEG30" s="164"/>
      <c r="HEH30" s="164"/>
      <c r="HEI30" s="164"/>
      <c r="HEJ30" s="164"/>
      <c r="HEK30" s="164"/>
      <c r="HEL30" s="164"/>
      <c r="HEM30" s="164"/>
      <c r="HEN30" s="164"/>
      <c r="HEO30" s="164"/>
      <c r="HEP30" s="164"/>
      <c r="HEQ30" s="164"/>
      <c r="HER30" s="164"/>
      <c r="HES30" s="164"/>
      <c r="HET30" s="164"/>
      <c r="HEU30" s="164"/>
      <c r="HEV30" s="164"/>
      <c r="HEW30" s="164"/>
      <c r="HEX30" s="164"/>
      <c r="HEY30" s="164"/>
      <c r="HEZ30" s="164"/>
      <c r="HFA30" s="164"/>
      <c r="HFB30" s="164"/>
      <c r="HFC30" s="164"/>
      <c r="HFD30" s="164"/>
      <c r="HFE30" s="164"/>
      <c r="HFF30" s="164"/>
      <c r="HFG30" s="164"/>
      <c r="HFH30" s="164"/>
      <c r="HFI30" s="164"/>
      <c r="HFJ30" s="164"/>
      <c r="HFK30" s="164"/>
      <c r="HFL30" s="164"/>
      <c r="HFM30" s="164"/>
      <c r="HFN30" s="164"/>
      <c r="HFO30" s="164"/>
      <c r="HFP30" s="164"/>
      <c r="HFQ30" s="164"/>
      <c r="HFR30" s="164"/>
      <c r="HFS30" s="164"/>
      <c r="HFT30" s="164"/>
      <c r="HFU30" s="164"/>
      <c r="HFV30" s="164"/>
      <c r="HFW30" s="164"/>
      <c r="HFX30" s="164"/>
      <c r="HFY30" s="164"/>
      <c r="HFZ30" s="164"/>
      <c r="HGA30" s="164"/>
      <c r="HGB30" s="164"/>
      <c r="HGC30" s="164"/>
      <c r="HGD30" s="164"/>
      <c r="HGE30" s="164"/>
      <c r="HGF30" s="164"/>
      <c r="HGG30" s="164"/>
      <c r="HGH30" s="164"/>
      <c r="HGI30" s="164"/>
      <c r="HGJ30" s="164"/>
      <c r="HGK30" s="164"/>
      <c r="HGL30" s="164"/>
      <c r="HGM30" s="164"/>
      <c r="HGN30" s="164"/>
      <c r="HGO30" s="164"/>
      <c r="HGP30" s="164"/>
      <c r="HGQ30" s="164"/>
      <c r="HGR30" s="164"/>
      <c r="HGS30" s="164"/>
      <c r="HGT30" s="164"/>
      <c r="HGU30" s="164"/>
      <c r="HGV30" s="164"/>
      <c r="HGW30" s="164"/>
      <c r="HGX30" s="164"/>
      <c r="HGY30" s="164"/>
      <c r="HGZ30" s="164"/>
      <c r="HHA30" s="164"/>
      <c r="HHB30" s="164"/>
      <c r="HHC30" s="164"/>
      <c r="HHD30" s="164"/>
      <c r="HHE30" s="164"/>
      <c r="HHF30" s="164"/>
      <c r="HHG30" s="164"/>
      <c r="HHH30" s="164"/>
      <c r="HHI30" s="164"/>
      <c r="HHJ30" s="164"/>
      <c r="HHK30" s="164"/>
      <c r="HHL30" s="164"/>
      <c r="HHM30" s="164"/>
      <c r="HHN30" s="164"/>
      <c r="HHO30" s="164"/>
      <c r="HHP30" s="164"/>
      <c r="HHQ30" s="164"/>
      <c r="HHR30" s="164"/>
      <c r="HHS30" s="164"/>
      <c r="HHT30" s="164"/>
      <c r="HHU30" s="164"/>
      <c r="HHV30" s="164"/>
      <c r="HHW30" s="164"/>
      <c r="HHX30" s="164"/>
      <c r="HHY30" s="164"/>
      <c r="HHZ30" s="164"/>
      <c r="HIA30" s="164"/>
      <c r="HIB30" s="164"/>
      <c r="HIC30" s="164"/>
      <c r="HID30" s="164"/>
      <c r="HIE30" s="164"/>
      <c r="HIF30" s="164"/>
      <c r="HIG30" s="164"/>
      <c r="HIH30" s="164"/>
      <c r="HII30" s="164"/>
      <c r="HIJ30" s="164"/>
      <c r="HIK30" s="164"/>
      <c r="HIL30" s="164"/>
      <c r="HIM30" s="164"/>
      <c r="HIN30" s="164"/>
      <c r="HIO30" s="164"/>
      <c r="HIP30" s="164"/>
      <c r="HIQ30" s="164"/>
      <c r="HIR30" s="164"/>
      <c r="HIS30" s="164"/>
      <c r="HIT30" s="164"/>
      <c r="HIU30" s="164"/>
      <c r="HIV30" s="164"/>
      <c r="HIW30" s="164"/>
      <c r="HIX30" s="164"/>
      <c r="HIY30" s="164"/>
      <c r="HIZ30" s="164"/>
      <c r="HJA30" s="164"/>
      <c r="HJB30" s="164"/>
      <c r="HJC30" s="164"/>
      <c r="HJD30" s="164"/>
      <c r="HJE30" s="164"/>
      <c r="HJF30" s="164"/>
      <c r="HJG30" s="164"/>
      <c r="HJH30" s="164"/>
      <c r="HJI30" s="164"/>
      <c r="HJJ30" s="164"/>
      <c r="HJK30" s="164"/>
      <c r="HJL30" s="164"/>
      <c r="HJM30" s="164"/>
      <c r="HJN30" s="164"/>
      <c r="HJO30" s="164"/>
      <c r="HJP30" s="164"/>
      <c r="HJQ30" s="164"/>
      <c r="HJR30" s="164"/>
      <c r="HJS30" s="164"/>
      <c r="HJT30" s="164"/>
      <c r="HJU30" s="164"/>
      <c r="HJV30" s="164"/>
      <c r="HJW30" s="164"/>
      <c r="HJX30" s="164"/>
      <c r="HJY30" s="164"/>
      <c r="HJZ30" s="164"/>
      <c r="HKA30" s="164"/>
      <c r="HKB30" s="164"/>
      <c r="HKC30" s="164"/>
      <c r="HKD30" s="164"/>
      <c r="HKE30" s="164"/>
      <c r="HKF30" s="164"/>
      <c r="HKG30" s="164"/>
      <c r="HKH30" s="164"/>
      <c r="HKI30" s="164"/>
      <c r="HKJ30" s="164"/>
      <c r="HKK30" s="164"/>
      <c r="HKL30" s="164"/>
      <c r="HKM30" s="164"/>
      <c r="HKN30" s="164"/>
      <c r="HKO30" s="164"/>
      <c r="HKP30" s="164"/>
      <c r="HKQ30" s="164"/>
      <c r="HKR30" s="164"/>
      <c r="HKS30" s="164"/>
      <c r="HKT30" s="164"/>
      <c r="HKU30" s="164"/>
      <c r="HKV30" s="164"/>
      <c r="HKW30" s="164"/>
      <c r="HKX30" s="164"/>
      <c r="HKY30" s="164"/>
      <c r="HKZ30" s="164"/>
      <c r="HLA30" s="164"/>
      <c r="HLB30" s="164"/>
      <c r="HLC30" s="164"/>
      <c r="HLD30" s="164"/>
      <c r="HLE30" s="164"/>
      <c r="HLF30" s="164"/>
      <c r="HLG30" s="164"/>
      <c r="HLH30" s="164"/>
      <c r="HLI30" s="164"/>
      <c r="HLJ30" s="164"/>
      <c r="HLK30" s="164"/>
      <c r="HLL30" s="164"/>
      <c r="HLM30" s="164"/>
      <c r="HLN30" s="164"/>
      <c r="HLO30" s="164"/>
      <c r="HLP30" s="164"/>
      <c r="HLQ30" s="164"/>
      <c r="HLR30" s="164"/>
      <c r="HLS30" s="164"/>
      <c r="HLT30" s="164"/>
      <c r="HLU30" s="164"/>
      <c r="HLV30" s="164"/>
      <c r="HLW30" s="164"/>
      <c r="HLX30" s="164"/>
      <c r="HLY30" s="164"/>
      <c r="HLZ30" s="164"/>
      <c r="HMA30" s="164"/>
      <c r="HMB30" s="164"/>
      <c r="HMC30" s="164"/>
      <c r="HMD30" s="164"/>
      <c r="HME30" s="164"/>
      <c r="HMF30" s="164"/>
      <c r="HMG30" s="164"/>
      <c r="HMH30" s="164"/>
      <c r="HMI30" s="164"/>
      <c r="HMJ30" s="164"/>
      <c r="HMK30" s="164"/>
      <c r="HML30" s="164"/>
      <c r="HMM30" s="164"/>
      <c r="HMN30" s="164"/>
      <c r="HMO30" s="164"/>
      <c r="HMP30" s="164"/>
      <c r="HMQ30" s="164"/>
      <c r="HMR30" s="164"/>
      <c r="HMS30" s="164"/>
      <c r="HMT30" s="164"/>
      <c r="HMU30" s="164"/>
      <c r="HMV30" s="164"/>
      <c r="HMW30" s="164"/>
      <c r="HMX30" s="164"/>
      <c r="HMY30" s="164"/>
      <c r="HMZ30" s="164"/>
      <c r="HNA30" s="164"/>
      <c r="HNB30" s="164"/>
      <c r="HNC30" s="164"/>
      <c r="HND30" s="164"/>
      <c r="HNE30" s="164"/>
      <c r="HNF30" s="164"/>
      <c r="HNG30" s="164"/>
      <c r="HNH30" s="164"/>
      <c r="HNI30" s="164"/>
      <c r="HNJ30" s="164"/>
      <c r="HNK30" s="164"/>
      <c r="HNL30" s="164"/>
      <c r="HNM30" s="164"/>
      <c r="HNN30" s="164"/>
      <c r="HNO30" s="164"/>
      <c r="HNP30" s="164"/>
      <c r="HNQ30" s="164"/>
      <c r="HNR30" s="164"/>
      <c r="HNS30" s="164"/>
      <c r="HNT30" s="164"/>
      <c r="HNU30" s="164"/>
      <c r="HNV30" s="164"/>
      <c r="HNW30" s="164"/>
      <c r="HNX30" s="164"/>
      <c r="HNY30" s="164"/>
      <c r="HNZ30" s="164"/>
      <c r="HOA30" s="164"/>
      <c r="HOB30" s="164"/>
      <c r="HOC30" s="164"/>
      <c r="HOD30" s="164"/>
      <c r="HOE30" s="164"/>
      <c r="HOF30" s="164"/>
      <c r="HOG30" s="164"/>
      <c r="HOH30" s="164"/>
      <c r="HOI30" s="164"/>
      <c r="HOJ30" s="164"/>
      <c r="HOK30" s="164"/>
      <c r="HOL30" s="164"/>
      <c r="HOM30" s="164"/>
      <c r="HON30" s="164"/>
      <c r="HOO30" s="164"/>
      <c r="HOP30" s="164"/>
      <c r="HOQ30" s="164"/>
      <c r="HOR30" s="164"/>
      <c r="HOS30" s="164"/>
      <c r="HOT30" s="164"/>
      <c r="HOU30" s="164"/>
      <c r="HOV30" s="164"/>
      <c r="HOW30" s="164"/>
      <c r="HOX30" s="164"/>
      <c r="HOY30" s="164"/>
      <c r="HOZ30" s="164"/>
      <c r="HPA30" s="164"/>
      <c r="HPB30" s="164"/>
      <c r="HPC30" s="164"/>
      <c r="HPD30" s="164"/>
      <c r="HPE30" s="164"/>
      <c r="HPF30" s="164"/>
      <c r="HPG30" s="164"/>
      <c r="HPH30" s="164"/>
      <c r="HPI30" s="164"/>
      <c r="HPJ30" s="164"/>
      <c r="HPK30" s="164"/>
      <c r="HPL30" s="164"/>
      <c r="HPM30" s="164"/>
      <c r="HPN30" s="164"/>
      <c r="HPO30" s="164"/>
      <c r="HPP30" s="164"/>
      <c r="HPQ30" s="164"/>
      <c r="HPR30" s="164"/>
      <c r="HPS30" s="164"/>
      <c r="HPT30" s="164"/>
      <c r="HPU30" s="164"/>
      <c r="HPV30" s="164"/>
      <c r="HPW30" s="164"/>
      <c r="HPX30" s="164"/>
      <c r="HPY30" s="164"/>
      <c r="HPZ30" s="164"/>
      <c r="HQA30" s="164"/>
      <c r="HQB30" s="164"/>
      <c r="HQC30" s="164"/>
      <c r="HQD30" s="164"/>
      <c r="HQE30" s="164"/>
      <c r="HQF30" s="164"/>
      <c r="HQG30" s="164"/>
      <c r="HQH30" s="164"/>
      <c r="HQI30" s="164"/>
      <c r="HQJ30" s="164"/>
      <c r="HQK30" s="164"/>
      <c r="HQL30" s="164"/>
      <c r="HQM30" s="164"/>
      <c r="HQN30" s="164"/>
      <c r="HQO30" s="164"/>
      <c r="HQP30" s="164"/>
      <c r="HQQ30" s="164"/>
      <c r="HQR30" s="164"/>
      <c r="HQS30" s="164"/>
      <c r="HQT30" s="164"/>
      <c r="HQU30" s="164"/>
      <c r="HQV30" s="164"/>
      <c r="HQW30" s="164"/>
      <c r="HQX30" s="164"/>
      <c r="HQY30" s="164"/>
      <c r="HQZ30" s="164"/>
      <c r="HRA30" s="164"/>
      <c r="HRB30" s="164"/>
      <c r="HRC30" s="164"/>
      <c r="HRD30" s="164"/>
      <c r="HRE30" s="164"/>
      <c r="HRF30" s="164"/>
      <c r="HRG30" s="164"/>
      <c r="HRH30" s="164"/>
      <c r="HRI30" s="164"/>
      <c r="HRJ30" s="164"/>
      <c r="HRK30" s="164"/>
      <c r="HRL30" s="164"/>
      <c r="HRM30" s="164"/>
      <c r="HRN30" s="164"/>
      <c r="HRO30" s="164"/>
      <c r="HRP30" s="164"/>
      <c r="HRQ30" s="164"/>
      <c r="HRR30" s="164"/>
      <c r="HRS30" s="164"/>
      <c r="HRT30" s="164"/>
      <c r="HRU30" s="164"/>
      <c r="HRV30" s="164"/>
      <c r="HRW30" s="164"/>
      <c r="HRX30" s="164"/>
      <c r="HRY30" s="164"/>
      <c r="HRZ30" s="164"/>
      <c r="HSA30" s="164"/>
      <c r="HSB30" s="164"/>
      <c r="HSC30" s="164"/>
      <c r="HSD30" s="164"/>
      <c r="HSE30" s="164"/>
      <c r="HSF30" s="164"/>
      <c r="HSG30" s="164"/>
      <c r="HSH30" s="164"/>
      <c r="HSI30" s="164"/>
      <c r="HSJ30" s="164"/>
      <c r="HSK30" s="164"/>
      <c r="HSL30" s="164"/>
      <c r="HSM30" s="164"/>
      <c r="HSN30" s="164"/>
      <c r="HSO30" s="164"/>
      <c r="HSP30" s="164"/>
      <c r="HSQ30" s="164"/>
      <c r="HSR30" s="164"/>
      <c r="HSS30" s="164"/>
      <c r="HST30" s="164"/>
      <c r="HSU30" s="164"/>
      <c r="HSV30" s="164"/>
      <c r="HSW30" s="164"/>
      <c r="HSX30" s="164"/>
      <c r="HSY30" s="164"/>
      <c r="HSZ30" s="164"/>
      <c r="HTA30" s="164"/>
      <c r="HTB30" s="164"/>
      <c r="HTC30" s="164"/>
      <c r="HTD30" s="164"/>
      <c r="HTE30" s="164"/>
      <c r="HTF30" s="164"/>
      <c r="HTG30" s="164"/>
      <c r="HTH30" s="164"/>
      <c r="HTI30" s="164"/>
      <c r="HTJ30" s="164"/>
      <c r="HTK30" s="164"/>
      <c r="HTL30" s="164"/>
      <c r="HTM30" s="164"/>
      <c r="HTN30" s="164"/>
      <c r="HTO30" s="164"/>
      <c r="HTP30" s="164"/>
      <c r="HTQ30" s="164"/>
      <c r="HTR30" s="164"/>
      <c r="HTS30" s="164"/>
      <c r="HTT30" s="164"/>
      <c r="HTU30" s="164"/>
      <c r="HTV30" s="164"/>
      <c r="HTW30" s="164"/>
      <c r="HTX30" s="164"/>
      <c r="HTY30" s="164"/>
      <c r="HTZ30" s="164"/>
      <c r="HUA30" s="164"/>
      <c r="HUB30" s="164"/>
      <c r="HUC30" s="164"/>
      <c r="HUD30" s="164"/>
      <c r="HUE30" s="164"/>
      <c r="HUF30" s="164"/>
      <c r="HUG30" s="164"/>
      <c r="HUH30" s="164"/>
      <c r="HUI30" s="164"/>
      <c r="HUJ30" s="164"/>
      <c r="HUK30" s="164"/>
      <c r="HUL30" s="164"/>
      <c r="HUM30" s="164"/>
      <c r="HUN30" s="164"/>
      <c r="HUO30" s="164"/>
      <c r="HUP30" s="164"/>
      <c r="HUQ30" s="164"/>
      <c r="HUR30" s="164"/>
      <c r="HUS30" s="164"/>
      <c r="HUT30" s="164"/>
      <c r="HUU30" s="164"/>
      <c r="HUV30" s="164"/>
      <c r="HUW30" s="164"/>
      <c r="HUX30" s="164"/>
      <c r="HUY30" s="164"/>
      <c r="HUZ30" s="164"/>
      <c r="HVA30" s="164"/>
      <c r="HVB30" s="164"/>
      <c r="HVC30" s="164"/>
      <c r="HVD30" s="164"/>
      <c r="HVE30" s="164"/>
      <c r="HVF30" s="164"/>
      <c r="HVG30" s="164"/>
      <c r="HVH30" s="164"/>
      <c r="HVI30" s="164"/>
      <c r="HVJ30" s="164"/>
      <c r="HVK30" s="164"/>
      <c r="HVL30" s="164"/>
      <c r="HVM30" s="164"/>
      <c r="HVN30" s="164"/>
      <c r="HVO30" s="164"/>
      <c r="HVP30" s="164"/>
      <c r="HVQ30" s="164"/>
      <c r="HVR30" s="164"/>
      <c r="HVS30" s="164"/>
      <c r="HVT30" s="164"/>
      <c r="HVU30" s="164"/>
      <c r="HVV30" s="164"/>
      <c r="HVW30" s="164"/>
      <c r="HVX30" s="164"/>
      <c r="HVY30" s="164"/>
      <c r="HVZ30" s="164"/>
      <c r="HWA30" s="164"/>
      <c r="HWB30" s="164"/>
      <c r="HWC30" s="164"/>
      <c r="HWD30" s="164"/>
      <c r="HWE30" s="164"/>
      <c r="HWF30" s="164"/>
      <c r="HWG30" s="164"/>
      <c r="HWH30" s="164"/>
      <c r="HWI30" s="164"/>
      <c r="HWJ30" s="164"/>
      <c r="HWK30" s="164"/>
      <c r="HWL30" s="164"/>
      <c r="HWM30" s="164"/>
      <c r="HWN30" s="164"/>
      <c r="HWO30" s="164"/>
      <c r="HWP30" s="164"/>
      <c r="HWQ30" s="164"/>
      <c r="HWR30" s="164"/>
      <c r="HWS30" s="164"/>
      <c r="HWT30" s="164"/>
      <c r="HWU30" s="164"/>
      <c r="HWV30" s="164"/>
      <c r="HWW30" s="164"/>
      <c r="HWX30" s="164"/>
      <c r="HWY30" s="164"/>
      <c r="HWZ30" s="164"/>
      <c r="HXA30" s="164"/>
      <c r="HXB30" s="164"/>
      <c r="HXC30" s="164"/>
      <c r="HXD30" s="164"/>
      <c r="HXE30" s="164"/>
      <c r="HXF30" s="164"/>
      <c r="HXG30" s="164"/>
      <c r="HXH30" s="164"/>
      <c r="HXI30" s="164"/>
      <c r="HXJ30" s="164"/>
      <c r="HXK30" s="164"/>
      <c r="HXL30" s="164"/>
      <c r="HXM30" s="164"/>
      <c r="HXN30" s="164"/>
      <c r="HXO30" s="164"/>
      <c r="HXP30" s="164"/>
      <c r="HXQ30" s="164"/>
      <c r="HXR30" s="164"/>
      <c r="HXS30" s="164"/>
      <c r="HXT30" s="164"/>
      <c r="HXU30" s="164"/>
      <c r="HXV30" s="164"/>
      <c r="HXW30" s="164"/>
      <c r="HXX30" s="164"/>
      <c r="HXY30" s="164"/>
      <c r="HXZ30" s="164"/>
      <c r="HYA30" s="164"/>
      <c r="HYB30" s="164"/>
      <c r="HYC30" s="164"/>
      <c r="HYD30" s="164"/>
      <c r="HYE30" s="164"/>
      <c r="HYF30" s="164"/>
      <c r="HYG30" s="164"/>
      <c r="HYH30" s="164"/>
      <c r="HYI30" s="164"/>
      <c r="HYJ30" s="164"/>
      <c r="HYK30" s="164"/>
      <c r="HYL30" s="164"/>
      <c r="HYM30" s="164"/>
      <c r="HYN30" s="164"/>
      <c r="HYO30" s="164"/>
      <c r="HYP30" s="164"/>
      <c r="HYQ30" s="164"/>
      <c r="HYR30" s="164"/>
      <c r="HYS30" s="164"/>
      <c r="HYT30" s="164"/>
      <c r="HYU30" s="164"/>
      <c r="HYV30" s="164"/>
      <c r="HYW30" s="164"/>
      <c r="HYX30" s="164"/>
      <c r="HYY30" s="164"/>
      <c r="HYZ30" s="164"/>
      <c r="HZA30" s="164"/>
      <c r="HZB30" s="164"/>
      <c r="HZC30" s="164"/>
      <c r="HZD30" s="164"/>
      <c r="HZE30" s="164"/>
      <c r="HZF30" s="164"/>
      <c r="HZG30" s="164"/>
      <c r="HZH30" s="164"/>
      <c r="HZI30" s="164"/>
      <c r="HZJ30" s="164"/>
      <c r="HZK30" s="164"/>
      <c r="HZL30" s="164"/>
      <c r="HZM30" s="164"/>
      <c r="HZN30" s="164"/>
      <c r="HZO30" s="164"/>
      <c r="HZP30" s="164"/>
      <c r="HZQ30" s="164"/>
      <c r="HZR30" s="164"/>
      <c r="HZS30" s="164"/>
      <c r="HZT30" s="164"/>
      <c r="HZU30" s="164"/>
      <c r="HZV30" s="164"/>
      <c r="HZW30" s="164"/>
      <c r="HZX30" s="164"/>
      <c r="HZY30" s="164"/>
      <c r="HZZ30" s="164"/>
      <c r="IAA30" s="164"/>
      <c r="IAB30" s="164"/>
      <c r="IAC30" s="164"/>
      <c r="IAD30" s="164"/>
      <c r="IAE30" s="164"/>
      <c r="IAF30" s="164"/>
      <c r="IAG30" s="164"/>
      <c r="IAH30" s="164"/>
      <c r="IAI30" s="164"/>
      <c r="IAJ30" s="164"/>
      <c r="IAK30" s="164"/>
      <c r="IAL30" s="164"/>
      <c r="IAM30" s="164"/>
      <c r="IAN30" s="164"/>
      <c r="IAO30" s="164"/>
      <c r="IAP30" s="164"/>
      <c r="IAQ30" s="164"/>
      <c r="IAR30" s="164"/>
      <c r="IAS30" s="164"/>
      <c r="IAT30" s="164"/>
      <c r="IAU30" s="164"/>
      <c r="IAV30" s="164"/>
      <c r="IAW30" s="164"/>
      <c r="IAX30" s="164"/>
      <c r="IAY30" s="164"/>
      <c r="IAZ30" s="164"/>
      <c r="IBA30" s="164"/>
      <c r="IBB30" s="164"/>
      <c r="IBC30" s="164"/>
      <c r="IBD30" s="164"/>
      <c r="IBE30" s="164"/>
      <c r="IBF30" s="164"/>
      <c r="IBG30" s="164"/>
      <c r="IBH30" s="164"/>
      <c r="IBI30" s="164"/>
      <c r="IBJ30" s="164"/>
      <c r="IBK30" s="164"/>
      <c r="IBL30" s="164"/>
      <c r="IBM30" s="164"/>
      <c r="IBN30" s="164"/>
      <c r="IBO30" s="164"/>
      <c r="IBP30" s="164"/>
      <c r="IBQ30" s="164"/>
      <c r="IBR30" s="164"/>
      <c r="IBS30" s="164"/>
      <c r="IBT30" s="164"/>
      <c r="IBU30" s="164"/>
      <c r="IBV30" s="164"/>
      <c r="IBW30" s="164"/>
      <c r="IBX30" s="164"/>
      <c r="IBY30" s="164"/>
      <c r="IBZ30" s="164"/>
      <c r="ICA30" s="164"/>
      <c r="ICB30" s="164"/>
      <c r="ICC30" s="164"/>
      <c r="ICD30" s="164"/>
      <c r="ICE30" s="164"/>
      <c r="ICF30" s="164"/>
      <c r="ICG30" s="164"/>
      <c r="ICH30" s="164"/>
      <c r="ICI30" s="164"/>
      <c r="ICJ30" s="164"/>
      <c r="ICK30" s="164"/>
      <c r="ICL30" s="164"/>
      <c r="ICM30" s="164"/>
      <c r="ICN30" s="164"/>
      <c r="ICO30" s="164"/>
      <c r="ICP30" s="164"/>
      <c r="ICQ30" s="164"/>
      <c r="ICR30" s="164"/>
      <c r="ICS30" s="164"/>
      <c r="ICT30" s="164"/>
      <c r="ICU30" s="164"/>
      <c r="ICV30" s="164"/>
      <c r="ICW30" s="164"/>
      <c r="ICX30" s="164"/>
      <c r="ICY30" s="164"/>
      <c r="ICZ30" s="164"/>
      <c r="IDA30" s="164"/>
      <c r="IDB30" s="164"/>
      <c r="IDC30" s="164"/>
      <c r="IDD30" s="164"/>
      <c r="IDE30" s="164"/>
      <c r="IDF30" s="164"/>
      <c r="IDG30" s="164"/>
      <c r="IDH30" s="164"/>
      <c r="IDI30" s="164"/>
      <c r="IDJ30" s="164"/>
      <c r="IDK30" s="164"/>
      <c r="IDL30" s="164"/>
      <c r="IDM30" s="164"/>
      <c r="IDN30" s="164"/>
      <c r="IDO30" s="164"/>
      <c r="IDP30" s="164"/>
      <c r="IDQ30" s="164"/>
      <c r="IDR30" s="164"/>
      <c r="IDS30" s="164"/>
      <c r="IDT30" s="164"/>
      <c r="IDU30" s="164"/>
      <c r="IDV30" s="164"/>
      <c r="IDW30" s="164"/>
      <c r="IDX30" s="164"/>
      <c r="IDY30" s="164"/>
      <c r="IDZ30" s="164"/>
      <c r="IEA30" s="164"/>
      <c r="IEB30" s="164"/>
      <c r="IEC30" s="164"/>
      <c r="IED30" s="164"/>
      <c r="IEE30" s="164"/>
      <c r="IEF30" s="164"/>
      <c r="IEG30" s="164"/>
      <c r="IEH30" s="164"/>
      <c r="IEI30" s="164"/>
      <c r="IEJ30" s="164"/>
      <c r="IEK30" s="164"/>
      <c r="IEL30" s="164"/>
      <c r="IEM30" s="164"/>
      <c r="IEN30" s="164"/>
      <c r="IEO30" s="164"/>
      <c r="IEP30" s="164"/>
      <c r="IEQ30" s="164"/>
      <c r="IER30" s="164"/>
      <c r="IES30" s="164"/>
      <c r="IET30" s="164"/>
      <c r="IEU30" s="164"/>
      <c r="IEV30" s="164"/>
      <c r="IEW30" s="164"/>
      <c r="IEX30" s="164"/>
      <c r="IEY30" s="164"/>
      <c r="IEZ30" s="164"/>
      <c r="IFA30" s="164"/>
      <c r="IFB30" s="164"/>
      <c r="IFC30" s="164"/>
      <c r="IFD30" s="164"/>
      <c r="IFE30" s="164"/>
      <c r="IFF30" s="164"/>
      <c r="IFG30" s="164"/>
      <c r="IFH30" s="164"/>
      <c r="IFI30" s="164"/>
      <c r="IFJ30" s="164"/>
      <c r="IFK30" s="164"/>
      <c r="IFL30" s="164"/>
      <c r="IFM30" s="164"/>
      <c r="IFN30" s="164"/>
      <c r="IFO30" s="164"/>
      <c r="IFP30" s="164"/>
      <c r="IFQ30" s="164"/>
      <c r="IFR30" s="164"/>
      <c r="IFS30" s="164"/>
      <c r="IFT30" s="164"/>
      <c r="IFU30" s="164"/>
      <c r="IFV30" s="164"/>
      <c r="IFW30" s="164"/>
      <c r="IFX30" s="164"/>
      <c r="IFY30" s="164"/>
      <c r="IFZ30" s="164"/>
      <c r="IGA30" s="164"/>
      <c r="IGB30" s="164"/>
      <c r="IGC30" s="164"/>
      <c r="IGD30" s="164"/>
      <c r="IGE30" s="164"/>
      <c r="IGF30" s="164"/>
      <c r="IGG30" s="164"/>
      <c r="IGH30" s="164"/>
      <c r="IGI30" s="164"/>
      <c r="IGJ30" s="164"/>
      <c r="IGK30" s="164"/>
      <c r="IGL30" s="164"/>
      <c r="IGM30" s="164"/>
      <c r="IGN30" s="164"/>
      <c r="IGO30" s="164"/>
      <c r="IGP30" s="164"/>
      <c r="IGQ30" s="164"/>
      <c r="IGR30" s="164"/>
      <c r="IGS30" s="164"/>
      <c r="IGT30" s="164"/>
      <c r="IGU30" s="164"/>
      <c r="IGV30" s="164"/>
      <c r="IGW30" s="164"/>
      <c r="IGX30" s="164"/>
      <c r="IGY30" s="164"/>
      <c r="IGZ30" s="164"/>
      <c r="IHA30" s="164"/>
      <c r="IHB30" s="164"/>
      <c r="IHC30" s="164"/>
      <c r="IHD30" s="164"/>
      <c r="IHE30" s="164"/>
      <c r="IHF30" s="164"/>
      <c r="IHG30" s="164"/>
      <c r="IHH30" s="164"/>
      <c r="IHI30" s="164"/>
      <c r="IHJ30" s="164"/>
      <c r="IHK30" s="164"/>
      <c r="IHL30" s="164"/>
      <c r="IHM30" s="164"/>
      <c r="IHN30" s="164"/>
      <c r="IHO30" s="164"/>
      <c r="IHP30" s="164"/>
      <c r="IHQ30" s="164"/>
      <c r="IHR30" s="164"/>
      <c r="IHS30" s="164"/>
      <c r="IHT30" s="164"/>
      <c r="IHU30" s="164"/>
      <c r="IHV30" s="164"/>
      <c r="IHW30" s="164"/>
      <c r="IHX30" s="164"/>
      <c r="IHY30" s="164"/>
      <c r="IHZ30" s="164"/>
      <c r="IIA30" s="164"/>
      <c r="IIB30" s="164"/>
      <c r="IIC30" s="164"/>
      <c r="IID30" s="164"/>
      <c r="IIE30" s="164"/>
      <c r="IIF30" s="164"/>
      <c r="IIG30" s="164"/>
      <c r="IIH30" s="164"/>
      <c r="III30" s="164"/>
      <c r="IIJ30" s="164"/>
      <c r="IIK30" s="164"/>
      <c r="IIL30" s="164"/>
      <c r="IIM30" s="164"/>
      <c r="IIN30" s="164"/>
      <c r="IIO30" s="164"/>
      <c r="IIP30" s="164"/>
      <c r="IIQ30" s="164"/>
      <c r="IIR30" s="164"/>
      <c r="IIS30" s="164"/>
      <c r="IIT30" s="164"/>
      <c r="IIU30" s="164"/>
      <c r="IIV30" s="164"/>
      <c r="IIW30" s="164"/>
      <c r="IIX30" s="164"/>
      <c r="IIY30" s="164"/>
      <c r="IIZ30" s="164"/>
      <c r="IJA30" s="164"/>
      <c r="IJB30" s="164"/>
      <c r="IJC30" s="164"/>
      <c r="IJD30" s="164"/>
      <c r="IJE30" s="164"/>
      <c r="IJF30" s="164"/>
      <c r="IJG30" s="164"/>
      <c r="IJH30" s="164"/>
      <c r="IJI30" s="164"/>
      <c r="IJJ30" s="164"/>
      <c r="IJK30" s="164"/>
      <c r="IJL30" s="164"/>
      <c r="IJM30" s="164"/>
      <c r="IJN30" s="164"/>
      <c r="IJO30" s="164"/>
      <c r="IJP30" s="164"/>
      <c r="IJQ30" s="164"/>
      <c r="IJR30" s="164"/>
      <c r="IJS30" s="164"/>
      <c r="IJT30" s="164"/>
      <c r="IJU30" s="164"/>
      <c r="IJV30" s="164"/>
      <c r="IJW30" s="164"/>
      <c r="IJX30" s="164"/>
      <c r="IJY30" s="164"/>
      <c r="IJZ30" s="164"/>
      <c r="IKA30" s="164"/>
      <c r="IKB30" s="164"/>
      <c r="IKC30" s="164"/>
      <c r="IKD30" s="164"/>
      <c r="IKE30" s="164"/>
      <c r="IKF30" s="164"/>
      <c r="IKG30" s="164"/>
      <c r="IKH30" s="164"/>
      <c r="IKI30" s="164"/>
      <c r="IKJ30" s="164"/>
      <c r="IKK30" s="164"/>
      <c r="IKL30" s="164"/>
      <c r="IKM30" s="164"/>
      <c r="IKN30" s="164"/>
      <c r="IKO30" s="164"/>
      <c r="IKP30" s="164"/>
      <c r="IKQ30" s="164"/>
      <c r="IKR30" s="164"/>
      <c r="IKS30" s="164"/>
      <c r="IKT30" s="164"/>
      <c r="IKU30" s="164"/>
      <c r="IKV30" s="164"/>
      <c r="IKW30" s="164"/>
      <c r="IKX30" s="164"/>
      <c r="IKY30" s="164"/>
      <c r="IKZ30" s="164"/>
      <c r="ILA30" s="164"/>
      <c r="ILB30" s="164"/>
      <c r="ILC30" s="164"/>
      <c r="ILD30" s="164"/>
      <c r="ILE30" s="164"/>
      <c r="ILF30" s="164"/>
      <c r="ILG30" s="164"/>
      <c r="ILH30" s="164"/>
      <c r="ILI30" s="164"/>
      <c r="ILJ30" s="164"/>
      <c r="ILK30" s="164"/>
      <c r="ILL30" s="164"/>
      <c r="ILM30" s="164"/>
      <c r="ILN30" s="164"/>
      <c r="ILO30" s="164"/>
      <c r="ILP30" s="164"/>
      <c r="ILQ30" s="164"/>
      <c r="ILR30" s="164"/>
      <c r="ILS30" s="164"/>
      <c r="ILT30" s="164"/>
      <c r="ILU30" s="164"/>
      <c r="ILV30" s="164"/>
      <c r="ILW30" s="164"/>
      <c r="ILX30" s="164"/>
      <c r="ILY30" s="164"/>
      <c r="ILZ30" s="164"/>
      <c r="IMA30" s="164"/>
      <c r="IMB30" s="164"/>
      <c r="IMC30" s="164"/>
      <c r="IMD30" s="164"/>
      <c r="IME30" s="164"/>
      <c r="IMF30" s="164"/>
      <c r="IMG30" s="164"/>
      <c r="IMH30" s="164"/>
      <c r="IMI30" s="164"/>
      <c r="IMJ30" s="164"/>
      <c r="IMK30" s="164"/>
      <c r="IML30" s="164"/>
      <c r="IMM30" s="164"/>
      <c r="IMN30" s="164"/>
      <c r="IMO30" s="164"/>
      <c r="IMP30" s="164"/>
      <c r="IMQ30" s="164"/>
      <c r="IMR30" s="164"/>
      <c r="IMS30" s="164"/>
      <c r="IMT30" s="164"/>
      <c r="IMU30" s="164"/>
      <c r="IMV30" s="164"/>
      <c r="IMW30" s="164"/>
      <c r="IMX30" s="164"/>
      <c r="IMY30" s="164"/>
      <c r="IMZ30" s="164"/>
      <c r="INA30" s="164"/>
      <c r="INB30" s="164"/>
      <c r="INC30" s="164"/>
      <c r="IND30" s="164"/>
      <c r="INE30" s="164"/>
      <c r="INF30" s="164"/>
      <c r="ING30" s="164"/>
      <c r="INH30" s="164"/>
      <c r="INI30" s="164"/>
      <c r="INJ30" s="164"/>
      <c r="INK30" s="164"/>
      <c r="INL30" s="164"/>
      <c r="INM30" s="164"/>
      <c r="INN30" s="164"/>
      <c r="INO30" s="164"/>
      <c r="INP30" s="164"/>
      <c r="INQ30" s="164"/>
      <c r="INR30" s="164"/>
      <c r="INS30" s="164"/>
      <c r="INT30" s="164"/>
      <c r="INU30" s="164"/>
      <c r="INV30" s="164"/>
      <c r="INW30" s="164"/>
      <c r="INX30" s="164"/>
      <c r="INY30" s="164"/>
      <c r="INZ30" s="164"/>
      <c r="IOA30" s="164"/>
      <c r="IOB30" s="164"/>
      <c r="IOC30" s="164"/>
      <c r="IOD30" s="164"/>
      <c r="IOE30" s="164"/>
      <c r="IOF30" s="164"/>
      <c r="IOG30" s="164"/>
      <c r="IOH30" s="164"/>
      <c r="IOI30" s="164"/>
      <c r="IOJ30" s="164"/>
      <c r="IOK30" s="164"/>
      <c r="IOL30" s="164"/>
      <c r="IOM30" s="164"/>
      <c r="ION30" s="164"/>
      <c r="IOO30" s="164"/>
      <c r="IOP30" s="164"/>
      <c r="IOQ30" s="164"/>
      <c r="IOR30" s="164"/>
      <c r="IOS30" s="164"/>
      <c r="IOT30" s="164"/>
      <c r="IOU30" s="164"/>
      <c r="IOV30" s="164"/>
      <c r="IOW30" s="164"/>
      <c r="IOX30" s="164"/>
      <c r="IOY30" s="164"/>
      <c r="IOZ30" s="164"/>
      <c r="IPA30" s="164"/>
      <c r="IPB30" s="164"/>
      <c r="IPC30" s="164"/>
      <c r="IPD30" s="164"/>
      <c r="IPE30" s="164"/>
      <c r="IPF30" s="164"/>
      <c r="IPG30" s="164"/>
      <c r="IPH30" s="164"/>
      <c r="IPI30" s="164"/>
      <c r="IPJ30" s="164"/>
      <c r="IPK30" s="164"/>
      <c r="IPL30" s="164"/>
      <c r="IPM30" s="164"/>
      <c r="IPN30" s="164"/>
      <c r="IPO30" s="164"/>
      <c r="IPP30" s="164"/>
      <c r="IPQ30" s="164"/>
      <c r="IPR30" s="164"/>
      <c r="IPS30" s="164"/>
      <c r="IPT30" s="164"/>
      <c r="IPU30" s="164"/>
      <c r="IPV30" s="164"/>
      <c r="IPW30" s="164"/>
      <c r="IPX30" s="164"/>
      <c r="IPY30" s="164"/>
      <c r="IPZ30" s="164"/>
      <c r="IQA30" s="164"/>
      <c r="IQB30" s="164"/>
      <c r="IQC30" s="164"/>
      <c r="IQD30" s="164"/>
      <c r="IQE30" s="164"/>
      <c r="IQF30" s="164"/>
      <c r="IQG30" s="164"/>
      <c r="IQH30" s="164"/>
      <c r="IQI30" s="164"/>
      <c r="IQJ30" s="164"/>
      <c r="IQK30" s="164"/>
      <c r="IQL30" s="164"/>
      <c r="IQM30" s="164"/>
      <c r="IQN30" s="164"/>
      <c r="IQO30" s="164"/>
      <c r="IQP30" s="164"/>
      <c r="IQQ30" s="164"/>
      <c r="IQR30" s="164"/>
      <c r="IQS30" s="164"/>
      <c r="IQT30" s="164"/>
      <c r="IQU30" s="164"/>
      <c r="IQV30" s="164"/>
      <c r="IQW30" s="164"/>
      <c r="IQX30" s="164"/>
      <c r="IQY30" s="164"/>
      <c r="IQZ30" s="164"/>
      <c r="IRA30" s="164"/>
      <c r="IRB30" s="164"/>
      <c r="IRC30" s="164"/>
      <c r="IRD30" s="164"/>
      <c r="IRE30" s="164"/>
      <c r="IRF30" s="164"/>
      <c r="IRG30" s="164"/>
      <c r="IRH30" s="164"/>
      <c r="IRI30" s="164"/>
      <c r="IRJ30" s="164"/>
      <c r="IRK30" s="164"/>
      <c r="IRL30" s="164"/>
      <c r="IRM30" s="164"/>
      <c r="IRN30" s="164"/>
      <c r="IRO30" s="164"/>
      <c r="IRP30" s="164"/>
      <c r="IRQ30" s="164"/>
      <c r="IRR30" s="164"/>
      <c r="IRS30" s="164"/>
      <c r="IRT30" s="164"/>
      <c r="IRU30" s="164"/>
      <c r="IRV30" s="164"/>
      <c r="IRW30" s="164"/>
      <c r="IRX30" s="164"/>
      <c r="IRY30" s="164"/>
      <c r="IRZ30" s="164"/>
      <c r="ISA30" s="164"/>
      <c r="ISB30" s="164"/>
      <c r="ISC30" s="164"/>
      <c r="ISD30" s="164"/>
      <c r="ISE30" s="164"/>
      <c r="ISF30" s="164"/>
      <c r="ISG30" s="164"/>
      <c r="ISH30" s="164"/>
      <c r="ISI30" s="164"/>
      <c r="ISJ30" s="164"/>
      <c r="ISK30" s="164"/>
      <c r="ISL30" s="164"/>
      <c r="ISM30" s="164"/>
      <c r="ISN30" s="164"/>
      <c r="ISO30" s="164"/>
      <c r="ISP30" s="164"/>
      <c r="ISQ30" s="164"/>
      <c r="ISR30" s="164"/>
      <c r="ISS30" s="164"/>
      <c r="IST30" s="164"/>
      <c r="ISU30" s="164"/>
      <c r="ISV30" s="164"/>
      <c r="ISW30" s="164"/>
      <c r="ISX30" s="164"/>
      <c r="ISY30" s="164"/>
      <c r="ISZ30" s="164"/>
      <c r="ITA30" s="164"/>
      <c r="ITB30" s="164"/>
      <c r="ITC30" s="164"/>
      <c r="ITD30" s="164"/>
      <c r="ITE30" s="164"/>
      <c r="ITF30" s="164"/>
      <c r="ITG30" s="164"/>
      <c r="ITH30" s="164"/>
      <c r="ITI30" s="164"/>
      <c r="ITJ30" s="164"/>
      <c r="ITK30" s="164"/>
      <c r="ITL30" s="164"/>
      <c r="ITM30" s="164"/>
      <c r="ITN30" s="164"/>
      <c r="ITO30" s="164"/>
      <c r="ITP30" s="164"/>
      <c r="ITQ30" s="164"/>
      <c r="ITR30" s="164"/>
      <c r="ITS30" s="164"/>
      <c r="ITT30" s="164"/>
      <c r="ITU30" s="164"/>
      <c r="ITV30" s="164"/>
      <c r="ITW30" s="164"/>
      <c r="ITX30" s="164"/>
      <c r="ITY30" s="164"/>
      <c r="ITZ30" s="164"/>
      <c r="IUA30" s="164"/>
      <c r="IUB30" s="164"/>
      <c r="IUC30" s="164"/>
      <c r="IUD30" s="164"/>
      <c r="IUE30" s="164"/>
      <c r="IUF30" s="164"/>
      <c r="IUG30" s="164"/>
      <c r="IUH30" s="164"/>
      <c r="IUI30" s="164"/>
      <c r="IUJ30" s="164"/>
      <c r="IUK30" s="164"/>
      <c r="IUL30" s="164"/>
      <c r="IUM30" s="164"/>
      <c r="IUN30" s="164"/>
      <c r="IUO30" s="164"/>
      <c r="IUP30" s="164"/>
      <c r="IUQ30" s="164"/>
      <c r="IUR30" s="164"/>
      <c r="IUS30" s="164"/>
      <c r="IUT30" s="164"/>
      <c r="IUU30" s="164"/>
      <c r="IUV30" s="164"/>
      <c r="IUW30" s="164"/>
      <c r="IUX30" s="164"/>
      <c r="IUY30" s="164"/>
      <c r="IUZ30" s="164"/>
      <c r="IVA30" s="164"/>
      <c r="IVB30" s="164"/>
      <c r="IVC30" s="164"/>
      <c r="IVD30" s="164"/>
      <c r="IVE30" s="164"/>
      <c r="IVF30" s="164"/>
      <c r="IVG30" s="164"/>
      <c r="IVH30" s="164"/>
      <c r="IVI30" s="164"/>
      <c r="IVJ30" s="164"/>
      <c r="IVK30" s="164"/>
      <c r="IVL30" s="164"/>
      <c r="IVM30" s="164"/>
      <c r="IVN30" s="164"/>
      <c r="IVO30" s="164"/>
      <c r="IVP30" s="164"/>
      <c r="IVQ30" s="164"/>
      <c r="IVR30" s="164"/>
      <c r="IVS30" s="164"/>
      <c r="IVT30" s="164"/>
      <c r="IVU30" s="164"/>
      <c r="IVV30" s="164"/>
      <c r="IVW30" s="164"/>
      <c r="IVX30" s="164"/>
      <c r="IVY30" s="164"/>
      <c r="IVZ30" s="164"/>
      <c r="IWA30" s="164"/>
      <c r="IWB30" s="164"/>
      <c r="IWC30" s="164"/>
      <c r="IWD30" s="164"/>
      <c r="IWE30" s="164"/>
      <c r="IWF30" s="164"/>
      <c r="IWG30" s="164"/>
      <c r="IWH30" s="164"/>
      <c r="IWI30" s="164"/>
      <c r="IWJ30" s="164"/>
      <c r="IWK30" s="164"/>
      <c r="IWL30" s="164"/>
      <c r="IWM30" s="164"/>
      <c r="IWN30" s="164"/>
      <c r="IWO30" s="164"/>
      <c r="IWP30" s="164"/>
      <c r="IWQ30" s="164"/>
      <c r="IWR30" s="164"/>
      <c r="IWS30" s="164"/>
      <c r="IWT30" s="164"/>
      <c r="IWU30" s="164"/>
      <c r="IWV30" s="164"/>
      <c r="IWW30" s="164"/>
      <c r="IWX30" s="164"/>
      <c r="IWY30" s="164"/>
      <c r="IWZ30" s="164"/>
      <c r="IXA30" s="164"/>
      <c r="IXB30" s="164"/>
      <c r="IXC30" s="164"/>
      <c r="IXD30" s="164"/>
      <c r="IXE30" s="164"/>
      <c r="IXF30" s="164"/>
      <c r="IXG30" s="164"/>
      <c r="IXH30" s="164"/>
      <c r="IXI30" s="164"/>
      <c r="IXJ30" s="164"/>
      <c r="IXK30" s="164"/>
      <c r="IXL30" s="164"/>
      <c r="IXM30" s="164"/>
      <c r="IXN30" s="164"/>
      <c r="IXO30" s="164"/>
      <c r="IXP30" s="164"/>
      <c r="IXQ30" s="164"/>
      <c r="IXR30" s="164"/>
      <c r="IXS30" s="164"/>
      <c r="IXT30" s="164"/>
      <c r="IXU30" s="164"/>
      <c r="IXV30" s="164"/>
      <c r="IXW30" s="164"/>
      <c r="IXX30" s="164"/>
      <c r="IXY30" s="164"/>
      <c r="IXZ30" s="164"/>
      <c r="IYA30" s="164"/>
      <c r="IYB30" s="164"/>
      <c r="IYC30" s="164"/>
      <c r="IYD30" s="164"/>
      <c r="IYE30" s="164"/>
      <c r="IYF30" s="164"/>
      <c r="IYG30" s="164"/>
      <c r="IYH30" s="164"/>
      <c r="IYI30" s="164"/>
      <c r="IYJ30" s="164"/>
      <c r="IYK30" s="164"/>
      <c r="IYL30" s="164"/>
      <c r="IYM30" s="164"/>
      <c r="IYN30" s="164"/>
      <c r="IYO30" s="164"/>
      <c r="IYP30" s="164"/>
      <c r="IYQ30" s="164"/>
      <c r="IYR30" s="164"/>
      <c r="IYS30" s="164"/>
      <c r="IYT30" s="164"/>
      <c r="IYU30" s="164"/>
      <c r="IYV30" s="164"/>
      <c r="IYW30" s="164"/>
      <c r="IYX30" s="164"/>
      <c r="IYY30" s="164"/>
      <c r="IYZ30" s="164"/>
      <c r="IZA30" s="164"/>
      <c r="IZB30" s="164"/>
      <c r="IZC30" s="164"/>
      <c r="IZD30" s="164"/>
      <c r="IZE30" s="164"/>
      <c r="IZF30" s="164"/>
      <c r="IZG30" s="164"/>
      <c r="IZH30" s="164"/>
      <c r="IZI30" s="164"/>
      <c r="IZJ30" s="164"/>
      <c r="IZK30" s="164"/>
      <c r="IZL30" s="164"/>
      <c r="IZM30" s="164"/>
      <c r="IZN30" s="164"/>
      <c r="IZO30" s="164"/>
      <c r="IZP30" s="164"/>
      <c r="IZQ30" s="164"/>
      <c r="IZR30" s="164"/>
      <c r="IZS30" s="164"/>
      <c r="IZT30" s="164"/>
      <c r="IZU30" s="164"/>
      <c r="IZV30" s="164"/>
      <c r="IZW30" s="164"/>
      <c r="IZX30" s="164"/>
      <c r="IZY30" s="164"/>
      <c r="IZZ30" s="164"/>
      <c r="JAA30" s="164"/>
      <c r="JAB30" s="164"/>
      <c r="JAC30" s="164"/>
      <c r="JAD30" s="164"/>
      <c r="JAE30" s="164"/>
      <c r="JAF30" s="164"/>
      <c r="JAG30" s="164"/>
      <c r="JAH30" s="164"/>
      <c r="JAI30" s="164"/>
      <c r="JAJ30" s="164"/>
      <c r="JAK30" s="164"/>
      <c r="JAL30" s="164"/>
      <c r="JAM30" s="164"/>
      <c r="JAN30" s="164"/>
      <c r="JAO30" s="164"/>
      <c r="JAP30" s="164"/>
      <c r="JAQ30" s="164"/>
      <c r="JAR30" s="164"/>
      <c r="JAS30" s="164"/>
      <c r="JAT30" s="164"/>
      <c r="JAU30" s="164"/>
      <c r="JAV30" s="164"/>
      <c r="JAW30" s="164"/>
      <c r="JAX30" s="164"/>
      <c r="JAY30" s="164"/>
      <c r="JAZ30" s="164"/>
      <c r="JBA30" s="164"/>
      <c r="JBB30" s="164"/>
      <c r="JBC30" s="164"/>
      <c r="JBD30" s="164"/>
      <c r="JBE30" s="164"/>
      <c r="JBF30" s="164"/>
      <c r="JBG30" s="164"/>
      <c r="JBH30" s="164"/>
      <c r="JBI30" s="164"/>
      <c r="JBJ30" s="164"/>
      <c r="JBK30" s="164"/>
      <c r="JBL30" s="164"/>
      <c r="JBM30" s="164"/>
      <c r="JBN30" s="164"/>
      <c r="JBO30" s="164"/>
      <c r="JBP30" s="164"/>
      <c r="JBQ30" s="164"/>
      <c r="JBR30" s="164"/>
      <c r="JBS30" s="164"/>
      <c r="JBT30" s="164"/>
      <c r="JBU30" s="164"/>
      <c r="JBV30" s="164"/>
      <c r="JBW30" s="164"/>
      <c r="JBX30" s="164"/>
      <c r="JBY30" s="164"/>
      <c r="JBZ30" s="164"/>
      <c r="JCA30" s="164"/>
      <c r="JCB30" s="164"/>
      <c r="JCC30" s="164"/>
      <c r="JCD30" s="164"/>
      <c r="JCE30" s="164"/>
      <c r="JCF30" s="164"/>
      <c r="JCG30" s="164"/>
      <c r="JCH30" s="164"/>
      <c r="JCI30" s="164"/>
      <c r="JCJ30" s="164"/>
      <c r="JCK30" s="164"/>
      <c r="JCL30" s="164"/>
      <c r="JCM30" s="164"/>
      <c r="JCN30" s="164"/>
      <c r="JCO30" s="164"/>
      <c r="JCP30" s="164"/>
      <c r="JCQ30" s="164"/>
      <c r="JCR30" s="164"/>
      <c r="JCS30" s="164"/>
      <c r="JCT30" s="164"/>
      <c r="JCU30" s="164"/>
      <c r="JCV30" s="164"/>
      <c r="JCW30" s="164"/>
      <c r="JCX30" s="164"/>
      <c r="JCY30" s="164"/>
      <c r="JCZ30" s="164"/>
      <c r="JDA30" s="164"/>
      <c r="JDB30" s="164"/>
      <c r="JDC30" s="164"/>
      <c r="JDD30" s="164"/>
      <c r="JDE30" s="164"/>
      <c r="JDF30" s="164"/>
      <c r="JDG30" s="164"/>
      <c r="JDH30" s="164"/>
      <c r="JDI30" s="164"/>
      <c r="JDJ30" s="164"/>
      <c r="JDK30" s="164"/>
      <c r="JDL30" s="164"/>
      <c r="JDM30" s="164"/>
      <c r="JDN30" s="164"/>
      <c r="JDO30" s="164"/>
      <c r="JDP30" s="164"/>
      <c r="JDQ30" s="164"/>
      <c r="JDR30" s="164"/>
      <c r="JDS30" s="164"/>
      <c r="JDT30" s="164"/>
      <c r="JDU30" s="164"/>
      <c r="JDV30" s="164"/>
      <c r="JDW30" s="164"/>
      <c r="JDX30" s="164"/>
      <c r="JDY30" s="164"/>
      <c r="JDZ30" s="164"/>
      <c r="JEA30" s="164"/>
      <c r="JEB30" s="164"/>
      <c r="JEC30" s="164"/>
      <c r="JED30" s="164"/>
      <c r="JEE30" s="164"/>
      <c r="JEF30" s="164"/>
      <c r="JEG30" s="164"/>
      <c r="JEH30" s="164"/>
      <c r="JEI30" s="164"/>
      <c r="JEJ30" s="164"/>
      <c r="JEK30" s="164"/>
      <c r="JEL30" s="164"/>
      <c r="JEM30" s="164"/>
      <c r="JEN30" s="164"/>
      <c r="JEO30" s="164"/>
      <c r="JEP30" s="164"/>
      <c r="JEQ30" s="164"/>
      <c r="JER30" s="164"/>
      <c r="JES30" s="164"/>
      <c r="JET30" s="164"/>
      <c r="JEU30" s="164"/>
      <c r="JEV30" s="164"/>
      <c r="JEW30" s="164"/>
      <c r="JEX30" s="164"/>
      <c r="JEY30" s="164"/>
      <c r="JEZ30" s="164"/>
      <c r="JFA30" s="164"/>
      <c r="JFB30" s="164"/>
      <c r="JFC30" s="164"/>
      <c r="JFD30" s="164"/>
      <c r="JFE30" s="164"/>
      <c r="JFF30" s="164"/>
      <c r="JFG30" s="164"/>
      <c r="JFH30" s="164"/>
      <c r="JFI30" s="164"/>
      <c r="JFJ30" s="164"/>
      <c r="JFK30" s="164"/>
      <c r="JFL30" s="164"/>
      <c r="JFM30" s="164"/>
      <c r="JFN30" s="164"/>
      <c r="JFO30" s="164"/>
      <c r="JFP30" s="164"/>
      <c r="JFQ30" s="164"/>
      <c r="JFR30" s="164"/>
      <c r="JFS30" s="164"/>
      <c r="JFT30" s="164"/>
      <c r="JFU30" s="164"/>
      <c r="JFV30" s="164"/>
      <c r="JFW30" s="164"/>
      <c r="JFX30" s="164"/>
      <c r="JFY30" s="164"/>
      <c r="JFZ30" s="164"/>
      <c r="JGA30" s="164"/>
      <c r="JGB30" s="164"/>
      <c r="JGC30" s="164"/>
      <c r="JGD30" s="164"/>
      <c r="JGE30" s="164"/>
      <c r="JGF30" s="164"/>
      <c r="JGG30" s="164"/>
      <c r="JGH30" s="164"/>
      <c r="JGI30" s="164"/>
      <c r="JGJ30" s="164"/>
      <c r="JGK30" s="164"/>
      <c r="JGL30" s="164"/>
      <c r="JGM30" s="164"/>
      <c r="JGN30" s="164"/>
      <c r="JGO30" s="164"/>
      <c r="JGP30" s="164"/>
      <c r="JGQ30" s="164"/>
      <c r="JGR30" s="164"/>
      <c r="JGS30" s="164"/>
      <c r="JGT30" s="164"/>
      <c r="JGU30" s="164"/>
      <c r="JGV30" s="164"/>
      <c r="JGW30" s="164"/>
      <c r="JGX30" s="164"/>
      <c r="JGY30" s="164"/>
      <c r="JGZ30" s="164"/>
      <c r="JHA30" s="164"/>
      <c r="JHB30" s="164"/>
      <c r="JHC30" s="164"/>
      <c r="JHD30" s="164"/>
      <c r="JHE30" s="164"/>
      <c r="JHF30" s="164"/>
      <c r="JHG30" s="164"/>
      <c r="JHH30" s="164"/>
      <c r="JHI30" s="164"/>
      <c r="JHJ30" s="164"/>
      <c r="JHK30" s="164"/>
      <c r="JHL30" s="164"/>
      <c r="JHM30" s="164"/>
      <c r="JHN30" s="164"/>
      <c r="JHO30" s="164"/>
      <c r="JHP30" s="164"/>
      <c r="JHQ30" s="164"/>
      <c r="JHR30" s="164"/>
      <c r="JHS30" s="164"/>
      <c r="JHT30" s="164"/>
      <c r="JHU30" s="164"/>
      <c r="JHV30" s="164"/>
      <c r="JHW30" s="164"/>
      <c r="JHX30" s="164"/>
      <c r="JHY30" s="164"/>
      <c r="JHZ30" s="164"/>
      <c r="JIA30" s="164"/>
      <c r="JIB30" s="164"/>
      <c r="JIC30" s="164"/>
      <c r="JID30" s="164"/>
      <c r="JIE30" s="164"/>
      <c r="JIF30" s="164"/>
      <c r="JIG30" s="164"/>
      <c r="JIH30" s="164"/>
      <c r="JII30" s="164"/>
      <c r="JIJ30" s="164"/>
      <c r="JIK30" s="164"/>
      <c r="JIL30" s="164"/>
      <c r="JIM30" s="164"/>
      <c r="JIN30" s="164"/>
      <c r="JIO30" s="164"/>
      <c r="JIP30" s="164"/>
      <c r="JIQ30" s="164"/>
      <c r="JIR30" s="164"/>
      <c r="JIS30" s="164"/>
      <c r="JIT30" s="164"/>
      <c r="JIU30" s="164"/>
      <c r="JIV30" s="164"/>
      <c r="JIW30" s="164"/>
      <c r="JIX30" s="164"/>
      <c r="JIY30" s="164"/>
      <c r="JIZ30" s="164"/>
      <c r="JJA30" s="164"/>
      <c r="JJB30" s="164"/>
      <c r="JJC30" s="164"/>
      <c r="JJD30" s="164"/>
      <c r="JJE30" s="164"/>
      <c r="JJF30" s="164"/>
      <c r="JJG30" s="164"/>
      <c r="JJH30" s="164"/>
      <c r="JJI30" s="164"/>
      <c r="JJJ30" s="164"/>
      <c r="JJK30" s="164"/>
      <c r="JJL30" s="164"/>
      <c r="JJM30" s="164"/>
      <c r="JJN30" s="164"/>
      <c r="JJO30" s="164"/>
      <c r="JJP30" s="164"/>
      <c r="JJQ30" s="164"/>
      <c r="JJR30" s="164"/>
      <c r="JJS30" s="164"/>
      <c r="JJT30" s="164"/>
      <c r="JJU30" s="164"/>
      <c r="JJV30" s="164"/>
      <c r="JJW30" s="164"/>
      <c r="JJX30" s="164"/>
      <c r="JJY30" s="164"/>
      <c r="JJZ30" s="164"/>
      <c r="JKA30" s="164"/>
      <c r="JKB30" s="164"/>
      <c r="JKC30" s="164"/>
      <c r="JKD30" s="164"/>
      <c r="JKE30" s="164"/>
      <c r="JKF30" s="164"/>
      <c r="JKG30" s="164"/>
      <c r="JKH30" s="164"/>
      <c r="JKI30" s="164"/>
      <c r="JKJ30" s="164"/>
      <c r="JKK30" s="164"/>
      <c r="JKL30" s="164"/>
      <c r="JKM30" s="164"/>
      <c r="JKN30" s="164"/>
      <c r="JKO30" s="164"/>
      <c r="JKP30" s="164"/>
      <c r="JKQ30" s="164"/>
      <c r="JKR30" s="164"/>
      <c r="JKS30" s="164"/>
      <c r="JKT30" s="164"/>
      <c r="JKU30" s="164"/>
      <c r="JKV30" s="164"/>
      <c r="JKW30" s="164"/>
      <c r="JKX30" s="164"/>
      <c r="JKY30" s="164"/>
      <c r="JKZ30" s="164"/>
      <c r="JLA30" s="164"/>
      <c r="JLB30" s="164"/>
      <c r="JLC30" s="164"/>
      <c r="JLD30" s="164"/>
      <c r="JLE30" s="164"/>
      <c r="JLF30" s="164"/>
      <c r="JLG30" s="164"/>
      <c r="JLH30" s="164"/>
      <c r="JLI30" s="164"/>
      <c r="JLJ30" s="164"/>
      <c r="JLK30" s="164"/>
      <c r="JLL30" s="164"/>
      <c r="JLM30" s="164"/>
      <c r="JLN30" s="164"/>
      <c r="JLO30" s="164"/>
      <c r="JLP30" s="164"/>
      <c r="JLQ30" s="164"/>
      <c r="JLR30" s="164"/>
      <c r="JLS30" s="164"/>
      <c r="JLT30" s="164"/>
      <c r="JLU30" s="164"/>
      <c r="JLV30" s="164"/>
      <c r="JLW30" s="164"/>
      <c r="JLX30" s="164"/>
      <c r="JLY30" s="164"/>
      <c r="JLZ30" s="164"/>
      <c r="JMA30" s="164"/>
      <c r="JMB30" s="164"/>
      <c r="JMC30" s="164"/>
      <c r="JMD30" s="164"/>
      <c r="JME30" s="164"/>
      <c r="JMF30" s="164"/>
      <c r="JMG30" s="164"/>
      <c r="JMH30" s="164"/>
      <c r="JMI30" s="164"/>
      <c r="JMJ30" s="164"/>
      <c r="JMK30" s="164"/>
      <c r="JML30" s="164"/>
      <c r="JMM30" s="164"/>
      <c r="JMN30" s="164"/>
      <c r="JMO30" s="164"/>
      <c r="JMP30" s="164"/>
      <c r="JMQ30" s="164"/>
      <c r="JMR30" s="164"/>
      <c r="JMS30" s="164"/>
      <c r="JMT30" s="164"/>
      <c r="JMU30" s="164"/>
      <c r="JMV30" s="164"/>
      <c r="JMW30" s="164"/>
      <c r="JMX30" s="164"/>
      <c r="JMY30" s="164"/>
      <c r="JMZ30" s="164"/>
      <c r="JNA30" s="164"/>
      <c r="JNB30" s="164"/>
      <c r="JNC30" s="164"/>
      <c r="JND30" s="164"/>
      <c r="JNE30" s="164"/>
      <c r="JNF30" s="164"/>
      <c r="JNG30" s="164"/>
      <c r="JNH30" s="164"/>
      <c r="JNI30" s="164"/>
      <c r="JNJ30" s="164"/>
      <c r="JNK30" s="164"/>
      <c r="JNL30" s="164"/>
      <c r="JNM30" s="164"/>
      <c r="JNN30" s="164"/>
      <c r="JNO30" s="164"/>
      <c r="JNP30" s="164"/>
      <c r="JNQ30" s="164"/>
      <c r="JNR30" s="164"/>
      <c r="JNS30" s="164"/>
      <c r="JNT30" s="164"/>
      <c r="JNU30" s="164"/>
      <c r="JNV30" s="164"/>
      <c r="JNW30" s="164"/>
      <c r="JNX30" s="164"/>
      <c r="JNY30" s="164"/>
      <c r="JNZ30" s="164"/>
      <c r="JOA30" s="164"/>
      <c r="JOB30" s="164"/>
      <c r="JOC30" s="164"/>
      <c r="JOD30" s="164"/>
      <c r="JOE30" s="164"/>
      <c r="JOF30" s="164"/>
      <c r="JOG30" s="164"/>
      <c r="JOH30" s="164"/>
      <c r="JOI30" s="164"/>
      <c r="JOJ30" s="164"/>
      <c r="JOK30" s="164"/>
      <c r="JOL30" s="164"/>
      <c r="JOM30" s="164"/>
      <c r="JON30" s="164"/>
      <c r="JOO30" s="164"/>
      <c r="JOP30" s="164"/>
      <c r="JOQ30" s="164"/>
      <c r="JOR30" s="164"/>
      <c r="JOS30" s="164"/>
      <c r="JOT30" s="164"/>
      <c r="JOU30" s="164"/>
      <c r="JOV30" s="164"/>
      <c r="JOW30" s="164"/>
      <c r="JOX30" s="164"/>
      <c r="JOY30" s="164"/>
      <c r="JOZ30" s="164"/>
      <c r="JPA30" s="164"/>
      <c r="JPB30" s="164"/>
      <c r="JPC30" s="164"/>
      <c r="JPD30" s="164"/>
      <c r="JPE30" s="164"/>
      <c r="JPF30" s="164"/>
      <c r="JPG30" s="164"/>
      <c r="JPH30" s="164"/>
      <c r="JPI30" s="164"/>
      <c r="JPJ30" s="164"/>
      <c r="JPK30" s="164"/>
      <c r="JPL30" s="164"/>
      <c r="JPM30" s="164"/>
      <c r="JPN30" s="164"/>
      <c r="JPO30" s="164"/>
      <c r="JPP30" s="164"/>
      <c r="JPQ30" s="164"/>
      <c r="JPR30" s="164"/>
      <c r="JPS30" s="164"/>
      <c r="JPT30" s="164"/>
      <c r="JPU30" s="164"/>
      <c r="JPV30" s="164"/>
      <c r="JPW30" s="164"/>
      <c r="JPX30" s="164"/>
      <c r="JPY30" s="164"/>
      <c r="JPZ30" s="164"/>
      <c r="JQA30" s="164"/>
      <c r="JQB30" s="164"/>
      <c r="JQC30" s="164"/>
      <c r="JQD30" s="164"/>
      <c r="JQE30" s="164"/>
      <c r="JQF30" s="164"/>
      <c r="JQG30" s="164"/>
      <c r="JQH30" s="164"/>
      <c r="JQI30" s="164"/>
      <c r="JQJ30" s="164"/>
      <c r="JQK30" s="164"/>
      <c r="JQL30" s="164"/>
      <c r="JQM30" s="164"/>
      <c r="JQN30" s="164"/>
      <c r="JQO30" s="164"/>
      <c r="JQP30" s="164"/>
      <c r="JQQ30" s="164"/>
      <c r="JQR30" s="164"/>
      <c r="JQS30" s="164"/>
      <c r="JQT30" s="164"/>
      <c r="JQU30" s="164"/>
      <c r="JQV30" s="164"/>
      <c r="JQW30" s="164"/>
      <c r="JQX30" s="164"/>
      <c r="JQY30" s="164"/>
      <c r="JQZ30" s="164"/>
      <c r="JRA30" s="164"/>
      <c r="JRB30" s="164"/>
      <c r="JRC30" s="164"/>
      <c r="JRD30" s="164"/>
      <c r="JRE30" s="164"/>
      <c r="JRF30" s="164"/>
      <c r="JRG30" s="164"/>
      <c r="JRH30" s="164"/>
      <c r="JRI30" s="164"/>
      <c r="JRJ30" s="164"/>
      <c r="JRK30" s="164"/>
      <c r="JRL30" s="164"/>
      <c r="JRM30" s="164"/>
      <c r="JRN30" s="164"/>
      <c r="JRO30" s="164"/>
      <c r="JRP30" s="164"/>
      <c r="JRQ30" s="164"/>
      <c r="JRR30" s="164"/>
      <c r="JRS30" s="164"/>
      <c r="JRT30" s="164"/>
      <c r="JRU30" s="164"/>
      <c r="JRV30" s="164"/>
      <c r="JRW30" s="164"/>
      <c r="JRX30" s="164"/>
      <c r="JRY30" s="164"/>
      <c r="JRZ30" s="164"/>
      <c r="JSA30" s="164"/>
      <c r="JSB30" s="164"/>
      <c r="JSC30" s="164"/>
      <c r="JSD30" s="164"/>
      <c r="JSE30" s="164"/>
      <c r="JSF30" s="164"/>
      <c r="JSG30" s="164"/>
      <c r="JSH30" s="164"/>
      <c r="JSI30" s="164"/>
      <c r="JSJ30" s="164"/>
      <c r="JSK30" s="164"/>
      <c r="JSL30" s="164"/>
      <c r="JSM30" s="164"/>
      <c r="JSN30" s="164"/>
      <c r="JSO30" s="164"/>
      <c r="JSP30" s="164"/>
      <c r="JSQ30" s="164"/>
      <c r="JSR30" s="164"/>
      <c r="JSS30" s="164"/>
      <c r="JST30" s="164"/>
      <c r="JSU30" s="164"/>
      <c r="JSV30" s="164"/>
      <c r="JSW30" s="164"/>
      <c r="JSX30" s="164"/>
      <c r="JSY30" s="164"/>
      <c r="JSZ30" s="164"/>
      <c r="JTA30" s="164"/>
      <c r="JTB30" s="164"/>
      <c r="JTC30" s="164"/>
      <c r="JTD30" s="164"/>
      <c r="JTE30" s="164"/>
      <c r="JTF30" s="164"/>
      <c r="JTG30" s="164"/>
      <c r="JTH30" s="164"/>
      <c r="JTI30" s="164"/>
      <c r="JTJ30" s="164"/>
      <c r="JTK30" s="164"/>
      <c r="JTL30" s="164"/>
      <c r="JTM30" s="164"/>
      <c r="JTN30" s="164"/>
      <c r="JTO30" s="164"/>
      <c r="JTP30" s="164"/>
      <c r="JTQ30" s="164"/>
      <c r="JTR30" s="164"/>
      <c r="JTS30" s="164"/>
      <c r="JTT30" s="164"/>
      <c r="JTU30" s="164"/>
      <c r="JTV30" s="164"/>
      <c r="JTW30" s="164"/>
      <c r="JTX30" s="164"/>
      <c r="JTY30" s="164"/>
      <c r="JTZ30" s="164"/>
      <c r="JUA30" s="164"/>
      <c r="JUB30" s="164"/>
      <c r="JUC30" s="164"/>
      <c r="JUD30" s="164"/>
      <c r="JUE30" s="164"/>
      <c r="JUF30" s="164"/>
      <c r="JUG30" s="164"/>
      <c r="JUH30" s="164"/>
      <c r="JUI30" s="164"/>
      <c r="JUJ30" s="164"/>
      <c r="JUK30" s="164"/>
      <c r="JUL30" s="164"/>
      <c r="JUM30" s="164"/>
      <c r="JUN30" s="164"/>
      <c r="JUO30" s="164"/>
      <c r="JUP30" s="164"/>
      <c r="JUQ30" s="164"/>
      <c r="JUR30" s="164"/>
      <c r="JUS30" s="164"/>
      <c r="JUT30" s="164"/>
      <c r="JUU30" s="164"/>
      <c r="JUV30" s="164"/>
      <c r="JUW30" s="164"/>
      <c r="JUX30" s="164"/>
      <c r="JUY30" s="164"/>
      <c r="JUZ30" s="164"/>
      <c r="JVA30" s="164"/>
      <c r="JVB30" s="164"/>
      <c r="JVC30" s="164"/>
      <c r="JVD30" s="164"/>
      <c r="JVE30" s="164"/>
      <c r="JVF30" s="164"/>
      <c r="JVG30" s="164"/>
      <c r="JVH30" s="164"/>
      <c r="JVI30" s="164"/>
      <c r="JVJ30" s="164"/>
      <c r="JVK30" s="164"/>
      <c r="JVL30" s="164"/>
      <c r="JVM30" s="164"/>
      <c r="JVN30" s="164"/>
      <c r="JVO30" s="164"/>
      <c r="JVP30" s="164"/>
      <c r="JVQ30" s="164"/>
      <c r="JVR30" s="164"/>
      <c r="JVS30" s="164"/>
      <c r="JVT30" s="164"/>
      <c r="JVU30" s="164"/>
      <c r="JVV30" s="164"/>
      <c r="JVW30" s="164"/>
      <c r="JVX30" s="164"/>
      <c r="JVY30" s="164"/>
      <c r="JVZ30" s="164"/>
      <c r="JWA30" s="164"/>
      <c r="JWB30" s="164"/>
      <c r="JWC30" s="164"/>
      <c r="JWD30" s="164"/>
      <c r="JWE30" s="164"/>
      <c r="JWF30" s="164"/>
      <c r="JWG30" s="164"/>
      <c r="JWH30" s="164"/>
      <c r="JWI30" s="164"/>
      <c r="JWJ30" s="164"/>
      <c r="JWK30" s="164"/>
      <c r="JWL30" s="164"/>
      <c r="JWM30" s="164"/>
      <c r="JWN30" s="164"/>
      <c r="JWO30" s="164"/>
      <c r="JWP30" s="164"/>
      <c r="JWQ30" s="164"/>
      <c r="JWR30" s="164"/>
      <c r="JWS30" s="164"/>
      <c r="JWT30" s="164"/>
      <c r="JWU30" s="164"/>
      <c r="JWV30" s="164"/>
      <c r="JWW30" s="164"/>
      <c r="JWX30" s="164"/>
      <c r="JWY30" s="164"/>
      <c r="JWZ30" s="164"/>
      <c r="JXA30" s="164"/>
      <c r="JXB30" s="164"/>
      <c r="JXC30" s="164"/>
      <c r="JXD30" s="164"/>
      <c r="JXE30" s="164"/>
      <c r="JXF30" s="164"/>
      <c r="JXG30" s="164"/>
      <c r="JXH30" s="164"/>
      <c r="JXI30" s="164"/>
      <c r="JXJ30" s="164"/>
      <c r="JXK30" s="164"/>
      <c r="JXL30" s="164"/>
      <c r="JXM30" s="164"/>
      <c r="JXN30" s="164"/>
      <c r="JXO30" s="164"/>
      <c r="JXP30" s="164"/>
      <c r="JXQ30" s="164"/>
      <c r="JXR30" s="164"/>
      <c r="JXS30" s="164"/>
      <c r="JXT30" s="164"/>
      <c r="JXU30" s="164"/>
      <c r="JXV30" s="164"/>
      <c r="JXW30" s="164"/>
      <c r="JXX30" s="164"/>
      <c r="JXY30" s="164"/>
      <c r="JXZ30" s="164"/>
      <c r="JYA30" s="164"/>
      <c r="JYB30" s="164"/>
      <c r="JYC30" s="164"/>
      <c r="JYD30" s="164"/>
      <c r="JYE30" s="164"/>
      <c r="JYF30" s="164"/>
      <c r="JYG30" s="164"/>
      <c r="JYH30" s="164"/>
      <c r="JYI30" s="164"/>
      <c r="JYJ30" s="164"/>
      <c r="JYK30" s="164"/>
      <c r="JYL30" s="164"/>
      <c r="JYM30" s="164"/>
      <c r="JYN30" s="164"/>
      <c r="JYO30" s="164"/>
      <c r="JYP30" s="164"/>
      <c r="JYQ30" s="164"/>
      <c r="JYR30" s="164"/>
      <c r="JYS30" s="164"/>
      <c r="JYT30" s="164"/>
      <c r="JYU30" s="164"/>
      <c r="JYV30" s="164"/>
      <c r="JYW30" s="164"/>
      <c r="JYX30" s="164"/>
      <c r="JYY30" s="164"/>
      <c r="JYZ30" s="164"/>
      <c r="JZA30" s="164"/>
      <c r="JZB30" s="164"/>
      <c r="JZC30" s="164"/>
      <c r="JZD30" s="164"/>
      <c r="JZE30" s="164"/>
      <c r="JZF30" s="164"/>
      <c r="JZG30" s="164"/>
      <c r="JZH30" s="164"/>
      <c r="JZI30" s="164"/>
      <c r="JZJ30" s="164"/>
      <c r="JZK30" s="164"/>
      <c r="JZL30" s="164"/>
      <c r="JZM30" s="164"/>
      <c r="JZN30" s="164"/>
      <c r="JZO30" s="164"/>
      <c r="JZP30" s="164"/>
      <c r="JZQ30" s="164"/>
      <c r="JZR30" s="164"/>
      <c r="JZS30" s="164"/>
      <c r="JZT30" s="164"/>
      <c r="JZU30" s="164"/>
      <c r="JZV30" s="164"/>
      <c r="JZW30" s="164"/>
      <c r="JZX30" s="164"/>
      <c r="JZY30" s="164"/>
      <c r="JZZ30" s="164"/>
      <c r="KAA30" s="164"/>
      <c r="KAB30" s="164"/>
      <c r="KAC30" s="164"/>
      <c r="KAD30" s="164"/>
      <c r="KAE30" s="164"/>
      <c r="KAF30" s="164"/>
      <c r="KAG30" s="164"/>
      <c r="KAH30" s="164"/>
      <c r="KAI30" s="164"/>
      <c r="KAJ30" s="164"/>
      <c r="KAK30" s="164"/>
      <c r="KAL30" s="164"/>
      <c r="KAM30" s="164"/>
      <c r="KAN30" s="164"/>
      <c r="KAO30" s="164"/>
      <c r="KAP30" s="164"/>
      <c r="KAQ30" s="164"/>
      <c r="KAR30" s="164"/>
      <c r="KAS30" s="164"/>
      <c r="KAT30" s="164"/>
      <c r="KAU30" s="164"/>
      <c r="KAV30" s="164"/>
      <c r="KAW30" s="164"/>
      <c r="KAX30" s="164"/>
      <c r="KAY30" s="164"/>
      <c r="KAZ30" s="164"/>
      <c r="KBA30" s="164"/>
      <c r="KBB30" s="164"/>
      <c r="KBC30" s="164"/>
      <c r="KBD30" s="164"/>
      <c r="KBE30" s="164"/>
      <c r="KBF30" s="164"/>
      <c r="KBG30" s="164"/>
      <c r="KBH30" s="164"/>
      <c r="KBI30" s="164"/>
      <c r="KBJ30" s="164"/>
      <c r="KBK30" s="164"/>
      <c r="KBL30" s="164"/>
      <c r="KBM30" s="164"/>
      <c r="KBN30" s="164"/>
      <c r="KBO30" s="164"/>
      <c r="KBP30" s="164"/>
      <c r="KBQ30" s="164"/>
      <c r="KBR30" s="164"/>
      <c r="KBS30" s="164"/>
      <c r="KBT30" s="164"/>
      <c r="KBU30" s="164"/>
      <c r="KBV30" s="164"/>
      <c r="KBW30" s="164"/>
      <c r="KBX30" s="164"/>
      <c r="KBY30" s="164"/>
      <c r="KBZ30" s="164"/>
      <c r="KCA30" s="164"/>
      <c r="KCB30" s="164"/>
      <c r="KCC30" s="164"/>
      <c r="KCD30" s="164"/>
      <c r="KCE30" s="164"/>
      <c r="KCF30" s="164"/>
      <c r="KCG30" s="164"/>
      <c r="KCH30" s="164"/>
      <c r="KCI30" s="164"/>
      <c r="KCJ30" s="164"/>
      <c r="KCK30" s="164"/>
      <c r="KCL30" s="164"/>
      <c r="KCM30" s="164"/>
      <c r="KCN30" s="164"/>
      <c r="KCO30" s="164"/>
      <c r="KCP30" s="164"/>
      <c r="KCQ30" s="164"/>
      <c r="KCR30" s="164"/>
      <c r="KCS30" s="164"/>
      <c r="KCT30" s="164"/>
      <c r="KCU30" s="164"/>
      <c r="KCV30" s="164"/>
      <c r="KCW30" s="164"/>
      <c r="KCX30" s="164"/>
      <c r="KCY30" s="164"/>
      <c r="KCZ30" s="164"/>
      <c r="KDA30" s="164"/>
      <c r="KDB30" s="164"/>
      <c r="KDC30" s="164"/>
      <c r="KDD30" s="164"/>
      <c r="KDE30" s="164"/>
      <c r="KDF30" s="164"/>
      <c r="KDG30" s="164"/>
      <c r="KDH30" s="164"/>
      <c r="KDI30" s="164"/>
      <c r="KDJ30" s="164"/>
      <c r="KDK30" s="164"/>
      <c r="KDL30" s="164"/>
      <c r="KDM30" s="164"/>
      <c r="KDN30" s="164"/>
      <c r="KDO30" s="164"/>
      <c r="KDP30" s="164"/>
      <c r="KDQ30" s="164"/>
      <c r="KDR30" s="164"/>
      <c r="KDS30" s="164"/>
      <c r="KDT30" s="164"/>
      <c r="KDU30" s="164"/>
      <c r="KDV30" s="164"/>
      <c r="KDW30" s="164"/>
      <c r="KDX30" s="164"/>
      <c r="KDY30" s="164"/>
      <c r="KDZ30" s="164"/>
      <c r="KEA30" s="164"/>
      <c r="KEB30" s="164"/>
      <c r="KEC30" s="164"/>
      <c r="KED30" s="164"/>
      <c r="KEE30" s="164"/>
      <c r="KEF30" s="164"/>
      <c r="KEG30" s="164"/>
      <c r="KEH30" s="164"/>
      <c r="KEI30" s="164"/>
      <c r="KEJ30" s="164"/>
      <c r="KEK30" s="164"/>
      <c r="KEL30" s="164"/>
      <c r="KEM30" s="164"/>
      <c r="KEN30" s="164"/>
      <c r="KEO30" s="164"/>
      <c r="KEP30" s="164"/>
      <c r="KEQ30" s="164"/>
      <c r="KER30" s="164"/>
      <c r="KES30" s="164"/>
      <c r="KET30" s="164"/>
      <c r="KEU30" s="164"/>
      <c r="KEV30" s="164"/>
      <c r="KEW30" s="164"/>
      <c r="KEX30" s="164"/>
      <c r="KEY30" s="164"/>
      <c r="KEZ30" s="164"/>
      <c r="KFA30" s="164"/>
      <c r="KFB30" s="164"/>
      <c r="KFC30" s="164"/>
      <c r="KFD30" s="164"/>
      <c r="KFE30" s="164"/>
      <c r="KFF30" s="164"/>
      <c r="KFG30" s="164"/>
      <c r="KFH30" s="164"/>
      <c r="KFI30" s="164"/>
      <c r="KFJ30" s="164"/>
      <c r="KFK30" s="164"/>
      <c r="KFL30" s="164"/>
      <c r="KFM30" s="164"/>
      <c r="KFN30" s="164"/>
      <c r="KFO30" s="164"/>
      <c r="KFP30" s="164"/>
      <c r="KFQ30" s="164"/>
      <c r="KFR30" s="164"/>
      <c r="KFS30" s="164"/>
      <c r="KFT30" s="164"/>
      <c r="KFU30" s="164"/>
      <c r="KFV30" s="164"/>
      <c r="KFW30" s="164"/>
      <c r="KFX30" s="164"/>
      <c r="KFY30" s="164"/>
      <c r="KFZ30" s="164"/>
      <c r="KGA30" s="164"/>
      <c r="KGB30" s="164"/>
      <c r="KGC30" s="164"/>
      <c r="KGD30" s="164"/>
      <c r="KGE30" s="164"/>
      <c r="KGF30" s="164"/>
      <c r="KGG30" s="164"/>
      <c r="KGH30" s="164"/>
      <c r="KGI30" s="164"/>
      <c r="KGJ30" s="164"/>
      <c r="KGK30" s="164"/>
      <c r="KGL30" s="164"/>
      <c r="KGM30" s="164"/>
      <c r="KGN30" s="164"/>
      <c r="KGO30" s="164"/>
      <c r="KGP30" s="164"/>
      <c r="KGQ30" s="164"/>
      <c r="KGR30" s="164"/>
      <c r="KGS30" s="164"/>
      <c r="KGT30" s="164"/>
      <c r="KGU30" s="164"/>
      <c r="KGV30" s="164"/>
      <c r="KGW30" s="164"/>
      <c r="KGX30" s="164"/>
      <c r="KGY30" s="164"/>
      <c r="KGZ30" s="164"/>
      <c r="KHA30" s="164"/>
      <c r="KHB30" s="164"/>
      <c r="KHC30" s="164"/>
      <c r="KHD30" s="164"/>
      <c r="KHE30" s="164"/>
      <c r="KHF30" s="164"/>
      <c r="KHG30" s="164"/>
      <c r="KHH30" s="164"/>
      <c r="KHI30" s="164"/>
      <c r="KHJ30" s="164"/>
      <c r="KHK30" s="164"/>
      <c r="KHL30" s="164"/>
      <c r="KHM30" s="164"/>
      <c r="KHN30" s="164"/>
      <c r="KHO30" s="164"/>
      <c r="KHP30" s="164"/>
      <c r="KHQ30" s="164"/>
      <c r="KHR30" s="164"/>
      <c r="KHS30" s="164"/>
      <c r="KHT30" s="164"/>
      <c r="KHU30" s="164"/>
      <c r="KHV30" s="164"/>
      <c r="KHW30" s="164"/>
      <c r="KHX30" s="164"/>
      <c r="KHY30" s="164"/>
      <c r="KHZ30" s="164"/>
      <c r="KIA30" s="164"/>
      <c r="KIB30" s="164"/>
      <c r="KIC30" s="164"/>
      <c r="KID30" s="164"/>
      <c r="KIE30" s="164"/>
      <c r="KIF30" s="164"/>
      <c r="KIG30" s="164"/>
      <c r="KIH30" s="164"/>
      <c r="KII30" s="164"/>
      <c r="KIJ30" s="164"/>
      <c r="KIK30" s="164"/>
      <c r="KIL30" s="164"/>
      <c r="KIM30" s="164"/>
      <c r="KIN30" s="164"/>
      <c r="KIO30" s="164"/>
      <c r="KIP30" s="164"/>
      <c r="KIQ30" s="164"/>
      <c r="KIR30" s="164"/>
      <c r="KIS30" s="164"/>
      <c r="KIT30" s="164"/>
      <c r="KIU30" s="164"/>
      <c r="KIV30" s="164"/>
      <c r="KIW30" s="164"/>
      <c r="KIX30" s="164"/>
      <c r="KIY30" s="164"/>
      <c r="KIZ30" s="164"/>
      <c r="KJA30" s="164"/>
      <c r="KJB30" s="164"/>
      <c r="KJC30" s="164"/>
      <c r="KJD30" s="164"/>
      <c r="KJE30" s="164"/>
      <c r="KJF30" s="164"/>
      <c r="KJG30" s="164"/>
      <c r="KJH30" s="164"/>
      <c r="KJI30" s="164"/>
      <c r="KJJ30" s="164"/>
      <c r="KJK30" s="164"/>
      <c r="KJL30" s="164"/>
      <c r="KJM30" s="164"/>
      <c r="KJN30" s="164"/>
      <c r="KJO30" s="164"/>
      <c r="KJP30" s="164"/>
      <c r="KJQ30" s="164"/>
      <c r="KJR30" s="164"/>
      <c r="KJS30" s="164"/>
      <c r="KJT30" s="164"/>
      <c r="KJU30" s="164"/>
      <c r="KJV30" s="164"/>
      <c r="KJW30" s="164"/>
      <c r="KJX30" s="164"/>
      <c r="KJY30" s="164"/>
      <c r="KJZ30" s="164"/>
      <c r="KKA30" s="164"/>
      <c r="KKB30" s="164"/>
      <c r="KKC30" s="164"/>
      <c r="KKD30" s="164"/>
      <c r="KKE30" s="164"/>
      <c r="KKF30" s="164"/>
      <c r="KKG30" s="164"/>
      <c r="KKH30" s="164"/>
      <c r="KKI30" s="164"/>
      <c r="KKJ30" s="164"/>
      <c r="KKK30" s="164"/>
      <c r="KKL30" s="164"/>
      <c r="KKM30" s="164"/>
      <c r="KKN30" s="164"/>
      <c r="KKO30" s="164"/>
      <c r="KKP30" s="164"/>
      <c r="KKQ30" s="164"/>
      <c r="KKR30" s="164"/>
      <c r="KKS30" s="164"/>
      <c r="KKT30" s="164"/>
      <c r="KKU30" s="164"/>
      <c r="KKV30" s="164"/>
      <c r="KKW30" s="164"/>
      <c r="KKX30" s="164"/>
      <c r="KKY30" s="164"/>
      <c r="KKZ30" s="164"/>
      <c r="KLA30" s="164"/>
      <c r="KLB30" s="164"/>
      <c r="KLC30" s="164"/>
      <c r="KLD30" s="164"/>
      <c r="KLE30" s="164"/>
      <c r="KLF30" s="164"/>
      <c r="KLG30" s="164"/>
      <c r="KLH30" s="164"/>
      <c r="KLI30" s="164"/>
      <c r="KLJ30" s="164"/>
      <c r="KLK30" s="164"/>
      <c r="KLL30" s="164"/>
      <c r="KLM30" s="164"/>
      <c r="KLN30" s="164"/>
      <c r="KLO30" s="164"/>
      <c r="KLP30" s="164"/>
      <c r="KLQ30" s="164"/>
      <c r="KLR30" s="164"/>
      <c r="KLS30" s="164"/>
      <c r="KLT30" s="164"/>
      <c r="KLU30" s="164"/>
      <c r="KLV30" s="164"/>
      <c r="KLW30" s="164"/>
      <c r="KLX30" s="164"/>
      <c r="KLY30" s="164"/>
      <c r="KLZ30" s="164"/>
      <c r="KMA30" s="164"/>
      <c r="KMB30" s="164"/>
      <c r="KMC30" s="164"/>
      <c r="KMD30" s="164"/>
      <c r="KME30" s="164"/>
      <c r="KMF30" s="164"/>
      <c r="KMG30" s="164"/>
      <c r="KMH30" s="164"/>
      <c r="KMI30" s="164"/>
      <c r="KMJ30" s="164"/>
      <c r="KMK30" s="164"/>
      <c r="KML30" s="164"/>
      <c r="KMM30" s="164"/>
      <c r="KMN30" s="164"/>
      <c r="KMO30" s="164"/>
      <c r="KMP30" s="164"/>
      <c r="KMQ30" s="164"/>
      <c r="KMR30" s="164"/>
      <c r="KMS30" s="164"/>
      <c r="KMT30" s="164"/>
      <c r="KMU30" s="164"/>
      <c r="KMV30" s="164"/>
      <c r="KMW30" s="164"/>
      <c r="KMX30" s="164"/>
      <c r="KMY30" s="164"/>
      <c r="KMZ30" s="164"/>
      <c r="KNA30" s="164"/>
      <c r="KNB30" s="164"/>
      <c r="KNC30" s="164"/>
      <c r="KND30" s="164"/>
      <c r="KNE30" s="164"/>
      <c r="KNF30" s="164"/>
      <c r="KNG30" s="164"/>
      <c r="KNH30" s="164"/>
      <c r="KNI30" s="164"/>
      <c r="KNJ30" s="164"/>
      <c r="KNK30" s="164"/>
      <c r="KNL30" s="164"/>
      <c r="KNM30" s="164"/>
      <c r="KNN30" s="164"/>
      <c r="KNO30" s="164"/>
      <c r="KNP30" s="164"/>
      <c r="KNQ30" s="164"/>
      <c r="KNR30" s="164"/>
      <c r="KNS30" s="164"/>
      <c r="KNT30" s="164"/>
      <c r="KNU30" s="164"/>
      <c r="KNV30" s="164"/>
      <c r="KNW30" s="164"/>
      <c r="KNX30" s="164"/>
      <c r="KNY30" s="164"/>
      <c r="KNZ30" s="164"/>
      <c r="KOA30" s="164"/>
      <c r="KOB30" s="164"/>
      <c r="KOC30" s="164"/>
      <c r="KOD30" s="164"/>
      <c r="KOE30" s="164"/>
      <c r="KOF30" s="164"/>
      <c r="KOG30" s="164"/>
      <c r="KOH30" s="164"/>
      <c r="KOI30" s="164"/>
      <c r="KOJ30" s="164"/>
      <c r="KOK30" s="164"/>
      <c r="KOL30" s="164"/>
      <c r="KOM30" s="164"/>
      <c r="KON30" s="164"/>
      <c r="KOO30" s="164"/>
      <c r="KOP30" s="164"/>
      <c r="KOQ30" s="164"/>
      <c r="KOR30" s="164"/>
      <c r="KOS30" s="164"/>
      <c r="KOT30" s="164"/>
      <c r="KOU30" s="164"/>
      <c r="KOV30" s="164"/>
      <c r="KOW30" s="164"/>
      <c r="KOX30" s="164"/>
      <c r="KOY30" s="164"/>
      <c r="KOZ30" s="164"/>
      <c r="KPA30" s="164"/>
      <c r="KPB30" s="164"/>
      <c r="KPC30" s="164"/>
      <c r="KPD30" s="164"/>
      <c r="KPE30" s="164"/>
      <c r="KPF30" s="164"/>
      <c r="KPG30" s="164"/>
      <c r="KPH30" s="164"/>
      <c r="KPI30" s="164"/>
      <c r="KPJ30" s="164"/>
      <c r="KPK30" s="164"/>
      <c r="KPL30" s="164"/>
      <c r="KPM30" s="164"/>
      <c r="KPN30" s="164"/>
      <c r="KPO30" s="164"/>
      <c r="KPP30" s="164"/>
      <c r="KPQ30" s="164"/>
      <c r="KPR30" s="164"/>
      <c r="KPS30" s="164"/>
      <c r="KPT30" s="164"/>
      <c r="KPU30" s="164"/>
      <c r="KPV30" s="164"/>
      <c r="KPW30" s="164"/>
      <c r="KPX30" s="164"/>
      <c r="KPY30" s="164"/>
      <c r="KPZ30" s="164"/>
      <c r="KQA30" s="164"/>
      <c r="KQB30" s="164"/>
      <c r="KQC30" s="164"/>
      <c r="KQD30" s="164"/>
      <c r="KQE30" s="164"/>
      <c r="KQF30" s="164"/>
      <c r="KQG30" s="164"/>
      <c r="KQH30" s="164"/>
      <c r="KQI30" s="164"/>
      <c r="KQJ30" s="164"/>
      <c r="KQK30" s="164"/>
      <c r="KQL30" s="164"/>
      <c r="KQM30" s="164"/>
      <c r="KQN30" s="164"/>
      <c r="KQO30" s="164"/>
      <c r="KQP30" s="164"/>
      <c r="KQQ30" s="164"/>
      <c r="KQR30" s="164"/>
      <c r="KQS30" s="164"/>
      <c r="KQT30" s="164"/>
      <c r="KQU30" s="164"/>
      <c r="KQV30" s="164"/>
      <c r="KQW30" s="164"/>
      <c r="KQX30" s="164"/>
      <c r="KQY30" s="164"/>
      <c r="KQZ30" s="164"/>
      <c r="KRA30" s="164"/>
      <c r="KRB30" s="164"/>
      <c r="KRC30" s="164"/>
      <c r="KRD30" s="164"/>
      <c r="KRE30" s="164"/>
      <c r="KRF30" s="164"/>
      <c r="KRG30" s="164"/>
      <c r="KRH30" s="164"/>
      <c r="KRI30" s="164"/>
      <c r="KRJ30" s="164"/>
      <c r="KRK30" s="164"/>
      <c r="KRL30" s="164"/>
      <c r="KRM30" s="164"/>
      <c r="KRN30" s="164"/>
      <c r="KRO30" s="164"/>
      <c r="KRP30" s="164"/>
      <c r="KRQ30" s="164"/>
      <c r="KRR30" s="164"/>
      <c r="KRS30" s="164"/>
      <c r="KRT30" s="164"/>
      <c r="KRU30" s="164"/>
      <c r="KRV30" s="164"/>
      <c r="KRW30" s="164"/>
      <c r="KRX30" s="164"/>
      <c r="KRY30" s="164"/>
      <c r="KRZ30" s="164"/>
      <c r="KSA30" s="164"/>
      <c r="KSB30" s="164"/>
      <c r="KSC30" s="164"/>
      <c r="KSD30" s="164"/>
      <c r="KSE30" s="164"/>
      <c r="KSF30" s="164"/>
      <c r="KSG30" s="164"/>
      <c r="KSH30" s="164"/>
      <c r="KSI30" s="164"/>
      <c r="KSJ30" s="164"/>
      <c r="KSK30" s="164"/>
      <c r="KSL30" s="164"/>
      <c r="KSM30" s="164"/>
      <c r="KSN30" s="164"/>
      <c r="KSO30" s="164"/>
      <c r="KSP30" s="164"/>
      <c r="KSQ30" s="164"/>
      <c r="KSR30" s="164"/>
      <c r="KSS30" s="164"/>
      <c r="KST30" s="164"/>
      <c r="KSU30" s="164"/>
      <c r="KSV30" s="164"/>
      <c r="KSW30" s="164"/>
      <c r="KSX30" s="164"/>
      <c r="KSY30" s="164"/>
      <c r="KSZ30" s="164"/>
      <c r="KTA30" s="164"/>
      <c r="KTB30" s="164"/>
      <c r="KTC30" s="164"/>
      <c r="KTD30" s="164"/>
      <c r="KTE30" s="164"/>
      <c r="KTF30" s="164"/>
      <c r="KTG30" s="164"/>
      <c r="KTH30" s="164"/>
      <c r="KTI30" s="164"/>
      <c r="KTJ30" s="164"/>
      <c r="KTK30" s="164"/>
      <c r="KTL30" s="164"/>
      <c r="KTM30" s="164"/>
      <c r="KTN30" s="164"/>
      <c r="KTO30" s="164"/>
      <c r="KTP30" s="164"/>
      <c r="KTQ30" s="164"/>
      <c r="KTR30" s="164"/>
      <c r="KTS30" s="164"/>
      <c r="KTT30" s="164"/>
      <c r="KTU30" s="164"/>
      <c r="KTV30" s="164"/>
      <c r="KTW30" s="164"/>
      <c r="KTX30" s="164"/>
      <c r="KTY30" s="164"/>
      <c r="KTZ30" s="164"/>
      <c r="KUA30" s="164"/>
      <c r="KUB30" s="164"/>
      <c r="KUC30" s="164"/>
      <c r="KUD30" s="164"/>
      <c r="KUE30" s="164"/>
      <c r="KUF30" s="164"/>
      <c r="KUG30" s="164"/>
      <c r="KUH30" s="164"/>
      <c r="KUI30" s="164"/>
      <c r="KUJ30" s="164"/>
      <c r="KUK30" s="164"/>
      <c r="KUL30" s="164"/>
      <c r="KUM30" s="164"/>
      <c r="KUN30" s="164"/>
      <c r="KUO30" s="164"/>
      <c r="KUP30" s="164"/>
      <c r="KUQ30" s="164"/>
      <c r="KUR30" s="164"/>
      <c r="KUS30" s="164"/>
      <c r="KUT30" s="164"/>
      <c r="KUU30" s="164"/>
      <c r="KUV30" s="164"/>
      <c r="KUW30" s="164"/>
      <c r="KUX30" s="164"/>
      <c r="KUY30" s="164"/>
      <c r="KUZ30" s="164"/>
      <c r="KVA30" s="164"/>
      <c r="KVB30" s="164"/>
      <c r="KVC30" s="164"/>
      <c r="KVD30" s="164"/>
      <c r="KVE30" s="164"/>
      <c r="KVF30" s="164"/>
      <c r="KVG30" s="164"/>
      <c r="KVH30" s="164"/>
      <c r="KVI30" s="164"/>
      <c r="KVJ30" s="164"/>
      <c r="KVK30" s="164"/>
      <c r="KVL30" s="164"/>
      <c r="KVM30" s="164"/>
      <c r="KVN30" s="164"/>
      <c r="KVO30" s="164"/>
      <c r="KVP30" s="164"/>
      <c r="KVQ30" s="164"/>
      <c r="KVR30" s="164"/>
      <c r="KVS30" s="164"/>
      <c r="KVT30" s="164"/>
      <c r="KVU30" s="164"/>
      <c r="KVV30" s="164"/>
      <c r="KVW30" s="164"/>
      <c r="KVX30" s="164"/>
      <c r="KVY30" s="164"/>
      <c r="KVZ30" s="164"/>
      <c r="KWA30" s="164"/>
      <c r="KWB30" s="164"/>
      <c r="KWC30" s="164"/>
      <c r="KWD30" s="164"/>
      <c r="KWE30" s="164"/>
      <c r="KWF30" s="164"/>
      <c r="KWG30" s="164"/>
      <c r="KWH30" s="164"/>
      <c r="KWI30" s="164"/>
      <c r="KWJ30" s="164"/>
      <c r="KWK30" s="164"/>
      <c r="KWL30" s="164"/>
      <c r="KWM30" s="164"/>
      <c r="KWN30" s="164"/>
      <c r="KWO30" s="164"/>
      <c r="KWP30" s="164"/>
      <c r="KWQ30" s="164"/>
      <c r="KWR30" s="164"/>
      <c r="KWS30" s="164"/>
      <c r="KWT30" s="164"/>
      <c r="KWU30" s="164"/>
      <c r="KWV30" s="164"/>
      <c r="KWW30" s="164"/>
      <c r="KWX30" s="164"/>
      <c r="KWY30" s="164"/>
      <c r="KWZ30" s="164"/>
      <c r="KXA30" s="164"/>
      <c r="KXB30" s="164"/>
      <c r="KXC30" s="164"/>
      <c r="KXD30" s="164"/>
      <c r="KXE30" s="164"/>
      <c r="KXF30" s="164"/>
      <c r="KXG30" s="164"/>
      <c r="KXH30" s="164"/>
      <c r="KXI30" s="164"/>
      <c r="KXJ30" s="164"/>
      <c r="KXK30" s="164"/>
      <c r="KXL30" s="164"/>
      <c r="KXM30" s="164"/>
      <c r="KXN30" s="164"/>
      <c r="KXO30" s="164"/>
      <c r="KXP30" s="164"/>
      <c r="KXQ30" s="164"/>
      <c r="KXR30" s="164"/>
      <c r="KXS30" s="164"/>
      <c r="KXT30" s="164"/>
      <c r="KXU30" s="164"/>
      <c r="KXV30" s="164"/>
      <c r="KXW30" s="164"/>
      <c r="KXX30" s="164"/>
      <c r="KXY30" s="164"/>
      <c r="KXZ30" s="164"/>
      <c r="KYA30" s="164"/>
      <c r="KYB30" s="164"/>
      <c r="KYC30" s="164"/>
      <c r="KYD30" s="164"/>
      <c r="KYE30" s="164"/>
      <c r="KYF30" s="164"/>
      <c r="KYG30" s="164"/>
      <c r="KYH30" s="164"/>
      <c r="KYI30" s="164"/>
      <c r="KYJ30" s="164"/>
      <c r="KYK30" s="164"/>
      <c r="KYL30" s="164"/>
      <c r="KYM30" s="164"/>
      <c r="KYN30" s="164"/>
      <c r="KYO30" s="164"/>
      <c r="KYP30" s="164"/>
      <c r="KYQ30" s="164"/>
      <c r="KYR30" s="164"/>
      <c r="KYS30" s="164"/>
      <c r="KYT30" s="164"/>
      <c r="KYU30" s="164"/>
      <c r="KYV30" s="164"/>
      <c r="KYW30" s="164"/>
      <c r="KYX30" s="164"/>
      <c r="KYY30" s="164"/>
      <c r="KYZ30" s="164"/>
      <c r="KZA30" s="164"/>
      <c r="KZB30" s="164"/>
      <c r="KZC30" s="164"/>
      <c r="KZD30" s="164"/>
      <c r="KZE30" s="164"/>
      <c r="KZF30" s="164"/>
      <c r="KZG30" s="164"/>
      <c r="KZH30" s="164"/>
      <c r="KZI30" s="164"/>
      <c r="KZJ30" s="164"/>
      <c r="KZK30" s="164"/>
      <c r="KZL30" s="164"/>
      <c r="KZM30" s="164"/>
      <c r="KZN30" s="164"/>
      <c r="KZO30" s="164"/>
      <c r="KZP30" s="164"/>
      <c r="KZQ30" s="164"/>
      <c r="KZR30" s="164"/>
      <c r="KZS30" s="164"/>
      <c r="KZT30" s="164"/>
      <c r="KZU30" s="164"/>
      <c r="KZV30" s="164"/>
      <c r="KZW30" s="164"/>
      <c r="KZX30" s="164"/>
      <c r="KZY30" s="164"/>
      <c r="KZZ30" s="164"/>
      <c r="LAA30" s="164"/>
      <c r="LAB30" s="164"/>
      <c r="LAC30" s="164"/>
      <c r="LAD30" s="164"/>
      <c r="LAE30" s="164"/>
      <c r="LAF30" s="164"/>
      <c r="LAG30" s="164"/>
      <c r="LAH30" s="164"/>
      <c r="LAI30" s="164"/>
      <c r="LAJ30" s="164"/>
      <c r="LAK30" s="164"/>
      <c r="LAL30" s="164"/>
      <c r="LAM30" s="164"/>
      <c r="LAN30" s="164"/>
      <c r="LAO30" s="164"/>
      <c r="LAP30" s="164"/>
      <c r="LAQ30" s="164"/>
      <c r="LAR30" s="164"/>
      <c r="LAS30" s="164"/>
      <c r="LAT30" s="164"/>
      <c r="LAU30" s="164"/>
      <c r="LAV30" s="164"/>
      <c r="LAW30" s="164"/>
      <c r="LAX30" s="164"/>
      <c r="LAY30" s="164"/>
      <c r="LAZ30" s="164"/>
      <c r="LBA30" s="164"/>
      <c r="LBB30" s="164"/>
      <c r="LBC30" s="164"/>
      <c r="LBD30" s="164"/>
      <c r="LBE30" s="164"/>
      <c r="LBF30" s="164"/>
      <c r="LBG30" s="164"/>
      <c r="LBH30" s="164"/>
      <c r="LBI30" s="164"/>
      <c r="LBJ30" s="164"/>
      <c r="LBK30" s="164"/>
      <c r="LBL30" s="164"/>
      <c r="LBM30" s="164"/>
      <c r="LBN30" s="164"/>
      <c r="LBO30" s="164"/>
      <c r="LBP30" s="164"/>
      <c r="LBQ30" s="164"/>
      <c r="LBR30" s="164"/>
      <c r="LBS30" s="164"/>
      <c r="LBT30" s="164"/>
      <c r="LBU30" s="164"/>
      <c r="LBV30" s="164"/>
      <c r="LBW30" s="164"/>
      <c r="LBX30" s="164"/>
      <c r="LBY30" s="164"/>
      <c r="LBZ30" s="164"/>
      <c r="LCA30" s="164"/>
      <c r="LCB30" s="164"/>
      <c r="LCC30" s="164"/>
      <c r="LCD30" s="164"/>
      <c r="LCE30" s="164"/>
      <c r="LCF30" s="164"/>
      <c r="LCG30" s="164"/>
      <c r="LCH30" s="164"/>
      <c r="LCI30" s="164"/>
      <c r="LCJ30" s="164"/>
      <c r="LCK30" s="164"/>
      <c r="LCL30" s="164"/>
      <c r="LCM30" s="164"/>
      <c r="LCN30" s="164"/>
      <c r="LCO30" s="164"/>
      <c r="LCP30" s="164"/>
      <c r="LCQ30" s="164"/>
      <c r="LCR30" s="164"/>
      <c r="LCS30" s="164"/>
      <c r="LCT30" s="164"/>
      <c r="LCU30" s="164"/>
      <c r="LCV30" s="164"/>
      <c r="LCW30" s="164"/>
      <c r="LCX30" s="164"/>
      <c r="LCY30" s="164"/>
      <c r="LCZ30" s="164"/>
      <c r="LDA30" s="164"/>
      <c r="LDB30" s="164"/>
      <c r="LDC30" s="164"/>
      <c r="LDD30" s="164"/>
      <c r="LDE30" s="164"/>
      <c r="LDF30" s="164"/>
      <c r="LDG30" s="164"/>
      <c r="LDH30" s="164"/>
      <c r="LDI30" s="164"/>
      <c r="LDJ30" s="164"/>
      <c r="LDK30" s="164"/>
      <c r="LDL30" s="164"/>
      <c r="LDM30" s="164"/>
      <c r="LDN30" s="164"/>
      <c r="LDO30" s="164"/>
      <c r="LDP30" s="164"/>
      <c r="LDQ30" s="164"/>
      <c r="LDR30" s="164"/>
      <c r="LDS30" s="164"/>
      <c r="LDT30" s="164"/>
      <c r="LDU30" s="164"/>
      <c r="LDV30" s="164"/>
      <c r="LDW30" s="164"/>
      <c r="LDX30" s="164"/>
      <c r="LDY30" s="164"/>
      <c r="LDZ30" s="164"/>
      <c r="LEA30" s="164"/>
      <c r="LEB30" s="164"/>
      <c r="LEC30" s="164"/>
      <c r="LED30" s="164"/>
      <c r="LEE30" s="164"/>
      <c r="LEF30" s="164"/>
      <c r="LEG30" s="164"/>
      <c r="LEH30" s="164"/>
      <c r="LEI30" s="164"/>
      <c r="LEJ30" s="164"/>
      <c r="LEK30" s="164"/>
      <c r="LEL30" s="164"/>
      <c r="LEM30" s="164"/>
      <c r="LEN30" s="164"/>
      <c r="LEO30" s="164"/>
      <c r="LEP30" s="164"/>
      <c r="LEQ30" s="164"/>
      <c r="LER30" s="164"/>
      <c r="LES30" s="164"/>
      <c r="LET30" s="164"/>
      <c r="LEU30" s="164"/>
      <c r="LEV30" s="164"/>
      <c r="LEW30" s="164"/>
      <c r="LEX30" s="164"/>
      <c r="LEY30" s="164"/>
      <c r="LEZ30" s="164"/>
      <c r="LFA30" s="164"/>
      <c r="LFB30" s="164"/>
      <c r="LFC30" s="164"/>
      <c r="LFD30" s="164"/>
      <c r="LFE30" s="164"/>
      <c r="LFF30" s="164"/>
      <c r="LFG30" s="164"/>
      <c r="LFH30" s="164"/>
      <c r="LFI30" s="164"/>
      <c r="LFJ30" s="164"/>
      <c r="LFK30" s="164"/>
      <c r="LFL30" s="164"/>
      <c r="LFM30" s="164"/>
      <c r="LFN30" s="164"/>
      <c r="LFO30" s="164"/>
      <c r="LFP30" s="164"/>
      <c r="LFQ30" s="164"/>
      <c r="LFR30" s="164"/>
      <c r="LFS30" s="164"/>
      <c r="LFT30" s="164"/>
      <c r="LFU30" s="164"/>
      <c r="LFV30" s="164"/>
      <c r="LFW30" s="164"/>
      <c r="LFX30" s="164"/>
      <c r="LFY30" s="164"/>
      <c r="LFZ30" s="164"/>
      <c r="LGA30" s="164"/>
      <c r="LGB30" s="164"/>
      <c r="LGC30" s="164"/>
      <c r="LGD30" s="164"/>
      <c r="LGE30" s="164"/>
      <c r="LGF30" s="164"/>
      <c r="LGG30" s="164"/>
      <c r="LGH30" s="164"/>
      <c r="LGI30" s="164"/>
      <c r="LGJ30" s="164"/>
      <c r="LGK30" s="164"/>
      <c r="LGL30" s="164"/>
      <c r="LGM30" s="164"/>
      <c r="LGN30" s="164"/>
      <c r="LGO30" s="164"/>
      <c r="LGP30" s="164"/>
      <c r="LGQ30" s="164"/>
      <c r="LGR30" s="164"/>
      <c r="LGS30" s="164"/>
      <c r="LGT30" s="164"/>
      <c r="LGU30" s="164"/>
      <c r="LGV30" s="164"/>
      <c r="LGW30" s="164"/>
      <c r="LGX30" s="164"/>
      <c r="LGY30" s="164"/>
      <c r="LGZ30" s="164"/>
      <c r="LHA30" s="164"/>
      <c r="LHB30" s="164"/>
      <c r="LHC30" s="164"/>
      <c r="LHD30" s="164"/>
      <c r="LHE30" s="164"/>
      <c r="LHF30" s="164"/>
      <c r="LHG30" s="164"/>
      <c r="LHH30" s="164"/>
      <c r="LHI30" s="164"/>
      <c r="LHJ30" s="164"/>
      <c r="LHK30" s="164"/>
      <c r="LHL30" s="164"/>
      <c r="LHM30" s="164"/>
      <c r="LHN30" s="164"/>
      <c r="LHO30" s="164"/>
      <c r="LHP30" s="164"/>
      <c r="LHQ30" s="164"/>
      <c r="LHR30" s="164"/>
      <c r="LHS30" s="164"/>
      <c r="LHT30" s="164"/>
      <c r="LHU30" s="164"/>
      <c r="LHV30" s="164"/>
      <c r="LHW30" s="164"/>
      <c r="LHX30" s="164"/>
      <c r="LHY30" s="164"/>
      <c r="LHZ30" s="164"/>
      <c r="LIA30" s="164"/>
      <c r="LIB30" s="164"/>
      <c r="LIC30" s="164"/>
      <c r="LID30" s="164"/>
      <c r="LIE30" s="164"/>
      <c r="LIF30" s="164"/>
      <c r="LIG30" s="164"/>
      <c r="LIH30" s="164"/>
      <c r="LII30" s="164"/>
      <c r="LIJ30" s="164"/>
      <c r="LIK30" s="164"/>
      <c r="LIL30" s="164"/>
      <c r="LIM30" s="164"/>
      <c r="LIN30" s="164"/>
      <c r="LIO30" s="164"/>
      <c r="LIP30" s="164"/>
      <c r="LIQ30" s="164"/>
      <c r="LIR30" s="164"/>
      <c r="LIS30" s="164"/>
      <c r="LIT30" s="164"/>
      <c r="LIU30" s="164"/>
      <c r="LIV30" s="164"/>
      <c r="LIW30" s="164"/>
      <c r="LIX30" s="164"/>
      <c r="LIY30" s="164"/>
      <c r="LIZ30" s="164"/>
      <c r="LJA30" s="164"/>
      <c r="LJB30" s="164"/>
      <c r="LJC30" s="164"/>
      <c r="LJD30" s="164"/>
      <c r="LJE30" s="164"/>
      <c r="LJF30" s="164"/>
      <c r="LJG30" s="164"/>
      <c r="LJH30" s="164"/>
      <c r="LJI30" s="164"/>
      <c r="LJJ30" s="164"/>
      <c r="LJK30" s="164"/>
      <c r="LJL30" s="164"/>
      <c r="LJM30" s="164"/>
      <c r="LJN30" s="164"/>
      <c r="LJO30" s="164"/>
      <c r="LJP30" s="164"/>
      <c r="LJQ30" s="164"/>
      <c r="LJR30" s="164"/>
      <c r="LJS30" s="164"/>
      <c r="LJT30" s="164"/>
      <c r="LJU30" s="164"/>
      <c r="LJV30" s="164"/>
      <c r="LJW30" s="164"/>
      <c r="LJX30" s="164"/>
      <c r="LJY30" s="164"/>
      <c r="LJZ30" s="164"/>
      <c r="LKA30" s="164"/>
      <c r="LKB30" s="164"/>
      <c r="LKC30" s="164"/>
      <c r="LKD30" s="164"/>
      <c r="LKE30" s="164"/>
      <c r="LKF30" s="164"/>
      <c r="LKG30" s="164"/>
      <c r="LKH30" s="164"/>
      <c r="LKI30" s="164"/>
      <c r="LKJ30" s="164"/>
      <c r="LKK30" s="164"/>
      <c r="LKL30" s="164"/>
      <c r="LKM30" s="164"/>
      <c r="LKN30" s="164"/>
      <c r="LKO30" s="164"/>
      <c r="LKP30" s="164"/>
      <c r="LKQ30" s="164"/>
      <c r="LKR30" s="164"/>
      <c r="LKS30" s="164"/>
      <c r="LKT30" s="164"/>
      <c r="LKU30" s="164"/>
      <c r="LKV30" s="164"/>
      <c r="LKW30" s="164"/>
      <c r="LKX30" s="164"/>
      <c r="LKY30" s="164"/>
      <c r="LKZ30" s="164"/>
      <c r="LLA30" s="164"/>
      <c r="LLB30" s="164"/>
      <c r="LLC30" s="164"/>
      <c r="LLD30" s="164"/>
      <c r="LLE30" s="164"/>
      <c r="LLF30" s="164"/>
      <c r="LLG30" s="164"/>
      <c r="LLH30" s="164"/>
      <c r="LLI30" s="164"/>
      <c r="LLJ30" s="164"/>
      <c r="LLK30" s="164"/>
      <c r="LLL30" s="164"/>
      <c r="LLM30" s="164"/>
      <c r="LLN30" s="164"/>
      <c r="LLO30" s="164"/>
      <c r="LLP30" s="164"/>
      <c r="LLQ30" s="164"/>
      <c r="LLR30" s="164"/>
      <c r="LLS30" s="164"/>
      <c r="LLT30" s="164"/>
      <c r="LLU30" s="164"/>
      <c r="LLV30" s="164"/>
      <c r="LLW30" s="164"/>
      <c r="LLX30" s="164"/>
      <c r="LLY30" s="164"/>
      <c r="LLZ30" s="164"/>
      <c r="LMA30" s="164"/>
      <c r="LMB30" s="164"/>
      <c r="LMC30" s="164"/>
      <c r="LMD30" s="164"/>
      <c r="LME30" s="164"/>
      <c r="LMF30" s="164"/>
      <c r="LMG30" s="164"/>
      <c r="LMH30" s="164"/>
      <c r="LMI30" s="164"/>
      <c r="LMJ30" s="164"/>
      <c r="LMK30" s="164"/>
      <c r="LML30" s="164"/>
      <c r="LMM30" s="164"/>
      <c r="LMN30" s="164"/>
      <c r="LMO30" s="164"/>
      <c r="LMP30" s="164"/>
      <c r="LMQ30" s="164"/>
      <c r="LMR30" s="164"/>
      <c r="LMS30" s="164"/>
      <c r="LMT30" s="164"/>
      <c r="LMU30" s="164"/>
      <c r="LMV30" s="164"/>
      <c r="LMW30" s="164"/>
      <c r="LMX30" s="164"/>
      <c r="LMY30" s="164"/>
      <c r="LMZ30" s="164"/>
      <c r="LNA30" s="164"/>
      <c r="LNB30" s="164"/>
      <c r="LNC30" s="164"/>
      <c r="LND30" s="164"/>
      <c r="LNE30" s="164"/>
      <c r="LNF30" s="164"/>
      <c r="LNG30" s="164"/>
      <c r="LNH30" s="164"/>
      <c r="LNI30" s="164"/>
      <c r="LNJ30" s="164"/>
      <c r="LNK30" s="164"/>
      <c r="LNL30" s="164"/>
      <c r="LNM30" s="164"/>
      <c r="LNN30" s="164"/>
      <c r="LNO30" s="164"/>
      <c r="LNP30" s="164"/>
      <c r="LNQ30" s="164"/>
      <c r="LNR30" s="164"/>
      <c r="LNS30" s="164"/>
      <c r="LNT30" s="164"/>
      <c r="LNU30" s="164"/>
      <c r="LNV30" s="164"/>
      <c r="LNW30" s="164"/>
      <c r="LNX30" s="164"/>
      <c r="LNY30" s="164"/>
      <c r="LNZ30" s="164"/>
      <c r="LOA30" s="164"/>
      <c r="LOB30" s="164"/>
      <c r="LOC30" s="164"/>
      <c r="LOD30" s="164"/>
      <c r="LOE30" s="164"/>
      <c r="LOF30" s="164"/>
      <c r="LOG30" s="164"/>
      <c r="LOH30" s="164"/>
      <c r="LOI30" s="164"/>
      <c r="LOJ30" s="164"/>
      <c r="LOK30" s="164"/>
      <c r="LOL30" s="164"/>
      <c r="LOM30" s="164"/>
      <c r="LON30" s="164"/>
      <c r="LOO30" s="164"/>
      <c r="LOP30" s="164"/>
      <c r="LOQ30" s="164"/>
      <c r="LOR30" s="164"/>
      <c r="LOS30" s="164"/>
      <c r="LOT30" s="164"/>
      <c r="LOU30" s="164"/>
      <c r="LOV30" s="164"/>
      <c r="LOW30" s="164"/>
      <c r="LOX30" s="164"/>
      <c r="LOY30" s="164"/>
      <c r="LOZ30" s="164"/>
      <c r="LPA30" s="164"/>
      <c r="LPB30" s="164"/>
      <c r="LPC30" s="164"/>
      <c r="LPD30" s="164"/>
      <c r="LPE30" s="164"/>
      <c r="LPF30" s="164"/>
      <c r="LPG30" s="164"/>
      <c r="LPH30" s="164"/>
      <c r="LPI30" s="164"/>
      <c r="LPJ30" s="164"/>
      <c r="LPK30" s="164"/>
      <c r="LPL30" s="164"/>
      <c r="LPM30" s="164"/>
      <c r="LPN30" s="164"/>
      <c r="LPO30" s="164"/>
      <c r="LPP30" s="164"/>
      <c r="LPQ30" s="164"/>
      <c r="LPR30" s="164"/>
      <c r="LPS30" s="164"/>
      <c r="LPT30" s="164"/>
      <c r="LPU30" s="164"/>
      <c r="LPV30" s="164"/>
      <c r="LPW30" s="164"/>
      <c r="LPX30" s="164"/>
      <c r="LPY30" s="164"/>
      <c r="LPZ30" s="164"/>
      <c r="LQA30" s="164"/>
      <c r="LQB30" s="164"/>
      <c r="LQC30" s="164"/>
      <c r="LQD30" s="164"/>
      <c r="LQE30" s="164"/>
      <c r="LQF30" s="164"/>
      <c r="LQG30" s="164"/>
      <c r="LQH30" s="164"/>
      <c r="LQI30" s="164"/>
      <c r="LQJ30" s="164"/>
      <c r="LQK30" s="164"/>
      <c r="LQL30" s="164"/>
      <c r="LQM30" s="164"/>
      <c r="LQN30" s="164"/>
      <c r="LQO30" s="164"/>
      <c r="LQP30" s="164"/>
      <c r="LQQ30" s="164"/>
      <c r="LQR30" s="164"/>
      <c r="LQS30" s="164"/>
      <c r="LQT30" s="164"/>
      <c r="LQU30" s="164"/>
      <c r="LQV30" s="164"/>
      <c r="LQW30" s="164"/>
      <c r="LQX30" s="164"/>
      <c r="LQY30" s="164"/>
      <c r="LQZ30" s="164"/>
      <c r="LRA30" s="164"/>
      <c r="LRB30" s="164"/>
      <c r="LRC30" s="164"/>
      <c r="LRD30" s="164"/>
      <c r="LRE30" s="164"/>
      <c r="LRF30" s="164"/>
      <c r="LRG30" s="164"/>
      <c r="LRH30" s="164"/>
      <c r="LRI30" s="164"/>
      <c r="LRJ30" s="164"/>
      <c r="LRK30" s="164"/>
      <c r="LRL30" s="164"/>
      <c r="LRM30" s="164"/>
      <c r="LRN30" s="164"/>
      <c r="LRO30" s="164"/>
      <c r="LRP30" s="164"/>
      <c r="LRQ30" s="164"/>
      <c r="LRR30" s="164"/>
      <c r="LRS30" s="164"/>
      <c r="LRT30" s="164"/>
      <c r="LRU30" s="164"/>
      <c r="LRV30" s="164"/>
      <c r="LRW30" s="164"/>
      <c r="LRX30" s="164"/>
      <c r="LRY30" s="164"/>
      <c r="LRZ30" s="164"/>
      <c r="LSA30" s="164"/>
      <c r="LSB30" s="164"/>
      <c r="LSC30" s="164"/>
      <c r="LSD30" s="164"/>
      <c r="LSE30" s="164"/>
      <c r="LSF30" s="164"/>
      <c r="LSG30" s="164"/>
      <c r="LSH30" s="164"/>
      <c r="LSI30" s="164"/>
      <c r="LSJ30" s="164"/>
      <c r="LSK30" s="164"/>
      <c r="LSL30" s="164"/>
      <c r="LSM30" s="164"/>
      <c r="LSN30" s="164"/>
      <c r="LSO30" s="164"/>
      <c r="LSP30" s="164"/>
      <c r="LSQ30" s="164"/>
      <c r="LSR30" s="164"/>
      <c r="LSS30" s="164"/>
      <c r="LST30" s="164"/>
      <c r="LSU30" s="164"/>
      <c r="LSV30" s="164"/>
      <c r="LSW30" s="164"/>
      <c r="LSX30" s="164"/>
      <c r="LSY30" s="164"/>
      <c r="LSZ30" s="164"/>
      <c r="LTA30" s="164"/>
      <c r="LTB30" s="164"/>
      <c r="LTC30" s="164"/>
      <c r="LTD30" s="164"/>
      <c r="LTE30" s="164"/>
      <c r="LTF30" s="164"/>
      <c r="LTG30" s="164"/>
      <c r="LTH30" s="164"/>
      <c r="LTI30" s="164"/>
      <c r="LTJ30" s="164"/>
      <c r="LTK30" s="164"/>
      <c r="LTL30" s="164"/>
      <c r="LTM30" s="164"/>
      <c r="LTN30" s="164"/>
      <c r="LTO30" s="164"/>
      <c r="LTP30" s="164"/>
      <c r="LTQ30" s="164"/>
      <c r="LTR30" s="164"/>
      <c r="LTS30" s="164"/>
      <c r="LTT30" s="164"/>
      <c r="LTU30" s="164"/>
      <c r="LTV30" s="164"/>
      <c r="LTW30" s="164"/>
      <c r="LTX30" s="164"/>
      <c r="LTY30" s="164"/>
      <c r="LTZ30" s="164"/>
      <c r="LUA30" s="164"/>
      <c r="LUB30" s="164"/>
      <c r="LUC30" s="164"/>
      <c r="LUD30" s="164"/>
      <c r="LUE30" s="164"/>
      <c r="LUF30" s="164"/>
      <c r="LUG30" s="164"/>
      <c r="LUH30" s="164"/>
      <c r="LUI30" s="164"/>
      <c r="LUJ30" s="164"/>
      <c r="LUK30" s="164"/>
      <c r="LUL30" s="164"/>
      <c r="LUM30" s="164"/>
      <c r="LUN30" s="164"/>
      <c r="LUO30" s="164"/>
      <c r="LUP30" s="164"/>
      <c r="LUQ30" s="164"/>
      <c r="LUR30" s="164"/>
      <c r="LUS30" s="164"/>
      <c r="LUT30" s="164"/>
      <c r="LUU30" s="164"/>
      <c r="LUV30" s="164"/>
      <c r="LUW30" s="164"/>
      <c r="LUX30" s="164"/>
      <c r="LUY30" s="164"/>
      <c r="LUZ30" s="164"/>
      <c r="LVA30" s="164"/>
      <c r="LVB30" s="164"/>
      <c r="LVC30" s="164"/>
      <c r="LVD30" s="164"/>
      <c r="LVE30" s="164"/>
      <c r="LVF30" s="164"/>
      <c r="LVG30" s="164"/>
      <c r="LVH30" s="164"/>
      <c r="LVI30" s="164"/>
      <c r="LVJ30" s="164"/>
      <c r="LVK30" s="164"/>
      <c r="LVL30" s="164"/>
      <c r="LVM30" s="164"/>
      <c r="LVN30" s="164"/>
      <c r="LVO30" s="164"/>
      <c r="LVP30" s="164"/>
      <c r="LVQ30" s="164"/>
      <c r="LVR30" s="164"/>
      <c r="LVS30" s="164"/>
      <c r="LVT30" s="164"/>
      <c r="LVU30" s="164"/>
      <c r="LVV30" s="164"/>
      <c r="LVW30" s="164"/>
      <c r="LVX30" s="164"/>
      <c r="LVY30" s="164"/>
      <c r="LVZ30" s="164"/>
      <c r="LWA30" s="164"/>
      <c r="LWB30" s="164"/>
      <c r="LWC30" s="164"/>
      <c r="LWD30" s="164"/>
      <c r="LWE30" s="164"/>
      <c r="LWF30" s="164"/>
      <c r="LWG30" s="164"/>
      <c r="LWH30" s="164"/>
      <c r="LWI30" s="164"/>
      <c r="LWJ30" s="164"/>
      <c r="LWK30" s="164"/>
      <c r="LWL30" s="164"/>
      <c r="LWM30" s="164"/>
      <c r="LWN30" s="164"/>
      <c r="LWO30" s="164"/>
      <c r="LWP30" s="164"/>
      <c r="LWQ30" s="164"/>
      <c r="LWR30" s="164"/>
      <c r="LWS30" s="164"/>
      <c r="LWT30" s="164"/>
      <c r="LWU30" s="164"/>
      <c r="LWV30" s="164"/>
      <c r="LWW30" s="164"/>
      <c r="LWX30" s="164"/>
      <c r="LWY30" s="164"/>
      <c r="LWZ30" s="164"/>
      <c r="LXA30" s="164"/>
      <c r="LXB30" s="164"/>
      <c r="LXC30" s="164"/>
      <c r="LXD30" s="164"/>
      <c r="LXE30" s="164"/>
      <c r="LXF30" s="164"/>
      <c r="LXG30" s="164"/>
      <c r="LXH30" s="164"/>
      <c r="LXI30" s="164"/>
      <c r="LXJ30" s="164"/>
      <c r="LXK30" s="164"/>
      <c r="LXL30" s="164"/>
      <c r="LXM30" s="164"/>
      <c r="LXN30" s="164"/>
      <c r="LXO30" s="164"/>
      <c r="LXP30" s="164"/>
      <c r="LXQ30" s="164"/>
      <c r="LXR30" s="164"/>
      <c r="LXS30" s="164"/>
      <c r="LXT30" s="164"/>
      <c r="LXU30" s="164"/>
      <c r="LXV30" s="164"/>
      <c r="LXW30" s="164"/>
      <c r="LXX30" s="164"/>
      <c r="LXY30" s="164"/>
      <c r="LXZ30" s="164"/>
      <c r="LYA30" s="164"/>
      <c r="LYB30" s="164"/>
      <c r="LYC30" s="164"/>
      <c r="LYD30" s="164"/>
      <c r="LYE30" s="164"/>
      <c r="LYF30" s="164"/>
      <c r="LYG30" s="164"/>
      <c r="LYH30" s="164"/>
      <c r="LYI30" s="164"/>
      <c r="LYJ30" s="164"/>
      <c r="LYK30" s="164"/>
      <c r="LYL30" s="164"/>
      <c r="LYM30" s="164"/>
      <c r="LYN30" s="164"/>
      <c r="LYO30" s="164"/>
      <c r="LYP30" s="164"/>
      <c r="LYQ30" s="164"/>
      <c r="LYR30" s="164"/>
      <c r="LYS30" s="164"/>
      <c r="LYT30" s="164"/>
      <c r="LYU30" s="164"/>
      <c r="LYV30" s="164"/>
      <c r="LYW30" s="164"/>
      <c r="LYX30" s="164"/>
      <c r="LYY30" s="164"/>
      <c r="LYZ30" s="164"/>
      <c r="LZA30" s="164"/>
      <c r="LZB30" s="164"/>
      <c r="LZC30" s="164"/>
      <c r="LZD30" s="164"/>
      <c r="LZE30" s="164"/>
      <c r="LZF30" s="164"/>
      <c r="LZG30" s="164"/>
      <c r="LZH30" s="164"/>
      <c r="LZI30" s="164"/>
      <c r="LZJ30" s="164"/>
      <c r="LZK30" s="164"/>
      <c r="LZL30" s="164"/>
      <c r="LZM30" s="164"/>
      <c r="LZN30" s="164"/>
      <c r="LZO30" s="164"/>
      <c r="LZP30" s="164"/>
      <c r="LZQ30" s="164"/>
      <c r="LZR30" s="164"/>
      <c r="LZS30" s="164"/>
      <c r="LZT30" s="164"/>
      <c r="LZU30" s="164"/>
      <c r="LZV30" s="164"/>
      <c r="LZW30" s="164"/>
      <c r="LZX30" s="164"/>
      <c r="LZY30" s="164"/>
      <c r="LZZ30" s="164"/>
      <c r="MAA30" s="164"/>
      <c r="MAB30" s="164"/>
      <c r="MAC30" s="164"/>
      <c r="MAD30" s="164"/>
      <c r="MAE30" s="164"/>
      <c r="MAF30" s="164"/>
      <c r="MAG30" s="164"/>
      <c r="MAH30" s="164"/>
      <c r="MAI30" s="164"/>
      <c r="MAJ30" s="164"/>
      <c r="MAK30" s="164"/>
      <c r="MAL30" s="164"/>
      <c r="MAM30" s="164"/>
      <c r="MAN30" s="164"/>
      <c r="MAO30" s="164"/>
      <c r="MAP30" s="164"/>
      <c r="MAQ30" s="164"/>
      <c r="MAR30" s="164"/>
      <c r="MAS30" s="164"/>
      <c r="MAT30" s="164"/>
      <c r="MAU30" s="164"/>
      <c r="MAV30" s="164"/>
      <c r="MAW30" s="164"/>
      <c r="MAX30" s="164"/>
      <c r="MAY30" s="164"/>
      <c r="MAZ30" s="164"/>
      <c r="MBA30" s="164"/>
      <c r="MBB30" s="164"/>
      <c r="MBC30" s="164"/>
      <c r="MBD30" s="164"/>
      <c r="MBE30" s="164"/>
      <c r="MBF30" s="164"/>
      <c r="MBG30" s="164"/>
      <c r="MBH30" s="164"/>
      <c r="MBI30" s="164"/>
      <c r="MBJ30" s="164"/>
      <c r="MBK30" s="164"/>
      <c r="MBL30" s="164"/>
      <c r="MBM30" s="164"/>
      <c r="MBN30" s="164"/>
      <c r="MBO30" s="164"/>
      <c r="MBP30" s="164"/>
      <c r="MBQ30" s="164"/>
      <c r="MBR30" s="164"/>
      <c r="MBS30" s="164"/>
      <c r="MBT30" s="164"/>
      <c r="MBU30" s="164"/>
      <c r="MBV30" s="164"/>
      <c r="MBW30" s="164"/>
      <c r="MBX30" s="164"/>
      <c r="MBY30" s="164"/>
      <c r="MBZ30" s="164"/>
      <c r="MCA30" s="164"/>
      <c r="MCB30" s="164"/>
      <c r="MCC30" s="164"/>
      <c r="MCD30" s="164"/>
      <c r="MCE30" s="164"/>
      <c r="MCF30" s="164"/>
      <c r="MCG30" s="164"/>
      <c r="MCH30" s="164"/>
      <c r="MCI30" s="164"/>
      <c r="MCJ30" s="164"/>
      <c r="MCK30" s="164"/>
      <c r="MCL30" s="164"/>
      <c r="MCM30" s="164"/>
      <c r="MCN30" s="164"/>
      <c r="MCO30" s="164"/>
      <c r="MCP30" s="164"/>
      <c r="MCQ30" s="164"/>
      <c r="MCR30" s="164"/>
      <c r="MCS30" s="164"/>
      <c r="MCT30" s="164"/>
      <c r="MCU30" s="164"/>
      <c r="MCV30" s="164"/>
      <c r="MCW30" s="164"/>
      <c r="MCX30" s="164"/>
      <c r="MCY30" s="164"/>
      <c r="MCZ30" s="164"/>
      <c r="MDA30" s="164"/>
      <c r="MDB30" s="164"/>
      <c r="MDC30" s="164"/>
      <c r="MDD30" s="164"/>
      <c r="MDE30" s="164"/>
      <c r="MDF30" s="164"/>
      <c r="MDG30" s="164"/>
      <c r="MDH30" s="164"/>
      <c r="MDI30" s="164"/>
      <c r="MDJ30" s="164"/>
      <c r="MDK30" s="164"/>
      <c r="MDL30" s="164"/>
      <c r="MDM30" s="164"/>
      <c r="MDN30" s="164"/>
      <c r="MDO30" s="164"/>
      <c r="MDP30" s="164"/>
      <c r="MDQ30" s="164"/>
      <c r="MDR30" s="164"/>
      <c r="MDS30" s="164"/>
      <c r="MDT30" s="164"/>
      <c r="MDU30" s="164"/>
      <c r="MDV30" s="164"/>
      <c r="MDW30" s="164"/>
      <c r="MDX30" s="164"/>
      <c r="MDY30" s="164"/>
      <c r="MDZ30" s="164"/>
      <c r="MEA30" s="164"/>
      <c r="MEB30" s="164"/>
      <c r="MEC30" s="164"/>
      <c r="MED30" s="164"/>
      <c r="MEE30" s="164"/>
      <c r="MEF30" s="164"/>
      <c r="MEG30" s="164"/>
      <c r="MEH30" s="164"/>
      <c r="MEI30" s="164"/>
      <c r="MEJ30" s="164"/>
      <c r="MEK30" s="164"/>
      <c r="MEL30" s="164"/>
      <c r="MEM30" s="164"/>
      <c r="MEN30" s="164"/>
      <c r="MEO30" s="164"/>
      <c r="MEP30" s="164"/>
      <c r="MEQ30" s="164"/>
      <c r="MER30" s="164"/>
      <c r="MES30" s="164"/>
      <c r="MET30" s="164"/>
      <c r="MEU30" s="164"/>
      <c r="MEV30" s="164"/>
      <c r="MEW30" s="164"/>
      <c r="MEX30" s="164"/>
      <c r="MEY30" s="164"/>
      <c r="MEZ30" s="164"/>
      <c r="MFA30" s="164"/>
      <c r="MFB30" s="164"/>
      <c r="MFC30" s="164"/>
      <c r="MFD30" s="164"/>
      <c r="MFE30" s="164"/>
      <c r="MFF30" s="164"/>
      <c r="MFG30" s="164"/>
      <c r="MFH30" s="164"/>
      <c r="MFI30" s="164"/>
      <c r="MFJ30" s="164"/>
      <c r="MFK30" s="164"/>
      <c r="MFL30" s="164"/>
      <c r="MFM30" s="164"/>
      <c r="MFN30" s="164"/>
      <c r="MFO30" s="164"/>
      <c r="MFP30" s="164"/>
      <c r="MFQ30" s="164"/>
      <c r="MFR30" s="164"/>
      <c r="MFS30" s="164"/>
      <c r="MFT30" s="164"/>
      <c r="MFU30" s="164"/>
      <c r="MFV30" s="164"/>
      <c r="MFW30" s="164"/>
      <c r="MFX30" s="164"/>
      <c r="MFY30" s="164"/>
      <c r="MFZ30" s="164"/>
      <c r="MGA30" s="164"/>
      <c r="MGB30" s="164"/>
      <c r="MGC30" s="164"/>
      <c r="MGD30" s="164"/>
      <c r="MGE30" s="164"/>
      <c r="MGF30" s="164"/>
      <c r="MGG30" s="164"/>
      <c r="MGH30" s="164"/>
      <c r="MGI30" s="164"/>
      <c r="MGJ30" s="164"/>
      <c r="MGK30" s="164"/>
      <c r="MGL30" s="164"/>
      <c r="MGM30" s="164"/>
      <c r="MGN30" s="164"/>
      <c r="MGO30" s="164"/>
      <c r="MGP30" s="164"/>
      <c r="MGQ30" s="164"/>
      <c r="MGR30" s="164"/>
      <c r="MGS30" s="164"/>
      <c r="MGT30" s="164"/>
      <c r="MGU30" s="164"/>
      <c r="MGV30" s="164"/>
      <c r="MGW30" s="164"/>
      <c r="MGX30" s="164"/>
      <c r="MGY30" s="164"/>
      <c r="MGZ30" s="164"/>
      <c r="MHA30" s="164"/>
      <c r="MHB30" s="164"/>
      <c r="MHC30" s="164"/>
      <c r="MHD30" s="164"/>
      <c r="MHE30" s="164"/>
      <c r="MHF30" s="164"/>
      <c r="MHG30" s="164"/>
      <c r="MHH30" s="164"/>
      <c r="MHI30" s="164"/>
      <c r="MHJ30" s="164"/>
      <c r="MHK30" s="164"/>
      <c r="MHL30" s="164"/>
      <c r="MHM30" s="164"/>
      <c r="MHN30" s="164"/>
      <c r="MHO30" s="164"/>
      <c r="MHP30" s="164"/>
      <c r="MHQ30" s="164"/>
      <c r="MHR30" s="164"/>
      <c r="MHS30" s="164"/>
      <c r="MHT30" s="164"/>
      <c r="MHU30" s="164"/>
      <c r="MHV30" s="164"/>
      <c r="MHW30" s="164"/>
      <c r="MHX30" s="164"/>
      <c r="MHY30" s="164"/>
      <c r="MHZ30" s="164"/>
      <c r="MIA30" s="164"/>
      <c r="MIB30" s="164"/>
      <c r="MIC30" s="164"/>
      <c r="MID30" s="164"/>
      <c r="MIE30" s="164"/>
      <c r="MIF30" s="164"/>
      <c r="MIG30" s="164"/>
      <c r="MIH30" s="164"/>
      <c r="MII30" s="164"/>
      <c r="MIJ30" s="164"/>
      <c r="MIK30" s="164"/>
      <c r="MIL30" s="164"/>
      <c r="MIM30" s="164"/>
      <c r="MIN30" s="164"/>
      <c r="MIO30" s="164"/>
      <c r="MIP30" s="164"/>
      <c r="MIQ30" s="164"/>
      <c r="MIR30" s="164"/>
      <c r="MIS30" s="164"/>
      <c r="MIT30" s="164"/>
      <c r="MIU30" s="164"/>
      <c r="MIV30" s="164"/>
      <c r="MIW30" s="164"/>
      <c r="MIX30" s="164"/>
      <c r="MIY30" s="164"/>
      <c r="MIZ30" s="164"/>
      <c r="MJA30" s="164"/>
      <c r="MJB30" s="164"/>
      <c r="MJC30" s="164"/>
      <c r="MJD30" s="164"/>
      <c r="MJE30" s="164"/>
      <c r="MJF30" s="164"/>
      <c r="MJG30" s="164"/>
      <c r="MJH30" s="164"/>
      <c r="MJI30" s="164"/>
      <c r="MJJ30" s="164"/>
      <c r="MJK30" s="164"/>
      <c r="MJL30" s="164"/>
      <c r="MJM30" s="164"/>
      <c r="MJN30" s="164"/>
      <c r="MJO30" s="164"/>
      <c r="MJP30" s="164"/>
      <c r="MJQ30" s="164"/>
      <c r="MJR30" s="164"/>
      <c r="MJS30" s="164"/>
      <c r="MJT30" s="164"/>
      <c r="MJU30" s="164"/>
      <c r="MJV30" s="164"/>
      <c r="MJW30" s="164"/>
      <c r="MJX30" s="164"/>
      <c r="MJY30" s="164"/>
      <c r="MJZ30" s="164"/>
      <c r="MKA30" s="164"/>
      <c r="MKB30" s="164"/>
      <c r="MKC30" s="164"/>
      <c r="MKD30" s="164"/>
      <c r="MKE30" s="164"/>
      <c r="MKF30" s="164"/>
      <c r="MKG30" s="164"/>
      <c r="MKH30" s="164"/>
      <c r="MKI30" s="164"/>
      <c r="MKJ30" s="164"/>
      <c r="MKK30" s="164"/>
      <c r="MKL30" s="164"/>
      <c r="MKM30" s="164"/>
      <c r="MKN30" s="164"/>
      <c r="MKO30" s="164"/>
      <c r="MKP30" s="164"/>
      <c r="MKQ30" s="164"/>
      <c r="MKR30" s="164"/>
      <c r="MKS30" s="164"/>
      <c r="MKT30" s="164"/>
      <c r="MKU30" s="164"/>
      <c r="MKV30" s="164"/>
      <c r="MKW30" s="164"/>
      <c r="MKX30" s="164"/>
      <c r="MKY30" s="164"/>
      <c r="MKZ30" s="164"/>
      <c r="MLA30" s="164"/>
      <c r="MLB30" s="164"/>
      <c r="MLC30" s="164"/>
      <c r="MLD30" s="164"/>
      <c r="MLE30" s="164"/>
      <c r="MLF30" s="164"/>
      <c r="MLG30" s="164"/>
      <c r="MLH30" s="164"/>
      <c r="MLI30" s="164"/>
      <c r="MLJ30" s="164"/>
      <c r="MLK30" s="164"/>
      <c r="MLL30" s="164"/>
      <c r="MLM30" s="164"/>
      <c r="MLN30" s="164"/>
      <c r="MLO30" s="164"/>
      <c r="MLP30" s="164"/>
      <c r="MLQ30" s="164"/>
      <c r="MLR30" s="164"/>
      <c r="MLS30" s="164"/>
      <c r="MLT30" s="164"/>
      <c r="MLU30" s="164"/>
      <c r="MLV30" s="164"/>
      <c r="MLW30" s="164"/>
      <c r="MLX30" s="164"/>
      <c r="MLY30" s="164"/>
      <c r="MLZ30" s="164"/>
      <c r="MMA30" s="164"/>
      <c r="MMB30" s="164"/>
      <c r="MMC30" s="164"/>
      <c r="MMD30" s="164"/>
      <c r="MME30" s="164"/>
      <c r="MMF30" s="164"/>
      <c r="MMG30" s="164"/>
      <c r="MMH30" s="164"/>
      <c r="MMI30" s="164"/>
      <c r="MMJ30" s="164"/>
      <c r="MMK30" s="164"/>
      <c r="MML30" s="164"/>
      <c r="MMM30" s="164"/>
      <c r="MMN30" s="164"/>
      <c r="MMO30" s="164"/>
      <c r="MMP30" s="164"/>
      <c r="MMQ30" s="164"/>
      <c r="MMR30" s="164"/>
      <c r="MMS30" s="164"/>
      <c r="MMT30" s="164"/>
      <c r="MMU30" s="164"/>
      <c r="MMV30" s="164"/>
      <c r="MMW30" s="164"/>
      <c r="MMX30" s="164"/>
      <c r="MMY30" s="164"/>
      <c r="MMZ30" s="164"/>
      <c r="MNA30" s="164"/>
      <c r="MNB30" s="164"/>
      <c r="MNC30" s="164"/>
      <c r="MND30" s="164"/>
      <c r="MNE30" s="164"/>
      <c r="MNF30" s="164"/>
      <c r="MNG30" s="164"/>
      <c r="MNH30" s="164"/>
      <c r="MNI30" s="164"/>
      <c r="MNJ30" s="164"/>
      <c r="MNK30" s="164"/>
      <c r="MNL30" s="164"/>
      <c r="MNM30" s="164"/>
      <c r="MNN30" s="164"/>
      <c r="MNO30" s="164"/>
      <c r="MNP30" s="164"/>
      <c r="MNQ30" s="164"/>
      <c r="MNR30" s="164"/>
      <c r="MNS30" s="164"/>
      <c r="MNT30" s="164"/>
      <c r="MNU30" s="164"/>
      <c r="MNV30" s="164"/>
      <c r="MNW30" s="164"/>
      <c r="MNX30" s="164"/>
      <c r="MNY30" s="164"/>
      <c r="MNZ30" s="164"/>
      <c r="MOA30" s="164"/>
      <c r="MOB30" s="164"/>
      <c r="MOC30" s="164"/>
      <c r="MOD30" s="164"/>
      <c r="MOE30" s="164"/>
      <c r="MOF30" s="164"/>
      <c r="MOG30" s="164"/>
      <c r="MOH30" s="164"/>
      <c r="MOI30" s="164"/>
      <c r="MOJ30" s="164"/>
      <c r="MOK30" s="164"/>
      <c r="MOL30" s="164"/>
      <c r="MOM30" s="164"/>
      <c r="MON30" s="164"/>
      <c r="MOO30" s="164"/>
      <c r="MOP30" s="164"/>
      <c r="MOQ30" s="164"/>
      <c r="MOR30" s="164"/>
      <c r="MOS30" s="164"/>
      <c r="MOT30" s="164"/>
      <c r="MOU30" s="164"/>
      <c r="MOV30" s="164"/>
      <c r="MOW30" s="164"/>
      <c r="MOX30" s="164"/>
      <c r="MOY30" s="164"/>
      <c r="MOZ30" s="164"/>
      <c r="MPA30" s="164"/>
      <c r="MPB30" s="164"/>
      <c r="MPC30" s="164"/>
      <c r="MPD30" s="164"/>
      <c r="MPE30" s="164"/>
      <c r="MPF30" s="164"/>
      <c r="MPG30" s="164"/>
      <c r="MPH30" s="164"/>
      <c r="MPI30" s="164"/>
      <c r="MPJ30" s="164"/>
      <c r="MPK30" s="164"/>
      <c r="MPL30" s="164"/>
      <c r="MPM30" s="164"/>
      <c r="MPN30" s="164"/>
      <c r="MPO30" s="164"/>
      <c r="MPP30" s="164"/>
      <c r="MPQ30" s="164"/>
      <c r="MPR30" s="164"/>
      <c r="MPS30" s="164"/>
      <c r="MPT30" s="164"/>
      <c r="MPU30" s="164"/>
      <c r="MPV30" s="164"/>
      <c r="MPW30" s="164"/>
      <c r="MPX30" s="164"/>
      <c r="MPY30" s="164"/>
      <c r="MPZ30" s="164"/>
      <c r="MQA30" s="164"/>
      <c r="MQB30" s="164"/>
      <c r="MQC30" s="164"/>
      <c r="MQD30" s="164"/>
      <c r="MQE30" s="164"/>
      <c r="MQF30" s="164"/>
      <c r="MQG30" s="164"/>
      <c r="MQH30" s="164"/>
      <c r="MQI30" s="164"/>
      <c r="MQJ30" s="164"/>
      <c r="MQK30" s="164"/>
      <c r="MQL30" s="164"/>
      <c r="MQM30" s="164"/>
      <c r="MQN30" s="164"/>
      <c r="MQO30" s="164"/>
      <c r="MQP30" s="164"/>
      <c r="MQQ30" s="164"/>
      <c r="MQR30" s="164"/>
      <c r="MQS30" s="164"/>
      <c r="MQT30" s="164"/>
      <c r="MQU30" s="164"/>
      <c r="MQV30" s="164"/>
      <c r="MQW30" s="164"/>
      <c r="MQX30" s="164"/>
      <c r="MQY30" s="164"/>
      <c r="MQZ30" s="164"/>
      <c r="MRA30" s="164"/>
      <c r="MRB30" s="164"/>
      <c r="MRC30" s="164"/>
      <c r="MRD30" s="164"/>
      <c r="MRE30" s="164"/>
      <c r="MRF30" s="164"/>
      <c r="MRG30" s="164"/>
      <c r="MRH30" s="164"/>
      <c r="MRI30" s="164"/>
      <c r="MRJ30" s="164"/>
      <c r="MRK30" s="164"/>
      <c r="MRL30" s="164"/>
      <c r="MRM30" s="164"/>
      <c r="MRN30" s="164"/>
      <c r="MRO30" s="164"/>
      <c r="MRP30" s="164"/>
      <c r="MRQ30" s="164"/>
      <c r="MRR30" s="164"/>
      <c r="MRS30" s="164"/>
      <c r="MRT30" s="164"/>
      <c r="MRU30" s="164"/>
      <c r="MRV30" s="164"/>
      <c r="MRW30" s="164"/>
      <c r="MRX30" s="164"/>
      <c r="MRY30" s="164"/>
      <c r="MRZ30" s="164"/>
      <c r="MSA30" s="164"/>
      <c r="MSB30" s="164"/>
      <c r="MSC30" s="164"/>
      <c r="MSD30" s="164"/>
      <c r="MSE30" s="164"/>
      <c r="MSF30" s="164"/>
      <c r="MSG30" s="164"/>
      <c r="MSH30" s="164"/>
      <c r="MSI30" s="164"/>
      <c r="MSJ30" s="164"/>
      <c r="MSK30" s="164"/>
      <c r="MSL30" s="164"/>
      <c r="MSM30" s="164"/>
      <c r="MSN30" s="164"/>
      <c r="MSO30" s="164"/>
      <c r="MSP30" s="164"/>
      <c r="MSQ30" s="164"/>
      <c r="MSR30" s="164"/>
      <c r="MSS30" s="164"/>
      <c r="MST30" s="164"/>
      <c r="MSU30" s="164"/>
      <c r="MSV30" s="164"/>
      <c r="MSW30" s="164"/>
      <c r="MSX30" s="164"/>
      <c r="MSY30" s="164"/>
      <c r="MSZ30" s="164"/>
      <c r="MTA30" s="164"/>
      <c r="MTB30" s="164"/>
      <c r="MTC30" s="164"/>
      <c r="MTD30" s="164"/>
      <c r="MTE30" s="164"/>
      <c r="MTF30" s="164"/>
      <c r="MTG30" s="164"/>
      <c r="MTH30" s="164"/>
      <c r="MTI30" s="164"/>
      <c r="MTJ30" s="164"/>
      <c r="MTK30" s="164"/>
      <c r="MTL30" s="164"/>
      <c r="MTM30" s="164"/>
      <c r="MTN30" s="164"/>
      <c r="MTO30" s="164"/>
      <c r="MTP30" s="164"/>
      <c r="MTQ30" s="164"/>
      <c r="MTR30" s="164"/>
      <c r="MTS30" s="164"/>
      <c r="MTT30" s="164"/>
      <c r="MTU30" s="164"/>
      <c r="MTV30" s="164"/>
      <c r="MTW30" s="164"/>
      <c r="MTX30" s="164"/>
      <c r="MTY30" s="164"/>
      <c r="MTZ30" s="164"/>
      <c r="MUA30" s="164"/>
      <c r="MUB30" s="164"/>
      <c r="MUC30" s="164"/>
      <c r="MUD30" s="164"/>
      <c r="MUE30" s="164"/>
      <c r="MUF30" s="164"/>
      <c r="MUG30" s="164"/>
      <c r="MUH30" s="164"/>
      <c r="MUI30" s="164"/>
      <c r="MUJ30" s="164"/>
      <c r="MUK30" s="164"/>
      <c r="MUL30" s="164"/>
      <c r="MUM30" s="164"/>
      <c r="MUN30" s="164"/>
      <c r="MUO30" s="164"/>
      <c r="MUP30" s="164"/>
      <c r="MUQ30" s="164"/>
      <c r="MUR30" s="164"/>
      <c r="MUS30" s="164"/>
      <c r="MUT30" s="164"/>
      <c r="MUU30" s="164"/>
      <c r="MUV30" s="164"/>
      <c r="MUW30" s="164"/>
      <c r="MUX30" s="164"/>
      <c r="MUY30" s="164"/>
      <c r="MUZ30" s="164"/>
      <c r="MVA30" s="164"/>
      <c r="MVB30" s="164"/>
      <c r="MVC30" s="164"/>
      <c r="MVD30" s="164"/>
      <c r="MVE30" s="164"/>
      <c r="MVF30" s="164"/>
      <c r="MVG30" s="164"/>
      <c r="MVH30" s="164"/>
      <c r="MVI30" s="164"/>
      <c r="MVJ30" s="164"/>
      <c r="MVK30" s="164"/>
      <c r="MVL30" s="164"/>
      <c r="MVM30" s="164"/>
      <c r="MVN30" s="164"/>
      <c r="MVO30" s="164"/>
      <c r="MVP30" s="164"/>
      <c r="MVQ30" s="164"/>
      <c r="MVR30" s="164"/>
      <c r="MVS30" s="164"/>
      <c r="MVT30" s="164"/>
      <c r="MVU30" s="164"/>
      <c r="MVV30" s="164"/>
      <c r="MVW30" s="164"/>
      <c r="MVX30" s="164"/>
      <c r="MVY30" s="164"/>
      <c r="MVZ30" s="164"/>
      <c r="MWA30" s="164"/>
      <c r="MWB30" s="164"/>
      <c r="MWC30" s="164"/>
      <c r="MWD30" s="164"/>
      <c r="MWE30" s="164"/>
      <c r="MWF30" s="164"/>
      <c r="MWG30" s="164"/>
      <c r="MWH30" s="164"/>
      <c r="MWI30" s="164"/>
      <c r="MWJ30" s="164"/>
      <c r="MWK30" s="164"/>
      <c r="MWL30" s="164"/>
      <c r="MWM30" s="164"/>
      <c r="MWN30" s="164"/>
      <c r="MWO30" s="164"/>
      <c r="MWP30" s="164"/>
      <c r="MWQ30" s="164"/>
      <c r="MWR30" s="164"/>
      <c r="MWS30" s="164"/>
      <c r="MWT30" s="164"/>
      <c r="MWU30" s="164"/>
      <c r="MWV30" s="164"/>
      <c r="MWW30" s="164"/>
      <c r="MWX30" s="164"/>
      <c r="MWY30" s="164"/>
      <c r="MWZ30" s="164"/>
      <c r="MXA30" s="164"/>
      <c r="MXB30" s="164"/>
      <c r="MXC30" s="164"/>
      <c r="MXD30" s="164"/>
      <c r="MXE30" s="164"/>
      <c r="MXF30" s="164"/>
      <c r="MXG30" s="164"/>
      <c r="MXH30" s="164"/>
      <c r="MXI30" s="164"/>
      <c r="MXJ30" s="164"/>
      <c r="MXK30" s="164"/>
      <c r="MXL30" s="164"/>
      <c r="MXM30" s="164"/>
      <c r="MXN30" s="164"/>
      <c r="MXO30" s="164"/>
      <c r="MXP30" s="164"/>
      <c r="MXQ30" s="164"/>
      <c r="MXR30" s="164"/>
      <c r="MXS30" s="164"/>
      <c r="MXT30" s="164"/>
      <c r="MXU30" s="164"/>
      <c r="MXV30" s="164"/>
      <c r="MXW30" s="164"/>
      <c r="MXX30" s="164"/>
      <c r="MXY30" s="164"/>
      <c r="MXZ30" s="164"/>
      <c r="MYA30" s="164"/>
      <c r="MYB30" s="164"/>
      <c r="MYC30" s="164"/>
      <c r="MYD30" s="164"/>
      <c r="MYE30" s="164"/>
      <c r="MYF30" s="164"/>
      <c r="MYG30" s="164"/>
      <c r="MYH30" s="164"/>
      <c r="MYI30" s="164"/>
      <c r="MYJ30" s="164"/>
      <c r="MYK30" s="164"/>
      <c r="MYL30" s="164"/>
      <c r="MYM30" s="164"/>
      <c r="MYN30" s="164"/>
      <c r="MYO30" s="164"/>
      <c r="MYP30" s="164"/>
      <c r="MYQ30" s="164"/>
      <c r="MYR30" s="164"/>
      <c r="MYS30" s="164"/>
      <c r="MYT30" s="164"/>
      <c r="MYU30" s="164"/>
      <c r="MYV30" s="164"/>
      <c r="MYW30" s="164"/>
      <c r="MYX30" s="164"/>
      <c r="MYY30" s="164"/>
      <c r="MYZ30" s="164"/>
      <c r="MZA30" s="164"/>
      <c r="MZB30" s="164"/>
      <c r="MZC30" s="164"/>
      <c r="MZD30" s="164"/>
      <c r="MZE30" s="164"/>
      <c r="MZF30" s="164"/>
      <c r="MZG30" s="164"/>
      <c r="MZH30" s="164"/>
      <c r="MZI30" s="164"/>
      <c r="MZJ30" s="164"/>
      <c r="MZK30" s="164"/>
      <c r="MZL30" s="164"/>
      <c r="MZM30" s="164"/>
      <c r="MZN30" s="164"/>
      <c r="MZO30" s="164"/>
      <c r="MZP30" s="164"/>
      <c r="MZQ30" s="164"/>
      <c r="MZR30" s="164"/>
      <c r="MZS30" s="164"/>
      <c r="MZT30" s="164"/>
      <c r="MZU30" s="164"/>
      <c r="MZV30" s="164"/>
      <c r="MZW30" s="164"/>
      <c r="MZX30" s="164"/>
      <c r="MZY30" s="164"/>
      <c r="MZZ30" s="164"/>
      <c r="NAA30" s="164"/>
      <c r="NAB30" s="164"/>
      <c r="NAC30" s="164"/>
      <c r="NAD30" s="164"/>
      <c r="NAE30" s="164"/>
      <c r="NAF30" s="164"/>
      <c r="NAG30" s="164"/>
      <c r="NAH30" s="164"/>
      <c r="NAI30" s="164"/>
      <c r="NAJ30" s="164"/>
      <c r="NAK30" s="164"/>
      <c r="NAL30" s="164"/>
      <c r="NAM30" s="164"/>
      <c r="NAN30" s="164"/>
      <c r="NAO30" s="164"/>
      <c r="NAP30" s="164"/>
      <c r="NAQ30" s="164"/>
      <c r="NAR30" s="164"/>
      <c r="NAS30" s="164"/>
      <c r="NAT30" s="164"/>
      <c r="NAU30" s="164"/>
      <c r="NAV30" s="164"/>
      <c r="NAW30" s="164"/>
      <c r="NAX30" s="164"/>
      <c r="NAY30" s="164"/>
      <c r="NAZ30" s="164"/>
      <c r="NBA30" s="164"/>
      <c r="NBB30" s="164"/>
      <c r="NBC30" s="164"/>
      <c r="NBD30" s="164"/>
      <c r="NBE30" s="164"/>
      <c r="NBF30" s="164"/>
      <c r="NBG30" s="164"/>
      <c r="NBH30" s="164"/>
      <c r="NBI30" s="164"/>
      <c r="NBJ30" s="164"/>
      <c r="NBK30" s="164"/>
      <c r="NBL30" s="164"/>
      <c r="NBM30" s="164"/>
      <c r="NBN30" s="164"/>
      <c r="NBO30" s="164"/>
      <c r="NBP30" s="164"/>
      <c r="NBQ30" s="164"/>
      <c r="NBR30" s="164"/>
      <c r="NBS30" s="164"/>
      <c r="NBT30" s="164"/>
      <c r="NBU30" s="164"/>
      <c r="NBV30" s="164"/>
      <c r="NBW30" s="164"/>
      <c r="NBX30" s="164"/>
      <c r="NBY30" s="164"/>
      <c r="NBZ30" s="164"/>
      <c r="NCA30" s="164"/>
      <c r="NCB30" s="164"/>
      <c r="NCC30" s="164"/>
      <c r="NCD30" s="164"/>
      <c r="NCE30" s="164"/>
      <c r="NCF30" s="164"/>
      <c r="NCG30" s="164"/>
      <c r="NCH30" s="164"/>
      <c r="NCI30" s="164"/>
      <c r="NCJ30" s="164"/>
      <c r="NCK30" s="164"/>
      <c r="NCL30" s="164"/>
      <c r="NCM30" s="164"/>
      <c r="NCN30" s="164"/>
      <c r="NCO30" s="164"/>
      <c r="NCP30" s="164"/>
      <c r="NCQ30" s="164"/>
      <c r="NCR30" s="164"/>
      <c r="NCS30" s="164"/>
      <c r="NCT30" s="164"/>
      <c r="NCU30" s="164"/>
      <c r="NCV30" s="164"/>
      <c r="NCW30" s="164"/>
      <c r="NCX30" s="164"/>
      <c r="NCY30" s="164"/>
      <c r="NCZ30" s="164"/>
      <c r="NDA30" s="164"/>
      <c r="NDB30" s="164"/>
      <c r="NDC30" s="164"/>
      <c r="NDD30" s="164"/>
      <c r="NDE30" s="164"/>
      <c r="NDF30" s="164"/>
      <c r="NDG30" s="164"/>
      <c r="NDH30" s="164"/>
      <c r="NDI30" s="164"/>
      <c r="NDJ30" s="164"/>
      <c r="NDK30" s="164"/>
      <c r="NDL30" s="164"/>
      <c r="NDM30" s="164"/>
      <c r="NDN30" s="164"/>
      <c r="NDO30" s="164"/>
      <c r="NDP30" s="164"/>
      <c r="NDQ30" s="164"/>
      <c r="NDR30" s="164"/>
      <c r="NDS30" s="164"/>
      <c r="NDT30" s="164"/>
      <c r="NDU30" s="164"/>
      <c r="NDV30" s="164"/>
      <c r="NDW30" s="164"/>
      <c r="NDX30" s="164"/>
      <c r="NDY30" s="164"/>
      <c r="NDZ30" s="164"/>
      <c r="NEA30" s="164"/>
      <c r="NEB30" s="164"/>
      <c r="NEC30" s="164"/>
      <c r="NED30" s="164"/>
      <c r="NEE30" s="164"/>
      <c r="NEF30" s="164"/>
      <c r="NEG30" s="164"/>
      <c r="NEH30" s="164"/>
      <c r="NEI30" s="164"/>
      <c r="NEJ30" s="164"/>
      <c r="NEK30" s="164"/>
      <c r="NEL30" s="164"/>
      <c r="NEM30" s="164"/>
      <c r="NEN30" s="164"/>
      <c r="NEO30" s="164"/>
      <c r="NEP30" s="164"/>
      <c r="NEQ30" s="164"/>
      <c r="NER30" s="164"/>
      <c r="NES30" s="164"/>
      <c r="NET30" s="164"/>
      <c r="NEU30" s="164"/>
      <c r="NEV30" s="164"/>
      <c r="NEW30" s="164"/>
      <c r="NEX30" s="164"/>
      <c r="NEY30" s="164"/>
      <c r="NEZ30" s="164"/>
      <c r="NFA30" s="164"/>
      <c r="NFB30" s="164"/>
      <c r="NFC30" s="164"/>
      <c r="NFD30" s="164"/>
      <c r="NFE30" s="164"/>
      <c r="NFF30" s="164"/>
      <c r="NFG30" s="164"/>
      <c r="NFH30" s="164"/>
      <c r="NFI30" s="164"/>
      <c r="NFJ30" s="164"/>
      <c r="NFK30" s="164"/>
      <c r="NFL30" s="164"/>
      <c r="NFM30" s="164"/>
      <c r="NFN30" s="164"/>
      <c r="NFO30" s="164"/>
      <c r="NFP30" s="164"/>
      <c r="NFQ30" s="164"/>
      <c r="NFR30" s="164"/>
      <c r="NFS30" s="164"/>
      <c r="NFT30" s="164"/>
      <c r="NFU30" s="164"/>
      <c r="NFV30" s="164"/>
      <c r="NFW30" s="164"/>
      <c r="NFX30" s="164"/>
      <c r="NFY30" s="164"/>
      <c r="NFZ30" s="164"/>
      <c r="NGA30" s="164"/>
      <c r="NGB30" s="164"/>
      <c r="NGC30" s="164"/>
      <c r="NGD30" s="164"/>
      <c r="NGE30" s="164"/>
      <c r="NGF30" s="164"/>
      <c r="NGG30" s="164"/>
      <c r="NGH30" s="164"/>
      <c r="NGI30" s="164"/>
      <c r="NGJ30" s="164"/>
      <c r="NGK30" s="164"/>
      <c r="NGL30" s="164"/>
      <c r="NGM30" s="164"/>
      <c r="NGN30" s="164"/>
      <c r="NGO30" s="164"/>
      <c r="NGP30" s="164"/>
      <c r="NGQ30" s="164"/>
      <c r="NGR30" s="164"/>
      <c r="NGS30" s="164"/>
      <c r="NGT30" s="164"/>
      <c r="NGU30" s="164"/>
      <c r="NGV30" s="164"/>
      <c r="NGW30" s="164"/>
      <c r="NGX30" s="164"/>
      <c r="NGY30" s="164"/>
      <c r="NGZ30" s="164"/>
      <c r="NHA30" s="164"/>
      <c r="NHB30" s="164"/>
      <c r="NHC30" s="164"/>
      <c r="NHD30" s="164"/>
      <c r="NHE30" s="164"/>
      <c r="NHF30" s="164"/>
      <c r="NHG30" s="164"/>
      <c r="NHH30" s="164"/>
      <c r="NHI30" s="164"/>
      <c r="NHJ30" s="164"/>
      <c r="NHK30" s="164"/>
      <c r="NHL30" s="164"/>
      <c r="NHM30" s="164"/>
      <c r="NHN30" s="164"/>
      <c r="NHO30" s="164"/>
      <c r="NHP30" s="164"/>
      <c r="NHQ30" s="164"/>
      <c r="NHR30" s="164"/>
      <c r="NHS30" s="164"/>
      <c r="NHT30" s="164"/>
      <c r="NHU30" s="164"/>
      <c r="NHV30" s="164"/>
      <c r="NHW30" s="164"/>
      <c r="NHX30" s="164"/>
      <c r="NHY30" s="164"/>
      <c r="NHZ30" s="164"/>
      <c r="NIA30" s="164"/>
      <c r="NIB30" s="164"/>
      <c r="NIC30" s="164"/>
      <c r="NID30" s="164"/>
      <c r="NIE30" s="164"/>
      <c r="NIF30" s="164"/>
      <c r="NIG30" s="164"/>
      <c r="NIH30" s="164"/>
      <c r="NII30" s="164"/>
      <c r="NIJ30" s="164"/>
      <c r="NIK30" s="164"/>
      <c r="NIL30" s="164"/>
      <c r="NIM30" s="164"/>
      <c r="NIN30" s="164"/>
      <c r="NIO30" s="164"/>
      <c r="NIP30" s="164"/>
      <c r="NIQ30" s="164"/>
      <c r="NIR30" s="164"/>
      <c r="NIS30" s="164"/>
      <c r="NIT30" s="164"/>
      <c r="NIU30" s="164"/>
      <c r="NIV30" s="164"/>
      <c r="NIW30" s="164"/>
      <c r="NIX30" s="164"/>
      <c r="NIY30" s="164"/>
      <c r="NIZ30" s="164"/>
      <c r="NJA30" s="164"/>
      <c r="NJB30" s="164"/>
      <c r="NJC30" s="164"/>
      <c r="NJD30" s="164"/>
      <c r="NJE30" s="164"/>
      <c r="NJF30" s="164"/>
      <c r="NJG30" s="164"/>
      <c r="NJH30" s="164"/>
      <c r="NJI30" s="164"/>
      <c r="NJJ30" s="164"/>
      <c r="NJK30" s="164"/>
      <c r="NJL30" s="164"/>
      <c r="NJM30" s="164"/>
      <c r="NJN30" s="164"/>
      <c r="NJO30" s="164"/>
      <c r="NJP30" s="164"/>
      <c r="NJQ30" s="164"/>
      <c r="NJR30" s="164"/>
      <c r="NJS30" s="164"/>
      <c r="NJT30" s="164"/>
      <c r="NJU30" s="164"/>
      <c r="NJV30" s="164"/>
      <c r="NJW30" s="164"/>
      <c r="NJX30" s="164"/>
      <c r="NJY30" s="164"/>
      <c r="NJZ30" s="164"/>
      <c r="NKA30" s="164"/>
      <c r="NKB30" s="164"/>
      <c r="NKC30" s="164"/>
      <c r="NKD30" s="164"/>
      <c r="NKE30" s="164"/>
      <c r="NKF30" s="164"/>
      <c r="NKG30" s="164"/>
      <c r="NKH30" s="164"/>
      <c r="NKI30" s="164"/>
      <c r="NKJ30" s="164"/>
      <c r="NKK30" s="164"/>
      <c r="NKL30" s="164"/>
      <c r="NKM30" s="164"/>
      <c r="NKN30" s="164"/>
      <c r="NKO30" s="164"/>
      <c r="NKP30" s="164"/>
      <c r="NKQ30" s="164"/>
      <c r="NKR30" s="164"/>
      <c r="NKS30" s="164"/>
      <c r="NKT30" s="164"/>
      <c r="NKU30" s="164"/>
      <c r="NKV30" s="164"/>
      <c r="NKW30" s="164"/>
      <c r="NKX30" s="164"/>
      <c r="NKY30" s="164"/>
      <c r="NKZ30" s="164"/>
      <c r="NLA30" s="164"/>
      <c r="NLB30" s="164"/>
      <c r="NLC30" s="164"/>
      <c r="NLD30" s="164"/>
      <c r="NLE30" s="164"/>
      <c r="NLF30" s="164"/>
      <c r="NLG30" s="164"/>
      <c r="NLH30" s="164"/>
      <c r="NLI30" s="164"/>
      <c r="NLJ30" s="164"/>
      <c r="NLK30" s="164"/>
      <c r="NLL30" s="164"/>
      <c r="NLM30" s="164"/>
      <c r="NLN30" s="164"/>
      <c r="NLO30" s="164"/>
      <c r="NLP30" s="164"/>
      <c r="NLQ30" s="164"/>
      <c r="NLR30" s="164"/>
      <c r="NLS30" s="164"/>
      <c r="NLT30" s="164"/>
      <c r="NLU30" s="164"/>
      <c r="NLV30" s="164"/>
      <c r="NLW30" s="164"/>
      <c r="NLX30" s="164"/>
      <c r="NLY30" s="164"/>
      <c r="NLZ30" s="164"/>
      <c r="NMA30" s="164"/>
      <c r="NMB30" s="164"/>
      <c r="NMC30" s="164"/>
      <c r="NMD30" s="164"/>
      <c r="NME30" s="164"/>
      <c r="NMF30" s="164"/>
      <c r="NMG30" s="164"/>
      <c r="NMH30" s="164"/>
      <c r="NMI30" s="164"/>
      <c r="NMJ30" s="164"/>
      <c r="NMK30" s="164"/>
      <c r="NML30" s="164"/>
      <c r="NMM30" s="164"/>
      <c r="NMN30" s="164"/>
      <c r="NMO30" s="164"/>
      <c r="NMP30" s="164"/>
      <c r="NMQ30" s="164"/>
      <c r="NMR30" s="164"/>
      <c r="NMS30" s="164"/>
      <c r="NMT30" s="164"/>
      <c r="NMU30" s="164"/>
      <c r="NMV30" s="164"/>
      <c r="NMW30" s="164"/>
      <c r="NMX30" s="164"/>
      <c r="NMY30" s="164"/>
      <c r="NMZ30" s="164"/>
      <c r="NNA30" s="164"/>
      <c r="NNB30" s="164"/>
      <c r="NNC30" s="164"/>
      <c r="NND30" s="164"/>
      <c r="NNE30" s="164"/>
      <c r="NNF30" s="164"/>
      <c r="NNG30" s="164"/>
      <c r="NNH30" s="164"/>
      <c r="NNI30" s="164"/>
      <c r="NNJ30" s="164"/>
      <c r="NNK30" s="164"/>
      <c r="NNL30" s="164"/>
      <c r="NNM30" s="164"/>
      <c r="NNN30" s="164"/>
      <c r="NNO30" s="164"/>
      <c r="NNP30" s="164"/>
      <c r="NNQ30" s="164"/>
      <c r="NNR30" s="164"/>
      <c r="NNS30" s="164"/>
      <c r="NNT30" s="164"/>
      <c r="NNU30" s="164"/>
      <c r="NNV30" s="164"/>
      <c r="NNW30" s="164"/>
      <c r="NNX30" s="164"/>
      <c r="NNY30" s="164"/>
      <c r="NNZ30" s="164"/>
      <c r="NOA30" s="164"/>
      <c r="NOB30" s="164"/>
      <c r="NOC30" s="164"/>
      <c r="NOD30" s="164"/>
      <c r="NOE30" s="164"/>
      <c r="NOF30" s="164"/>
      <c r="NOG30" s="164"/>
      <c r="NOH30" s="164"/>
      <c r="NOI30" s="164"/>
      <c r="NOJ30" s="164"/>
      <c r="NOK30" s="164"/>
      <c r="NOL30" s="164"/>
      <c r="NOM30" s="164"/>
      <c r="NON30" s="164"/>
      <c r="NOO30" s="164"/>
      <c r="NOP30" s="164"/>
      <c r="NOQ30" s="164"/>
      <c r="NOR30" s="164"/>
      <c r="NOS30" s="164"/>
      <c r="NOT30" s="164"/>
      <c r="NOU30" s="164"/>
      <c r="NOV30" s="164"/>
      <c r="NOW30" s="164"/>
      <c r="NOX30" s="164"/>
      <c r="NOY30" s="164"/>
      <c r="NOZ30" s="164"/>
      <c r="NPA30" s="164"/>
      <c r="NPB30" s="164"/>
      <c r="NPC30" s="164"/>
      <c r="NPD30" s="164"/>
      <c r="NPE30" s="164"/>
      <c r="NPF30" s="164"/>
      <c r="NPG30" s="164"/>
      <c r="NPH30" s="164"/>
      <c r="NPI30" s="164"/>
      <c r="NPJ30" s="164"/>
      <c r="NPK30" s="164"/>
      <c r="NPL30" s="164"/>
      <c r="NPM30" s="164"/>
      <c r="NPN30" s="164"/>
      <c r="NPO30" s="164"/>
      <c r="NPP30" s="164"/>
      <c r="NPQ30" s="164"/>
      <c r="NPR30" s="164"/>
      <c r="NPS30" s="164"/>
      <c r="NPT30" s="164"/>
      <c r="NPU30" s="164"/>
      <c r="NPV30" s="164"/>
      <c r="NPW30" s="164"/>
      <c r="NPX30" s="164"/>
      <c r="NPY30" s="164"/>
      <c r="NPZ30" s="164"/>
      <c r="NQA30" s="164"/>
      <c r="NQB30" s="164"/>
      <c r="NQC30" s="164"/>
      <c r="NQD30" s="164"/>
      <c r="NQE30" s="164"/>
      <c r="NQF30" s="164"/>
      <c r="NQG30" s="164"/>
      <c r="NQH30" s="164"/>
      <c r="NQI30" s="164"/>
      <c r="NQJ30" s="164"/>
      <c r="NQK30" s="164"/>
      <c r="NQL30" s="164"/>
      <c r="NQM30" s="164"/>
      <c r="NQN30" s="164"/>
      <c r="NQO30" s="164"/>
      <c r="NQP30" s="164"/>
      <c r="NQQ30" s="164"/>
      <c r="NQR30" s="164"/>
      <c r="NQS30" s="164"/>
      <c r="NQT30" s="164"/>
      <c r="NQU30" s="164"/>
      <c r="NQV30" s="164"/>
      <c r="NQW30" s="164"/>
      <c r="NQX30" s="164"/>
      <c r="NQY30" s="164"/>
      <c r="NQZ30" s="164"/>
      <c r="NRA30" s="164"/>
      <c r="NRB30" s="164"/>
      <c r="NRC30" s="164"/>
      <c r="NRD30" s="164"/>
      <c r="NRE30" s="164"/>
      <c r="NRF30" s="164"/>
      <c r="NRG30" s="164"/>
      <c r="NRH30" s="164"/>
      <c r="NRI30" s="164"/>
      <c r="NRJ30" s="164"/>
      <c r="NRK30" s="164"/>
      <c r="NRL30" s="164"/>
      <c r="NRM30" s="164"/>
      <c r="NRN30" s="164"/>
      <c r="NRO30" s="164"/>
      <c r="NRP30" s="164"/>
      <c r="NRQ30" s="164"/>
      <c r="NRR30" s="164"/>
      <c r="NRS30" s="164"/>
      <c r="NRT30" s="164"/>
      <c r="NRU30" s="164"/>
      <c r="NRV30" s="164"/>
      <c r="NRW30" s="164"/>
      <c r="NRX30" s="164"/>
      <c r="NRY30" s="164"/>
      <c r="NRZ30" s="164"/>
      <c r="NSA30" s="164"/>
      <c r="NSB30" s="164"/>
      <c r="NSC30" s="164"/>
      <c r="NSD30" s="164"/>
      <c r="NSE30" s="164"/>
      <c r="NSF30" s="164"/>
      <c r="NSG30" s="164"/>
      <c r="NSH30" s="164"/>
      <c r="NSI30" s="164"/>
      <c r="NSJ30" s="164"/>
      <c r="NSK30" s="164"/>
      <c r="NSL30" s="164"/>
      <c r="NSM30" s="164"/>
      <c r="NSN30" s="164"/>
      <c r="NSO30" s="164"/>
      <c r="NSP30" s="164"/>
      <c r="NSQ30" s="164"/>
      <c r="NSR30" s="164"/>
      <c r="NSS30" s="164"/>
      <c r="NST30" s="164"/>
      <c r="NSU30" s="164"/>
      <c r="NSV30" s="164"/>
      <c r="NSW30" s="164"/>
      <c r="NSX30" s="164"/>
      <c r="NSY30" s="164"/>
      <c r="NSZ30" s="164"/>
      <c r="NTA30" s="164"/>
      <c r="NTB30" s="164"/>
      <c r="NTC30" s="164"/>
      <c r="NTD30" s="164"/>
      <c r="NTE30" s="164"/>
      <c r="NTF30" s="164"/>
      <c r="NTG30" s="164"/>
      <c r="NTH30" s="164"/>
      <c r="NTI30" s="164"/>
      <c r="NTJ30" s="164"/>
      <c r="NTK30" s="164"/>
      <c r="NTL30" s="164"/>
      <c r="NTM30" s="164"/>
      <c r="NTN30" s="164"/>
      <c r="NTO30" s="164"/>
      <c r="NTP30" s="164"/>
      <c r="NTQ30" s="164"/>
      <c r="NTR30" s="164"/>
      <c r="NTS30" s="164"/>
      <c r="NTT30" s="164"/>
      <c r="NTU30" s="164"/>
      <c r="NTV30" s="164"/>
      <c r="NTW30" s="164"/>
      <c r="NTX30" s="164"/>
      <c r="NTY30" s="164"/>
      <c r="NTZ30" s="164"/>
      <c r="NUA30" s="164"/>
      <c r="NUB30" s="164"/>
      <c r="NUC30" s="164"/>
      <c r="NUD30" s="164"/>
      <c r="NUE30" s="164"/>
      <c r="NUF30" s="164"/>
      <c r="NUG30" s="164"/>
      <c r="NUH30" s="164"/>
      <c r="NUI30" s="164"/>
      <c r="NUJ30" s="164"/>
      <c r="NUK30" s="164"/>
      <c r="NUL30" s="164"/>
      <c r="NUM30" s="164"/>
      <c r="NUN30" s="164"/>
      <c r="NUO30" s="164"/>
      <c r="NUP30" s="164"/>
      <c r="NUQ30" s="164"/>
      <c r="NUR30" s="164"/>
      <c r="NUS30" s="164"/>
      <c r="NUT30" s="164"/>
      <c r="NUU30" s="164"/>
      <c r="NUV30" s="164"/>
      <c r="NUW30" s="164"/>
      <c r="NUX30" s="164"/>
      <c r="NUY30" s="164"/>
      <c r="NUZ30" s="164"/>
      <c r="NVA30" s="164"/>
      <c r="NVB30" s="164"/>
      <c r="NVC30" s="164"/>
      <c r="NVD30" s="164"/>
      <c r="NVE30" s="164"/>
      <c r="NVF30" s="164"/>
      <c r="NVG30" s="164"/>
      <c r="NVH30" s="164"/>
      <c r="NVI30" s="164"/>
      <c r="NVJ30" s="164"/>
      <c r="NVK30" s="164"/>
      <c r="NVL30" s="164"/>
      <c r="NVM30" s="164"/>
      <c r="NVN30" s="164"/>
      <c r="NVO30" s="164"/>
      <c r="NVP30" s="164"/>
      <c r="NVQ30" s="164"/>
      <c r="NVR30" s="164"/>
      <c r="NVS30" s="164"/>
      <c r="NVT30" s="164"/>
      <c r="NVU30" s="164"/>
      <c r="NVV30" s="164"/>
      <c r="NVW30" s="164"/>
      <c r="NVX30" s="164"/>
      <c r="NVY30" s="164"/>
      <c r="NVZ30" s="164"/>
      <c r="NWA30" s="164"/>
      <c r="NWB30" s="164"/>
      <c r="NWC30" s="164"/>
      <c r="NWD30" s="164"/>
      <c r="NWE30" s="164"/>
      <c r="NWF30" s="164"/>
      <c r="NWG30" s="164"/>
      <c r="NWH30" s="164"/>
      <c r="NWI30" s="164"/>
      <c r="NWJ30" s="164"/>
      <c r="NWK30" s="164"/>
      <c r="NWL30" s="164"/>
      <c r="NWM30" s="164"/>
      <c r="NWN30" s="164"/>
      <c r="NWO30" s="164"/>
      <c r="NWP30" s="164"/>
      <c r="NWQ30" s="164"/>
      <c r="NWR30" s="164"/>
      <c r="NWS30" s="164"/>
      <c r="NWT30" s="164"/>
      <c r="NWU30" s="164"/>
      <c r="NWV30" s="164"/>
      <c r="NWW30" s="164"/>
      <c r="NWX30" s="164"/>
      <c r="NWY30" s="164"/>
      <c r="NWZ30" s="164"/>
      <c r="NXA30" s="164"/>
      <c r="NXB30" s="164"/>
      <c r="NXC30" s="164"/>
      <c r="NXD30" s="164"/>
      <c r="NXE30" s="164"/>
      <c r="NXF30" s="164"/>
      <c r="NXG30" s="164"/>
      <c r="NXH30" s="164"/>
      <c r="NXI30" s="164"/>
      <c r="NXJ30" s="164"/>
      <c r="NXK30" s="164"/>
      <c r="NXL30" s="164"/>
      <c r="NXM30" s="164"/>
      <c r="NXN30" s="164"/>
      <c r="NXO30" s="164"/>
      <c r="NXP30" s="164"/>
      <c r="NXQ30" s="164"/>
      <c r="NXR30" s="164"/>
      <c r="NXS30" s="164"/>
      <c r="NXT30" s="164"/>
      <c r="NXU30" s="164"/>
      <c r="NXV30" s="164"/>
      <c r="NXW30" s="164"/>
      <c r="NXX30" s="164"/>
      <c r="NXY30" s="164"/>
      <c r="NXZ30" s="164"/>
      <c r="NYA30" s="164"/>
      <c r="NYB30" s="164"/>
      <c r="NYC30" s="164"/>
      <c r="NYD30" s="164"/>
      <c r="NYE30" s="164"/>
      <c r="NYF30" s="164"/>
      <c r="NYG30" s="164"/>
      <c r="NYH30" s="164"/>
      <c r="NYI30" s="164"/>
      <c r="NYJ30" s="164"/>
      <c r="NYK30" s="164"/>
      <c r="NYL30" s="164"/>
      <c r="NYM30" s="164"/>
      <c r="NYN30" s="164"/>
      <c r="NYO30" s="164"/>
      <c r="NYP30" s="164"/>
      <c r="NYQ30" s="164"/>
      <c r="NYR30" s="164"/>
      <c r="NYS30" s="164"/>
      <c r="NYT30" s="164"/>
      <c r="NYU30" s="164"/>
      <c r="NYV30" s="164"/>
      <c r="NYW30" s="164"/>
      <c r="NYX30" s="164"/>
      <c r="NYY30" s="164"/>
      <c r="NYZ30" s="164"/>
      <c r="NZA30" s="164"/>
      <c r="NZB30" s="164"/>
      <c r="NZC30" s="164"/>
      <c r="NZD30" s="164"/>
      <c r="NZE30" s="164"/>
      <c r="NZF30" s="164"/>
      <c r="NZG30" s="164"/>
      <c r="NZH30" s="164"/>
      <c r="NZI30" s="164"/>
      <c r="NZJ30" s="164"/>
      <c r="NZK30" s="164"/>
      <c r="NZL30" s="164"/>
      <c r="NZM30" s="164"/>
      <c r="NZN30" s="164"/>
      <c r="NZO30" s="164"/>
      <c r="NZP30" s="164"/>
      <c r="NZQ30" s="164"/>
      <c r="NZR30" s="164"/>
      <c r="NZS30" s="164"/>
      <c r="NZT30" s="164"/>
      <c r="NZU30" s="164"/>
      <c r="NZV30" s="164"/>
      <c r="NZW30" s="164"/>
      <c r="NZX30" s="164"/>
      <c r="NZY30" s="164"/>
      <c r="NZZ30" s="164"/>
      <c r="OAA30" s="164"/>
      <c r="OAB30" s="164"/>
      <c r="OAC30" s="164"/>
      <c r="OAD30" s="164"/>
      <c r="OAE30" s="164"/>
      <c r="OAF30" s="164"/>
      <c r="OAG30" s="164"/>
      <c r="OAH30" s="164"/>
      <c r="OAI30" s="164"/>
      <c r="OAJ30" s="164"/>
      <c r="OAK30" s="164"/>
      <c r="OAL30" s="164"/>
      <c r="OAM30" s="164"/>
      <c r="OAN30" s="164"/>
      <c r="OAO30" s="164"/>
      <c r="OAP30" s="164"/>
      <c r="OAQ30" s="164"/>
      <c r="OAR30" s="164"/>
      <c r="OAS30" s="164"/>
      <c r="OAT30" s="164"/>
      <c r="OAU30" s="164"/>
      <c r="OAV30" s="164"/>
      <c r="OAW30" s="164"/>
      <c r="OAX30" s="164"/>
      <c r="OAY30" s="164"/>
      <c r="OAZ30" s="164"/>
      <c r="OBA30" s="164"/>
      <c r="OBB30" s="164"/>
      <c r="OBC30" s="164"/>
      <c r="OBD30" s="164"/>
      <c r="OBE30" s="164"/>
      <c r="OBF30" s="164"/>
      <c r="OBG30" s="164"/>
      <c r="OBH30" s="164"/>
      <c r="OBI30" s="164"/>
      <c r="OBJ30" s="164"/>
      <c r="OBK30" s="164"/>
      <c r="OBL30" s="164"/>
      <c r="OBM30" s="164"/>
      <c r="OBN30" s="164"/>
      <c r="OBO30" s="164"/>
      <c r="OBP30" s="164"/>
      <c r="OBQ30" s="164"/>
      <c r="OBR30" s="164"/>
      <c r="OBS30" s="164"/>
      <c r="OBT30" s="164"/>
      <c r="OBU30" s="164"/>
      <c r="OBV30" s="164"/>
      <c r="OBW30" s="164"/>
      <c r="OBX30" s="164"/>
      <c r="OBY30" s="164"/>
      <c r="OBZ30" s="164"/>
      <c r="OCA30" s="164"/>
      <c r="OCB30" s="164"/>
      <c r="OCC30" s="164"/>
      <c r="OCD30" s="164"/>
      <c r="OCE30" s="164"/>
      <c r="OCF30" s="164"/>
      <c r="OCG30" s="164"/>
      <c r="OCH30" s="164"/>
      <c r="OCI30" s="164"/>
      <c r="OCJ30" s="164"/>
      <c r="OCK30" s="164"/>
      <c r="OCL30" s="164"/>
      <c r="OCM30" s="164"/>
      <c r="OCN30" s="164"/>
      <c r="OCO30" s="164"/>
      <c r="OCP30" s="164"/>
      <c r="OCQ30" s="164"/>
      <c r="OCR30" s="164"/>
      <c r="OCS30" s="164"/>
      <c r="OCT30" s="164"/>
      <c r="OCU30" s="164"/>
      <c r="OCV30" s="164"/>
      <c r="OCW30" s="164"/>
      <c r="OCX30" s="164"/>
      <c r="OCY30" s="164"/>
      <c r="OCZ30" s="164"/>
      <c r="ODA30" s="164"/>
      <c r="ODB30" s="164"/>
      <c r="ODC30" s="164"/>
      <c r="ODD30" s="164"/>
      <c r="ODE30" s="164"/>
      <c r="ODF30" s="164"/>
      <c r="ODG30" s="164"/>
      <c r="ODH30" s="164"/>
      <c r="ODI30" s="164"/>
      <c r="ODJ30" s="164"/>
      <c r="ODK30" s="164"/>
      <c r="ODL30" s="164"/>
      <c r="ODM30" s="164"/>
      <c r="ODN30" s="164"/>
      <c r="ODO30" s="164"/>
      <c r="ODP30" s="164"/>
      <c r="ODQ30" s="164"/>
      <c r="ODR30" s="164"/>
      <c r="ODS30" s="164"/>
      <c r="ODT30" s="164"/>
      <c r="ODU30" s="164"/>
      <c r="ODV30" s="164"/>
      <c r="ODW30" s="164"/>
      <c r="ODX30" s="164"/>
      <c r="ODY30" s="164"/>
      <c r="ODZ30" s="164"/>
      <c r="OEA30" s="164"/>
      <c r="OEB30" s="164"/>
      <c r="OEC30" s="164"/>
      <c r="OED30" s="164"/>
      <c r="OEE30" s="164"/>
      <c r="OEF30" s="164"/>
      <c r="OEG30" s="164"/>
      <c r="OEH30" s="164"/>
      <c r="OEI30" s="164"/>
      <c r="OEJ30" s="164"/>
      <c r="OEK30" s="164"/>
      <c r="OEL30" s="164"/>
      <c r="OEM30" s="164"/>
      <c r="OEN30" s="164"/>
      <c r="OEO30" s="164"/>
      <c r="OEP30" s="164"/>
      <c r="OEQ30" s="164"/>
      <c r="OER30" s="164"/>
      <c r="OES30" s="164"/>
      <c r="OET30" s="164"/>
      <c r="OEU30" s="164"/>
      <c r="OEV30" s="164"/>
      <c r="OEW30" s="164"/>
      <c r="OEX30" s="164"/>
      <c r="OEY30" s="164"/>
      <c r="OEZ30" s="164"/>
      <c r="OFA30" s="164"/>
      <c r="OFB30" s="164"/>
      <c r="OFC30" s="164"/>
      <c r="OFD30" s="164"/>
      <c r="OFE30" s="164"/>
      <c r="OFF30" s="164"/>
      <c r="OFG30" s="164"/>
      <c r="OFH30" s="164"/>
      <c r="OFI30" s="164"/>
      <c r="OFJ30" s="164"/>
      <c r="OFK30" s="164"/>
      <c r="OFL30" s="164"/>
      <c r="OFM30" s="164"/>
      <c r="OFN30" s="164"/>
      <c r="OFO30" s="164"/>
      <c r="OFP30" s="164"/>
      <c r="OFQ30" s="164"/>
      <c r="OFR30" s="164"/>
      <c r="OFS30" s="164"/>
      <c r="OFT30" s="164"/>
      <c r="OFU30" s="164"/>
      <c r="OFV30" s="164"/>
      <c r="OFW30" s="164"/>
      <c r="OFX30" s="164"/>
      <c r="OFY30" s="164"/>
      <c r="OFZ30" s="164"/>
      <c r="OGA30" s="164"/>
      <c r="OGB30" s="164"/>
      <c r="OGC30" s="164"/>
      <c r="OGD30" s="164"/>
      <c r="OGE30" s="164"/>
      <c r="OGF30" s="164"/>
      <c r="OGG30" s="164"/>
      <c r="OGH30" s="164"/>
      <c r="OGI30" s="164"/>
      <c r="OGJ30" s="164"/>
      <c r="OGK30" s="164"/>
      <c r="OGL30" s="164"/>
      <c r="OGM30" s="164"/>
      <c r="OGN30" s="164"/>
      <c r="OGO30" s="164"/>
      <c r="OGP30" s="164"/>
      <c r="OGQ30" s="164"/>
      <c r="OGR30" s="164"/>
      <c r="OGS30" s="164"/>
      <c r="OGT30" s="164"/>
      <c r="OGU30" s="164"/>
      <c r="OGV30" s="164"/>
      <c r="OGW30" s="164"/>
      <c r="OGX30" s="164"/>
      <c r="OGY30" s="164"/>
      <c r="OGZ30" s="164"/>
      <c r="OHA30" s="164"/>
      <c r="OHB30" s="164"/>
      <c r="OHC30" s="164"/>
      <c r="OHD30" s="164"/>
      <c r="OHE30" s="164"/>
      <c r="OHF30" s="164"/>
      <c r="OHG30" s="164"/>
      <c r="OHH30" s="164"/>
      <c r="OHI30" s="164"/>
      <c r="OHJ30" s="164"/>
      <c r="OHK30" s="164"/>
      <c r="OHL30" s="164"/>
      <c r="OHM30" s="164"/>
      <c r="OHN30" s="164"/>
      <c r="OHO30" s="164"/>
      <c r="OHP30" s="164"/>
      <c r="OHQ30" s="164"/>
      <c r="OHR30" s="164"/>
      <c r="OHS30" s="164"/>
      <c r="OHT30" s="164"/>
      <c r="OHU30" s="164"/>
      <c r="OHV30" s="164"/>
      <c r="OHW30" s="164"/>
      <c r="OHX30" s="164"/>
      <c r="OHY30" s="164"/>
      <c r="OHZ30" s="164"/>
      <c r="OIA30" s="164"/>
      <c r="OIB30" s="164"/>
      <c r="OIC30" s="164"/>
      <c r="OID30" s="164"/>
      <c r="OIE30" s="164"/>
      <c r="OIF30" s="164"/>
      <c r="OIG30" s="164"/>
      <c r="OIH30" s="164"/>
      <c r="OII30" s="164"/>
      <c r="OIJ30" s="164"/>
      <c r="OIK30" s="164"/>
      <c r="OIL30" s="164"/>
      <c r="OIM30" s="164"/>
      <c r="OIN30" s="164"/>
      <c r="OIO30" s="164"/>
      <c r="OIP30" s="164"/>
      <c r="OIQ30" s="164"/>
      <c r="OIR30" s="164"/>
      <c r="OIS30" s="164"/>
      <c r="OIT30" s="164"/>
      <c r="OIU30" s="164"/>
      <c r="OIV30" s="164"/>
      <c r="OIW30" s="164"/>
      <c r="OIX30" s="164"/>
      <c r="OIY30" s="164"/>
      <c r="OIZ30" s="164"/>
      <c r="OJA30" s="164"/>
      <c r="OJB30" s="164"/>
      <c r="OJC30" s="164"/>
      <c r="OJD30" s="164"/>
      <c r="OJE30" s="164"/>
      <c r="OJF30" s="164"/>
      <c r="OJG30" s="164"/>
      <c r="OJH30" s="164"/>
      <c r="OJI30" s="164"/>
      <c r="OJJ30" s="164"/>
      <c r="OJK30" s="164"/>
      <c r="OJL30" s="164"/>
      <c r="OJM30" s="164"/>
      <c r="OJN30" s="164"/>
      <c r="OJO30" s="164"/>
      <c r="OJP30" s="164"/>
      <c r="OJQ30" s="164"/>
      <c r="OJR30" s="164"/>
      <c r="OJS30" s="164"/>
      <c r="OJT30" s="164"/>
      <c r="OJU30" s="164"/>
      <c r="OJV30" s="164"/>
      <c r="OJW30" s="164"/>
      <c r="OJX30" s="164"/>
      <c r="OJY30" s="164"/>
      <c r="OJZ30" s="164"/>
      <c r="OKA30" s="164"/>
      <c r="OKB30" s="164"/>
      <c r="OKC30" s="164"/>
      <c r="OKD30" s="164"/>
      <c r="OKE30" s="164"/>
      <c r="OKF30" s="164"/>
      <c r="OKG30" s="164"/>
      <c r="OKH30" s="164"/>
      <c r="OKI30" s="164"/>
      <c r="OKJ30" s="164"/>
      <c r="OKK30" s="164"/>
      <c r="OKL30" s="164"/>
      <c r="OKM30" s="164"/>
      <c r="OKN30" s="164"/>
      <c r="OKO30" s="164"/>
      <c r="OKP30" s="164"/>
      <c r="OKQ30" s="164"/>
      <c r="OKR30" s="164"/>
      <c r="OKS30" s="164"/>
      <c r="OKT30" s="164"/>
      <c r="OKU30" s="164"/>
      <c r="OKV30" s="164"/>
      <c r="OKW30" s="164"/>
      <c r="OKX30" s="164"/>
      <c r="OKY30" s="164"/>
      <c r="OKZ30" s="164"/>
      <c r="OLA30" s="164"/>
      <c r="OLB30" s="164"/>
      <c r="OLC30" s="164"/>
      <c r="OLD30" s="164"/>
      <c r="OLE30" s="164"/>
      <c r="OLF30" s="164"/>
      <c r="OLG30" s="164"/>
      <c r="OLH30" s="164"/>
      <c r="OLI30" s="164"/>
      <c r="OLJ30" s="164"/>
      <c r="OLK30" s="164"/>
      <c r="OLL30" s="164"/>
      <c r="OLM30" s="164"/>
      <c r="OLN30" s="164"/>
      <c r="OLO30" s="164"/>
      <c r="OLP30" s="164"/>
      <c r="OLQ30" s="164"/>
      <c r="OLR30" s="164"/>
      <c r="OLS30" s="164"/>
      <c r="OLT30" s="164"/>
      <c r="OLU30" s="164"/>
      <c r="OLV30" s="164"/>
      <c r="OLW30" s="164"/>
      <c r="OLX30" s="164"/>
      <c r="OLY30" s="164"/>
      <c r="OLZ30" s="164"/>
      <c r="OMA30" s="164"/>
      <c r="OMB30" s="164"/>
      <c r="OMC30" s="164"/>
      <c r="OMD30" s="164"/>
      <c r="OME30" s="164"/>
      <c r="OMF30" s="164"/>
      <c r="OMG30" s="164"/>
      <c r="OMH30" s="164"/>
      <c r="OMI30" s="164"/>
      <c r="OMJ30" s="164"/>
      <c r="OMK30" s="164"/>
      <c r="OML30" s="164"/>
      <c r="OMM30" s="164"/>
      <c r="OMN30" s="164"/>
      <c r="OMO30" s="164"/>
      <c r="OMP30" s="164"/>
      <c r="OMQ30" s="164"/>
      <c r="OMR30" s="164"/>
      <c r="OMS30" s="164"/>
      <c r="OMT30" s="164"/>
      <c r="OMU30" s="164"/>
      <c r="OMV30" s="164"/>
      <c r="OMW30" s="164"/>
      <c r="OMX30" s="164"/>
      <c r="OMY30" s="164"/>
      <c r="OMZ30" s="164"/>
      <c r="ONA30" s="164"/>
      <c r="ONB30" s="164"/>
      <c r="ONC30" s="164"/>
      <c r="OND30" s="164"/>
      <c r="ONE30" s="164"/>
      <c r="ONF30" s="164"/>
      <c r="ONG30" s="164"/>
      <c r="ONH30" s="164"/>
      <c r="ONI30" s="164"/>
      <c r="ONJ30" s="164"/>
      <c r="ONK30" s="164"/>
      <c r="ONL30" s="164"/>
      <c r="ONM30" s="164"/>
      <c r="ONN30" s="164"/>
      <c r="ONO30" s="164"/>
      <c r="ONP30" s="164"/>
      <c r="ONQ30" s="164"/>
      <c r="ONR30" s="164"/>
      <c r="ONS30" s="164"/>
      <c r="ONT30" s="164"/>
      <c r="ONU30" s="164"/>
      <c r="ONV30" s="164"/>
      <c r="ONW30" s="164"/>
      <c r="ONX30" s="164"/>
      <c r="ONY30" s="164"/>
      <c r="ONZ30" s="164"/>
      <c r="OOA30" s="164"/>
      <c r="OOB30" s="164"/>
      <c r="OOC30" s="164"/>
      <c r="OOD30" s="164"/>
      <c r="OOE30" s="164"/>
      <c r="OOF30" s="164"/>
      <c r="OOG30" s="164"/>
      <c r="OOH30" s="164"/>
      <c r="OOI30" s="164"/>
      <c r="OOJ30" s="164"/>
      <c r="OOK30" s="164"/>
      <c r="OOL30" s="164"/>
      <c r="OOM30" s="164"/>
      <c r="OON30" s="164"/>
      <c r="OOO30" s="164"/>
      <c r="OOP30" s="164"/>
      <c r="OOQ30" s="164"/>
      <c r="OOR30" s="164"/>
      <c r="OOS30" s="164"/>
      <c r="OOT30" s="164"/>
      <c r="OOU30" s="164"/>
      <c r="OOV30" s="164"/>
      <c r="OOW30" s="164"/>
      <c r="OOX30" s="164"/>
      <c r="OOY30" s="164"/>
      <c r="OOZ30" s="164"/>
      <c r="OPA30" s="164"/>
      <c r="OPB30" s="164"/>
      <c r="OPC30" s="164"/>
      <c r="OPD30" s="164"/>
      <c r="OPE30" s="164"/>
      <c r="OPF30" s="164"/>
      <c r="OPG30" s="164"/>
      <c r="OPH30" s="164"/>
      <c r="OPI30" s="164"/>
      <c r="OPJ30" s="164"/>
      <c r="OPK30" s="164"/>
      <c r="OPL30" s="164"/>
      <c r="OPM30" s="164"/>
      <c r="OPN30" s="164"/>
      <c r="OPO30" s="164"/>
      <c r="OPP30" s="164"/>
      <c r="OPQ30" s="164"/>
      <c r="OPR30" s="164"/>
      <c r="OPS30" s="164"/>
      <c r="OPT30" s="164"/>
      <c r="OPU30" s="164"/>
      <c r="OPV30" s="164"/>
      <c r="OPW30" s="164"/>
      <c r="OPX30" s="164"/>
      <c r="OPY30" s="164"/>
      <c r="OPZ30" s="164"/>
      <c r="OQA30" s="164"/>
      <c r="OQB30" s="164"/>
      <c r="OQC30" s="164"/>
      <c r="OQD30" s="164"/>
      <c r="OQE30" s="164"/>
      <c r="OQF30" s="164"/>
      <c r="OQG30" s="164"/>
      <c r="OQH30" s="164"/>
      <c r="OQI30" s="164"/>
      <c r="OQJ30" s="164"/>
      <c r="OQK30" s="164"/>
      <c r="OQL30" s="164"/>
      <c r="OQM30" s="164"/>
      <c r="OQN30" s="164"/>
      <c r="OQO30" s="164"/>
      <c r="OQP30" s="164"/>
      <c r="OQQ30" s="164"/>
      <c r="OQR30" s="164"/>
      <c r="OQS30" s="164"/>
      <c r="OQT30" s="164"/>
      <c r="OQU30" s="164"/>
      <c r="OQV30" s="164"/>
      <c r="OQW30" s="164"/>
      <c r="OQX30" s="164"/>
      <c r="OQY30" s="164"/>
      <c r="OQZ30" s="164"/>
      <c r="ORA30" s="164"/>
      <c r="ORB30" s="164"/>
      <c r="ORC30" s="164"/>
      <c r="ORD30" s="164"/>
      <c r="ORE30" s="164"/>
      <c r="ORF30" s="164"/>
      <c r="ORG30" s="164"/>
      <c r="ORH30" s="164"/>
      <c r="ORI30" s="164"/>
      <c r="ORJ30" s="164"/>
      <c r="ORK30" s="164"/>
      <c r="ORL30" s="164"/>
      <c r="ORM30" s="164"/>
      <c r="ORN30" s="164"/>
      <c r="ORO30" s="164"/>
      <c r="ORP30" s="164"/>
      <c r="ORQ30" s="164"/>
      <c r="ORR30" s="164"/>
      <c r="ORS30" s="164"/>
      <c r="ORT30" s="164"/>
      <c r="ORU30" s="164"/>
      <c r="ORV30" s="164"/>
      <c r="ORW30" s="164"/>
      <c r="ORX30" s="164"/>
      <c r="ORY30" s="164"/>
      <c r="ORZ30" s="164"/>
      <c r="OSA30" s="164"/>
      <c r="OSB30" s="164"/>
      <c r="OSC30" s="164"/>
      <c r="OSD30" s="164"/>
      <c r="OSE30" s="164"/>
      <c r="OSF30" s="164"/>
      <c r="OSG30" s="164"/>
      <c r="OSH30" s="164"/>
      <c r="OSI30" s="164"/>
      <c r="OSJ30" s="164"/>
      <c r="OSK30" s="164"/>
      <c r="OSL30" s="164"/>
      <c r="OSM30" s="164"/>
      <c r="OSN30" s="164"/>
      <c r="OSO30" s="164"/>
      <c r="OSP30" s="164"/>
      <c r="OSQ30" s="164"/>
      <c r="OSR30" s="164"/>
      <c r="OSS30" s="164"/>
      <c r="OST30" s="164"/>
      <c r="OSU30" s="164"/>
      <c r="OSV30" s="164"/>
      <c r="OSW30" s="164"/>
      <c r="OSX30" s="164"/>
      <c r="OSY30" s="164"/>
      <c r="OSZ30" s="164"/>
      <c r="OTA30" s="164"/>
      <c r="OTB30" s="164"/>
      <c r="OTC30" s="164"/>
      <c r="OTD30" s="164"/>
      <c r="OTE30" s="164"/>
      <c r="OTF30" s="164"/>
      <c r="OTG30" s="164"/>
      <c r="OTH30" s="164"/>
      <c r="OTI30" s="164"/>
      <c r="OTJ30" s="164"/>
      <c r="OTK30" s="164"/>
      <c r="OTL30" s="164"/>
      <c r="OTM30" s="164"/>
      <c r="OTN30" s="164"/>
      <c r="OTO30" s="164"/>
      <c r="OTP30" s="164"/>
      <c r="OTQ30" s="164"/>
      <c r="OTR30" s="164"/>
      <c r="OTS30" s="164"/>
      <c r="OTT30" s="164"/>
      <c r="OTU30" s="164"/>
      <c r="OTV30" s="164"/>
      <c r="OTW30" s="164"/>
      <c r="OTX30" s="164"/>
      <c r="OTY30" s="164"/>
      <c r="OTZ30" s="164"/>
      <c r="OUA30" s="164"/>
      <c r="OUB30" s="164"/>
      <c r="OUC30" s="164"/>
      <c r="OUD30" s="164"/>
      <c r="OUE30" s="164"/>
      <c r="OUF30" s="164"/>
      <c r="OUG30" s="164"/>
      <c r="OUH30" s="164"/>
      <c r="OUI30" s="164"/>
      <c r="OUJ30" s="164"/>
      <c r="OUK30" s="164"/>
      <c r="OUL30" s="164"/>
      <c r="OUM30" s="164"/>
      <c r="OUN30" s="164"/>
      <c r="OUO30" s="164"/>
      <c r="OUP30" s="164"/>
      <c r="OUQ30" s="164"/>
      <c r="OUR30" s="164"/>
      <c r="OUS30" s="164"/>
      <c r="OUT30" s="164"/>
      <c r="OUU30" s="164"/>
      <c r="OUV30" s="164"/>
      <c r="OUW30" s="164"/>
      <c r="OUX30" s="164"/>
      <c r="OUY30" s="164"/>
      <c r="OUZ30" s="164"/>
      <c r="OVA30" s="164"/>
      <c r="OVB30" s="164"/>
      <c r="OVC30" s="164"/>
      <c r="OVD30" s="164"/>
      <c r="OVE30" s="164"/>
      <c r="OVF30" s="164"/>
      <c r="OVG30" s="164"/>
      <c r="OVH30" s="164"/>
      <c r="OVI30" s="164"/>
      <c r="OVJ30" s="164"/>
      <c r="OVK30" s="164"/>
      <c r="OVL30" s="164"/>
      <c r="OVM30" s="164"/>
      <c r="OVN30" s="164"/>
      <c r="OVO30" s="164"/>
      <c r="OVP30" s="164"/>
      <c r="OVQ30" s="164"/>
      <c r="OVR30" s="164"/>
      <c r="OVS30" s="164"/>
      <c r="OVT30" s="164"/>
      <c r="OVU30" s="164"/>
      <c r="OVV30" s="164"/>
      <c r="OVW30" s="164"/>
      <c r="OVX30" s="164"/>
      <c r="OVY30" s="164"/>
      <c r="OVZ30" s="164"/>
      <c r="OWA30" s="164"/>
      <c r="OWB30" s="164"/>
      <c r="OWC30" s="164"/>
      <c r="OWD30" s="164"/>
      <c r="OWE30" s="164"/>
      <c r="OWF30" s="164"/>
      <c r="OWG30" s="164"/>
      <c r="OWH30" s="164"/>
      <c r="OWI30" s="164"/>
      <c r="OWJ30" s="164"/>
      <c r="OWK30" s="164"/>
      <c r="OWL30" s="164"/>
      <c r="OWM30" s="164"/>
      <c r="OWN30" s="164"/>
      <c r="OWO30" s="164"/>
      <c r="OWP30" s="164"/>
      <c r="OWQ30" s="164"/>
      <c r="OWR30" s="164"/>
      <c r="OWS30" s="164"/>
      <c r="OWT30" s="164"/>
      <c r="OWU30" s="164"/>
      <c r="OWV30" s="164"/>
      <c r="OWW30" s="164"/>
      <c r="OWX30" s="164"/>
      <c r="OWY30" s="164"/>
      <c r="OWZ30" s="164"/>
      <c r="OXA30" s="164"/>
      <c r="OXB30" s="164"/>
      <c r="OXC30" s="164"/>
      <c r="OXD30" s="164"/>
      <c r="OXE30" s="164"/>
      <c r="OXF30" s="164"/>
      <c r="OXG30" s="164"/>
      <c r="OXH30" s="164"/>
      <c r="OXI30" s="164"/>
      <c r="OXJ30" s="164"/>
      <c r="OXK30" s="164"/>
      <c r="OXL30" s="164"/>
      <c r="OXM30" s="164"/>
      <c r="OXN30" s="164"/>
      <c r="OXO30" s="164"/>
      <c r="OXP30" s="164"/>
      <c r="OXQ30" s="164"/>
      <c r="OXR30" s="164"/>
      <c r="OXS30" s="164"/>
      <c r="OXT30" s="164"/>
      <c r="OXU30" s="164"/>
      <c r="OXV30" s="164"/>
      <c r="OXW30" s="164"/>
      <c r="OXX30" s="164"/>
      <c r="OXY30" s="164"/>
      <c r="OXZ30" s="164"/>
      <c r="OYA30" s="164"/>
      <c r="OYB30" s="164"/>
      <c r="OYC30" s="164"/>
      <c r="OYD30" s="164"/>
      <c r="OYE30" s="164"/>
      <c r="OYF30" s="164"/>
      <c r="OYG30" s="164"/>
      <c r="OYH30" s="164"/>
      <c r="OYI30" s="164"/>
      <c r="OYJ30" s="164"/>
      <c r="OYK30" s="164"/>
      <c r="OYL30" s="164"/>
      <c r="OYM30" s="164"/>
      <c r="OYN30" s="164"/>
      <c r="OYO30" s="164"/>
      <c r="OYP30" s="164"/>
      <c r="OYQ30" s="164"/>
      <c r="OYR30" s="164"/>
      <c r="OYS30" s="164"/>
      <c r="OYT30" s="164"/>
      <c r="OYU30" s="164"/>
      <c r="OYV30" s="164"/>
      <c r="OYW30" s="164"/>
      <c r="OYX30" s="164"/>
      <c r="OYY30" s="164"/>
      <c r="OYZ30" s="164"/>
      <c r="OZA30" s="164"/>
      <c r="OZB30" s="164"/>
      <c r="OZC30" s="164"/>
      <c r="OZD30" s="164"/>
      <c r="OZE30" s="164"/>
      <c r="OZF30" s="164"/>
      <c r="OZG30" s="164"/>
      <c r="OZH30" s="164"/>
      <c r="OZI30" s="164"/>
      <c r="OZJ30" s="164"/>
      <c r="OZK30" s="164"/>
      <c r="OZL30" s="164"/>
      <c r="OZM30" s="164"/>
      <c r="OZN30" s="164"/>
      <c r="OZO30" s="164"/>
      <c r="OZP30" s="164"/>
      <c r="OZQ30" s="164"/>
      <c r="OZR30" s="164"/>
      <c r="OZS30" s="164"/>
      <c r="OZT30" s="164"/>
      <c r="OZU30" s="164"/>
      <c r="OZV30" s="164"/>
      <c r="OZW30" s="164"/>
      <c r="OZX30" s="164"/>
      <c r="OZY30" s="164"/>
      <c r="OZZ30" s="164"/>
      <c r="PAA30" s="164"/>
      <c r="PAB30" s="164"/>
      <c r="PAC30" s="164"/>
      <c r="PAD30" s="164"/>
      <c r="PAE30" s="164"/>
      <c r="PAF30" s="164"/>
      <c r="PAG30" s="164"/>
      <c r="PAH30" s="164"/>
      <c r="PAI30" s="164"/>
      <c r="PAJ30" s="164"/>
      <c r="PAK30" s="164"/>
      <c r="PAL30" s="164"/>
      <c r="PAM30" s="164"/>
      <c r="PAN30" s="164"/>
      <c r="PAO30" s="164"/>
      <c r="PAP30" s="164"/>
      <c r="PAQ30" s="164"/>
      <c r="PAR30" s="164"/>
      <c r="PAS30" s="164"/>
      <c r="PAT30" s="164"/>
      <c r="PAU30" s="164"/>
      <c r="PAV30" s="164"/>
      <c r="PAW30" s="164"/>
      <c r="PAX30" s="164"/>
      <c r="PAY30" s="164"/>
      <c r="PAZ30" s="164"/>
      <c r="PBA30" s="164"/>
      <c r="PBB30" s="164"/>
      <c r="PBC30" s="164"/>
      <c r="PBD30" s="164"/>
      <c r="PBE30" s="164"/>
      <c r="PBF30" s="164"/>
      <c r="PBG30" s="164"/>
      <c r="PBH30" s="164"/>
      <c r="PBI30" s="164"/>
      <c r="PBJ30" s="164"/>
      <c r="PBK30" s="164"/>
      <c r="PBL30" s="164"/>
      <c r="PBM30" s="164"/>
      <c r="PBN30" s="164"/>
      <c r="PBO30" s="164"/>
      <c r="PBP30" s="164"/>
      <c r="PBQ30" s="164"/>
      <c r="PBR30" s="164"/>
      <c r="PBS30" s="164"/>
      <c r="PBT30" s="164"/>
      <c r="PBU30" s="164"/>
      <c r="PBV30" s="164"/>
      <c r="PBW30" s="164"/>
      <c r="PBX30" s="164"/>
      <c r="PBY30" s="164"/>
      <c r="PBZ30" s="164"/>
      <c r="PCA30" s="164"/>
      <c r="PCB30" s="164"/>
      <c r="PCC30" s="164"/>
      <c r="PCD30" s="164"/>
      <c r="PCE30" s="164"/>
      <c r="PCF30" s="164"/>
      <c r="PCG30" s="164"/>
      <c r="PCH30" s="164"/>
      <c r="PCI30" s="164"/>
      <c r="PCJ30" s="164"/>
      <c r="PCK30" s="164"/>
      <c r="PCL30" s="164"/>
      <c r="PCM30" s="164"/>
      <c r="PCN30" s="164"/>
      <c r="PCO30" s="164"/>
      <c r="PCP30" s="164"/>
      <c r="PCQ30" s="164"/>
      <c r="PCR30" s="164"/>
      <c r="PCS30" s="164"/>
      <c r="PCT30" s="164"/>
      <c r="PCU30" s="164"/>
      <c r="PCV30" s="164"/>
      <c r="PCW30" s="164"/>
      <c r="PCX30" s="164"/>
      <c r="PCY30" s="164"/>
      <c r="PCZ30" s="164"/>
      <c r="PDA30" s="164"/>
      <c r="PDB30" s="164"/>
      <c r="PDC30" s="164"/>
      <c r="PDD30" s="164"/>
      <c r="PDE30" s="164"/>
      <c r="PDF30" s="164"/>
      <c r="PDG30" s="164"/>
      <c r="PDH30" s="164"/>
      <c r="PDI30" s="164"/>
      <c r="PDJ30" s="164"/>
      <c r="PDK30" s="164"/>
      <c r="PDL30" s="164"/>
      <c r="PDM30" s="164"/>
      <c r="PDN30" s="164"/>
      <c r="PDO30" s="164"/>
      <c r="PDP30" s="164"/>
      <c r="PDQ30" s="164"/>
      <c r="PDR30" s="164"/>
      <c r="PDS30" s="164"/>
      <c r="PDT30" s="164"/>
      <c r="PDU30" s="164"/>
      <c r="PDV30" s="164"/>
      <c r="PDW30" s="164"/>
      <c r="PDX30" s="164"/>
      <c r="PDY30" s="164"/>
      <c r="PDZ30" s="164"/>
      <c r="PEA30" s="164"/>
      <c r="PEB30" s="164"/>
      <c r="PEC30" s="164"/>
      <c r="PED30" s="164"/>
      <c r="PEE30" s="164"/>
      <c r="PEF30" s="164"/>
      <c r="PEG30" s="164"/>
      <c r="PEH30" s="164"/>
      <c r="PEI30" s="164"/>
      <c r="PEJ30" s="164"/>
      <c r="PEK30" s="164"/>
      <c r="PEL30" s="164"/>
      <c r="PEM30" s="164"/>
      <c r="PEN30" s="164"/>
      <c r="PEO30" s="164"/>
      <c r="PEP30" s="164"/>
      <c r="PEQ30" s="164"/>
      <c r="PER30" s="164"/>
      <c r="PES30" s="164"/>
      <c r="PET30" s="164"/>
      <c r="PEU30" s="164"/>
      <c r="PEV30" s="164"/>
      <c r="PEW30" s="164"/>
      <c r="PEX30" s="164"/>
      <c r="PEY30" s="164"/>
      <c r="PEZ30" s="164"/>
      <c r="PFA30" s="164"/>
      <c r="PFB30" s="164"/>
      <c r="PFC30" s="164"/>
      <c r="PFD30" s="164"/>
      <c r="PFE30" s="164"/>
      <c r="PFF30" s="164"/>
      <c r="PFG30" s="164"/>
      <c r="PFH30" s="164"/>
      <c r="PFI30" s="164"/>
      <c r="PFJ30" s="164"/>
      <c r="PFK30" s="164"/>
      <c r="PFL30" s="164"/>
      <c r="PFM30" s="164"/>
      <c r="PFN30" s="164"/>
      <c r="PFO30" s="164"/>
      <c r="PFP30" s="164"/>
      <c r="PFQ30" s="164"/>
      <c r="PFR30" s="164"/>
      <c r="PFS30" s="164"/>
      <c r="PFT30" s="164"/>
      <c r="PFU30" s="164"/>
      <c r="PFV30" s="164"/>
      <c r="PFW30" s="164"/>
      <c r="PFX30" s="164"/>
      <c r="PFY30" s="164"/>
      <c r="PFZ30" s="164"/>
      <c r="PGA30" s="164"/>
      <c r="PGB30" s="164"/>
      <c r="PGC30" s="164"/>
      <c r="PGD30" s="164"/>
      <c r="PGE30" s="164"/>
      <c r="PGF30" s="164"/>
      <c r="PGG30" s="164"/>
      <c r="PGH30" s="164"/>
      <c r="PGI30" s="164"/>
      <c r="PGJ30" s="164"/>
      <c r="PGK30" s="164"/>
      <c r="PGL30" s="164"/>
      <c r="PGM30" s="164"/>
      <c r="PGN30" s="164"/>
      <c r="PGO30" s="164"/>
      <c r="PGP30" s="164"/>
      <c r="PGQ30" s="164"/>
      <c r="PGR30" s="164"/>
      <c r="PGS30" s="164"/>
      <c r="PGT30" s="164"/>
      <c r="PGU30" s="164"/>
      <c r="PGV30" s="164"/>
      <c r="PGW30" s="164"/>
      <c r="PGX30" s="164"/>
      <c r="PGY30" s="164"/>
      <c r="PGZ30" s="164"/>
      <c r="PHA30" s="164"/>
      <c r="PHB30" s="164"/>
      <c r="PHC30" s="164"/>
      <c r="PHD30" s="164"/>
      <c r="PHE30" s="164"/>
      <c r="PHF30" s="164"/>
      <c r="PHG30" s="164"/>
      <c r="PHH30" s="164"/>
      <c r="PHI30" s="164"/>
      <c r="PHJ30" s="164"/>
      <c r="PHK30" s="164"/>
      <c r="PHL30" s="164"/>
      <c r="PHM30" s="164"/>
      <c r="PHN30" s="164"/>
      <c r="PHO30" s="164"/>
      <c r="PHP30" s="164"/>
      <c r="PHQ30" s="164"/>
      <c r="PHR30" s="164"/>
      <c r="PHS30" s="164"/>
      <c r="PHT30" s="164"/>
      <c r="PHU30" s="164"/>
      <c r="PHV30" s="164"/>
      <c r="PHW30" s="164"/>
      <c r="PHX30" s="164"/>
      <c r="PHY30" s="164"/>
      <c r="PHZ30" s="164"/>
      <c r="PIA30" s="164"/>
      <c r="PIB30" s="164"/>
      <c r="PIC30" s="164"/>
      <c r="PID30" s="164"/>
      <c r="PIE30" s="164"/>
      <c r="PIF30" s="164"/>
      <c r="PIG30" s="164"/>
      <c r="PIH30" s="164"/>
      <c r="PII30" s="164"/>
      <c r="PIJ30" s="164"/>
      <c r="PIK30" s="164"/>
      <c r="PIL30" s="164"/>
      <c r="PIM30" s="164"/>
      <c r="PIN30" s="164"/>
      <c r="PIO30" s="164"/>
      <c r="PIP30" s="164"/>
      <c r="PIQ30" s="164"/>
      <c r="PIR30" s="164"/>
      <c r="PIS30" s="164"/>
      <c r="PIT30" s="164"/>
      <c r="PIU30" s="164"/>
      <c r="PIV30" s="164"/>
      <c r="PIW30" s="164"/>
      <c r="PIX30" s="164"/>
      <c r="PIY30" s="164"/>
      <c r="PIZ30" s="164"/>
      <c r="PJA30" s="164"/>
      <c r="PJB30" s="164"/>
      <c r="PJC30" s="164"/>
      <c r="PJD30" s="164"/>
      <c r="PJE30" s="164"/>
      <c r="PJF30" s="164"/>
      <c r="PJG30" s="164"/>
      <c r="PJH30" s="164"/>
      <c r="PJI30" s="164"/>
      <c r="PJJ30" s="164"/>
      <c r="PJK30" s="164"/>
      <c r="PJL30" s="164"/>
      <c r="PJM30" s="164"/>
      <c r="PJN30" s="164"/>
      <c r="PJO30" s="164"/>
      <c r="PJP30" s="164"/>
      <c r="PJQ30" s="164"/>
      <c r="PJR30" s="164"/>
      <c r="PJS30" s="164"/>
      <c r="PJT30" s="164"/>
      <c r="PJU30" s="164"/>
      <c r="PJV30" s="164"/>
      <c r="PJW30" s="164"/>
      <c r="PJX30" s="164"/>
      <c r="PJY30" s="164"/>
      <c r="PJZ30" s="164"/>
      <c r="PKA30" s="164"/>
      <c r="PKB30" s="164"/>
      <c r="PKC30" s="164"/>
      <c r="PKD30" s="164"/>
      <c r="PKE30" s="164"/>
      <c r="PKF30" s="164"/>
      <c r="PKG30" s="164"/>
      <c r="PKH30" s="164"/>
      <c r="PKI30" s="164"/>
      <c r="PKJ30" s="164"/>
      <c r="PKK30" s="164"/>
      <c r="PKL30" s="164"/>
      <c r="PKM30" s="164"/>
      <c r="PKN30" s="164"/>
      <c r="PKO30" s="164"/>
      <c r="PKP30" s="164"/>
      <c r="PKQ30" s="164"/>
      <c r="PKR30" s="164"/>
      <c r="PKS30" s="164"/>
      <c r="PKT30" s="164"/>
      <c r="PKU30" s="164"/>
      <c r="PKV30" s="164"/>
      <c r="PKW30" s="164"/>
      <c r="PKX30" s="164"/>
      <c r="PKY30" s="164"/>
      <c r="PKZ30" s="164"/>
      <c r="PLA30" s="164"/>
      <c r="PLB30" s="164"/>
      <c r="PLC30" s="164"/>
      <c r="PLD30" s="164"/>
      <c r="PLE30" s="164"/>
      <c r="PLF30" s="164"/>
      <c r="PLG30" s="164"/>
      <c r="PLH30" s="164"/>
      <c r="PLI30" s="164"/>
      <c r="PLJ30" s="164"/>
      <c r="PLK30" s="164"/>
      <c r="PLL30" s="164"/>
      <c r="PLM30" s="164"/>
      <c r="PLN30" s="164"/>
      <c r="PLO30" s="164"/>
      <c r="PLP30" s="164"/>
      <c r="PLQ30" s="164"/>
      <c r="PLR30" s="164"/>
      <c r="PLS30" s="164"/>
      <c r="PLT30" s="164"/>
      <c r="PLU30" s="164"/>
      <c r="PLV30" s="164"/>
      <c r="PLW30" s="164"/>
      <c r="PLX30" s="164"/>
      <c r="PLY30" s="164"/>
      <c r="PLZ30" s="164"/>
      <c r="PMA30" s="164"/>
      <c r="PMB30" s="164"/>
      <c r="PMC30" s="164"/>
      <c r="PMD30" s="164"/>
      <c r="PME30" s="164"/>
      <c r="PMF30" s="164"/>
      <c r="PMG30" s="164"/>
      <c r="PMH30" s="164"/>
      <c r="PMI30" s="164"/>
      <c r="PMJ30" s="164"/>
      <c r="PMK30" s="164"/>
      <c r="PML30" s="164"/>
      <c r="PMM30" s="164"/>
      <c r="PMN30" s="164"/>
      <c r="PMO30" s="164"/>
      <c r="PMP30" s="164"/>
      <c r="PMQ30" s="164"/>
      <c r="PMR30" s="164"/>
      <c r="PMS30" s="164"/>
      <c r="PMT30" s="164"/>
      <c r="PMU30" s="164"/>
      <c r="PMV30" s="164"/>
      <c r="PMW30" s="164"/>
      <c r="PMX30" s="164"/>
      <c r="PMY30" s="164"/>
      <c r="PMZ30" s="164"/>
      <c r="PNA30" s="164"/>
      <c r="PNB30" s="164"/>
      <c r="PNC30" s="164"/>
      <c r="PND30" s="164"/>
      <c r="PNE30" s="164"/>
      <c r="PNF30" s="164"/>
      <c r="PNG30" s="164"/>
      <c r="PNH30" s="164"/>
      <c r="PNI30" s="164"/>
      <c r="PNJ30" s="164"/>
      <c r="PNK30" s="164"/>
      <c r="PNL30" s="164"/>
      <c r="PNM30" s="164"/>
      <c r="PNN30" s="164"/>
      <c r="PNO30" s="164"/>
      <c r="PNP30" s="164"/>
      <c r="PNQ30" s="164"/>
      <c r="PNR30" s="164"/>
      <c r="PNS30" s="164"/>
      <c r="PNT30" s="164"/>
      <c r="PNU30" s="164"/>
      <c r="PNV30" s="164"/>
      <c r="PNW30" s="164"/>
      <c r="PNX30" s="164"/>
      <c r="PNY30" s="164"/>
      <c r="PNZ30" s="164"/>
      <c r="POA30" s="164"/>
      <c r="POB30" s="164"/>
      <c r="POC30" s="164"/>
      <c r="POD30" s="164"/>
      <c r="POE30" s="164"/>
      <c r="POF30" s="164"/>
      <c r="POG30" s="164"/>
      <c r="POH30" s="164"/>
      <c r="POI30" s="164"/>
      <c r="POJ30" s="164"/>
      <c r="POK30" s="164"/>
      <c r="POL30" s="164"/>
      <c r="POM30" s="164"/>
      <c r="PON30" s="164"/>
      <c r="POO30" s="164"/>
      <c r="POP30" s="164"/>
      <c r="POQ30" s="164"/>
      <c r="POR30" s="164"/>
      <c r="POS30" s="164"/>
      <c r="POT30" s="164"/>
      <c r="POU30" s="164"/>
      <c r="POV30" s="164"/>
      <c r="POW30" s="164"/>
      <c r="POX30" s="164"/>
      <c r="POY30" s="164"/>
      <c r="POZ30" s="164"/>
      <c r="PPA30" s="164"/>
      <c r="PPB30" s="164"/>
      <c r="PPC30" s="164"/>
      <c r="PPD30" s="164"/>
      <c r="PPE30" s="164"/>
      <c r="PPF30" s="164"/>
      <c r="PPG30" s="164"/>
      <c r="PPH30" s="164"/>
      <c r="PPI30" s="164"/>
      <c r="PPJ30" s="164"/>
      <c r="PPK30" s="164"/>
      <c r="PPL30" s="164"/>
      <c r="PPM30" s="164"/>
      <c r="PPN30" s="164"/>
      <c r="PPO30" s="164"/>
      <c r="PPP30" s="164"/>
      <c r="PPQ30" s="164"/>
      <c r="PPR30" s="164"/>
      <c r="PPS30" s="164"/>
      <c r="PPT30" s="164"/>
      <c r="PPU30" s="164"/>
      <c r="PPV30" s="164"/>
      <c r="PPW30" s="164"/>
      <c r="PPX30" s="164"/>
      <c r="PPY30" s="164"/>
      <c r="PPZ30" s="164"/>
      <c r="PQA30" s="164"/>
      <c r="PQB30" s="164"/>
      <c r="PQC30" s="164"/>
      <c r="PQD30" s="164"/>
      <c r="PQE30" s="164"/>
      <c r="PQF30" s="164"/>
      <c r="PQG30" s="164"/>
      <c r="PQH30" s="164"/>
      <c r="PQI30" s="164"/>
      <c r="PQJ30" s="164"/>
      <c r="PQK30" s="164"/>
      <c r="PQL30" s="164"/>
      <c r="PQM30" s="164"/>
      <c r="PQN30" s="164"/>
      <c r="PQO30" s="164"/>
      <c r="PQP30" s="164"/>
      <c r="PQQ30" s="164"/>
      <c r="PQR30" s="164"/>
      <c r="PQS30" s="164"/>
      <c r="PQT30" s="164"/>
      <c r="PQU30" s="164"/>
      <c r="PQV30" s="164"/>
      <c r="PQW30" s="164"/>
      <c r="PQX30" s="164"/>
      <c r="PQY30" s="164"/>
      <c r="PQZ30" s="164"/>
      <c r="PRA30" s="164"/>
      <c r="PRB30" s="164"/>
      <c r="PRC30" s="164"/>
      <c r="PRD30" s="164"/>
      <c r="PRE30" s="164"/>
      <c r="PRF30" s="164"/>
      <c r="PRG30" s="164"/>
      <c r="PRH30" s="164"/>
      <c r="PRI30" s="164"/>
      <c r="PRJ30" s="164"/>
      <c r="PRK30" s="164"/>
      <c r="PRL30" s="164"/>
      <c r="PRM30" s="164"/>
      <c r="PRN30" s="164"/>
      <c r="PRO30" s="164"/>
      <c r="PRP30" s="164"/>
      <c r="PRQ30" s="164"/>
      <c r="PRR30" s="164"/>
      <c r="PRS30" s="164"/>
      <c r="PRT30" s="164"/>
      <c r="PRU30" s="164"/>
      <c r="PRV30" s="164"/>
      <c r="PRW30" s="164"/>
      <c r="PRX30" s="164"/>
      <c r="PRY30" s="164"/>
      <c r="PRZ30" s="164"/>
      <c r="PSA30" s="164"/>
      <c r="PSB30" s="164"/>
      <c r="PSC30" s="164"/>
      <c r="PSD30" s="164"/>
      <c r="PSE30" s="164"/>
      <c r="PSF30" s="164"/>
      <c r="PSG30" s="164"/>
      <c r="PSH30" s="164"/>
      <c r="PSI30" s="164"/>
      <c r="PSJ30" s="164"/>
      <c r="PSK30" s="164"/>
      <c r="PSL30" s="164"/>
      <c r="PSM30" s="164"/>
      <c r="PSN30" s="164"/>
      <c r="PSO30" s="164"/>
      <c r="PSP30" s="164"/>
      <c r="PSQ30" s="164"/>
      <c r="PSR30" s="164"/>
      <c r="PSS30" s="164"/>
      <c r="PST30" s="164"/>
      <c r="PSU30" s="164"/>
      <c r="PSV30" s="164"/>
      <c r="PSW30" s="164"/>
      <c r="PSX30" s="164"/>
      <c r="PSY30" s="164"/>
      <c r="PSZ30" s="164"/>
      <c r="PTA30" s="164"/>
      <c r="PTB30" s="164"/>
      <c r="PTC30" s="164"/>
      <c r="PTD30" s="164"/>
      <c r="PTE30" s="164"/>
      <c r="PTF30" s="164"/>
      <c r="PTG30" s="164"/>
      <c r="PTH30" s="164"/>
      <c r="PTI30" s="164"/>
      <c r="PTJ30" s="164"/>
      <c r="PTK30" s="164"/>
      <c r="PTL30" s="164"/>
      <c r="PTM30" s="164"/>
      <c r="PTN30" s="164"/>
      <c r="PTO30" s="164"/>
      <c r="PTP30" s="164"/>
      <c r="PTQ30" s="164"/>
      <c r="PTR30" s="164"/>
      <c r="PTS30" s="164"/>
      <c r="PTT30" s="164"/>
      <c r="PTU30" s="164"/>
      <c r="PTV30" s="164"/>
      <c r="PTW30" s="164"/>
      <c r="PTX30" s="164"/>
      <c r="PTY30" s="164"/>
      <c r="PTZ30" s="164"/>
      <c r="PUA30" s="164"/>
      <c r="PUB30" s="164"/>
      <c r="PUC30" s="164"/>
      <c r="PUD30" s="164"/>
      <c r="PUE30" s="164"/>
      <c r="PUF30" s="164"/>
      <c r="PUG30" s="164"/>
      <c r="PUH30" s="164"/>
      <c r="PUI30" s="164"/>
      <c r="PUJ30" s="164"/>
      <c r="PUK30" s="164"/>
      <c r="PUL30" s="164"/>
      <c r="PUM30" s="164"/>
      <c r="PUN30" s="164"/>
      <c r="PUO30" s="164"/>
      <c r="PUP30" s="164"/>
      <c r="PUQ30" s="164"/>
      <c r="PUR30" s="164"/>
      <c r="PUS30" s="164"/>
      <c r="PUT30" s="164"/>
      <c r="PUU30" s="164"/>
      <c r="PUV30" s="164"/>
      <c r="PUW30" s="164"/>
      <c r="PUX30" s="164"/>
      <c r="PUY30" s="164"/>
      <c r="PUZ30" s="164"/>
      <c r="PVA30" s="164"/>
      <c r="PVB30" s="164"/>
      <c r="PVC30" s="164"/>
      <c r="PVD30" s="164"/>
      <c r="PVE30" s="164"/>
      <c r="PVF30" s="164"/>
      <c r="PVG30" s="164"/>
      <c r="PVH30" s="164"/>
      <c r="PVI30" s="164"/>
      <c r="PVJ30" s="164"/>
      <c r="PVK30" s="164"/>
      <c r="PVL30" s="164"/>
      <c r="PVM30" s="164"/>
      <c r="PVN30" s="164"/>
      <c r="PVO30" s="164"/>
      <c r="PVP30" s="164"/>
      <c r="PVQ30" s="164"/>
      <c r="PVR30" s="164"/>
      <c r="PVS30" s="164"/>
      <c r="PVT30" s="164"/>
      <c r="PVU30" s="164"/>
      <c r="PVV30" s="164"/>
      <c r="PVW30" s="164"/>
      <c r="PVX30" s="164"/>
      <c r="PVY30" s="164"/>
      <c r="PVZ30" s="164"/>
      <c r="PWA30" s="164"/>
      <c r="PWB30" s="164"/>
      <c r="PWC30" s="164"/>
      <c r="PWD30" s="164"/>
      <c r="PWE30" s="164"/>
      <c r="PWF30" s="164"/>
      <c r="PWG30" s="164"/>
      <c r="PWH30" s="164"/>
      <c r="PWI30" s="164"/>
      <c r="PWJ30" s="164"/>
      <c r="PWK30" s="164"/>
      <c r="PWL30" s="164"/>
      <c r="PWM30" s="164"/>
      <c r="PWN30" s="164"/>
      <c r="PWO30" s="164"/>
      <c r="PWP30" s="164"/>
      <c r="PWQ30" s="164"/>
      <c r="PWR30" s="164"/>
      <c r="PWS30" s="164"/>
      <c r="PWT30" s="164"/>
      <c r="PWU30" s="164"/>
      <c r="PWV30" s="164"/>
      <c r="PWW30" s="164"/>
      <c r="PWX30" s="164"/>
      <c r="PWY30" s="164"/>
      <c r="PWZ30" s="164"/>
      <c r="PXA30" s="164"/>
      <c r="PXB30" s="164"/>
      <c r="PXC30" s="164"/>
      <c r="PXD30" s="164"/>
      <c r="PXE30" s="164"/>
      <c r="PXF30" s="164"/>
      <c r="PXG30" s="164"/>
      <c r="PXH30" s="164"/>
      <c r="PXI30" s="164"/>
      <c r="PXJ30" s="164"/>
      <c r="PXK30" s="164"/>
      <c r="PXL30" s="164"/>
      <c r="PXM30" s="164"/>
      <c r="PXN30" s="164"/>
      <c r="PXO30" s="164"/>
      <c r="PXP30" s="164"/>
      <c r="PXQ30" s="164"/>
      <c r="PXR30" s="164"/>
      <c r="PXS30" s="164"/>
      <c r="PXT30" s="164"/>
      <c r="PXU30" s="164"/>
      <c r="PXV30" s="164"/>
      <c r="PXW30" s="164"/>
      <c r="PXX30" s="164"/>
      <c r="PXY30" s="164"/>
      <c r="PXZ30" s="164"/>
      <c r="PYA30" s="164"/>
      <c r="PYB30" s="164"/>
      <c r="PYC30" s="164"/>
      <c r="PYD30" s="164"/>
      <c r="PYE30" s="164"/>
      <c r="PYF30" s="164"/>
      <c r="PYG30" s="164"/>
      <c r="PYH30" s="164"/>
      <c r="PYI30" s="164"/>
      <c r="PYJ30" s="164"/>
      <c r="PYK30" s="164"/>
      <c r="PYL30" s="164"/>
      <c r="PYM30" s="164"/>
      <c r="PYN30" s="164"/>
      <c r="PYO30" s="164"/>
      <c r="PYP30" s="164"/>
      <c r="PYQ30" s="164"/>
      <c r="PYR30" s="164"/>
      <c r="PYS30" s="164"/>
      <c r="PYT30" s="164"/>
      <c r="PYU30" s="164"/>
      <c r="PYV30" s="164"/>
      <c r="PYW30" s="164"/>
      <c r="PYX30" s="164"/>
      <c r="PYY30" s="164"/>
      <c r="PYZ30" s="164"/>
      <c r="PZA30" s="164"/>
      <c r="PZB30" s="164"/>
      <c r="PZC30" s="164"/>
      <c r="PZD30" s="164"/>
      <c r="PZE30" s="164"/>
      <c r="PZF30" s="164"/>
      <c r="PZG30" s="164"/>
      <c r="PZH30" s="164"/>
      <c r="PZI30" s="164"/>
      <c r="PZJ30" s="164"/>
      <c r="PZK30" s="164"/>
      <c r="PZL30" s="164"/>
      <c r="PZM30" s="164"/>
      <c r="PZN30" s="164"/>
      <c r="PZO30" s="164"/>
      <c r="PZP30" s="164"/>
      <c r="PZQ30" s="164"/>
      <c r="PZR30" s="164"/>
      <c r="PZS30" s="164"/>
      <c r="PZT30" s="164"/>
      <c r="PZU30" s="164"/>
      <c r="PZV30" s="164"/>
      <c r="PZW30" s="164"/>
      <c r="PZX30" s="164"/>
      <c r="PZY30" s="164"/>
      <c r="PZZ30" s="164"/>
      <c r="QAA30" s="164"/>
      <c r="QAB30" s="164"/>
      <c r="QAC30" s="164"/>
      <c r="QAD30" s="164"/>
      <c r="QAE30" s="164"/>
      <c r="QAF30" s="164"/>
      <c r="QAG30" s="164"/>
      <c r="QAH30" s="164"/>
      <c r="QAI30" s="164"/>
      <c r="QAJ30" s="164"/>
      <c r="QAK30" s="164"/>
      <c r="QAL30" s="164"/>
      <c r="QAM30" s="164"/>
      <c r="QAN30" s="164"/>
      <c r="QAO30" s="164"/>
      <c r="QAP30" s="164"/>
      <c r="QAQ30" s="164"/>
      <c r="QAR30" s="164"/>
      <c r="QAS30" s="164"/>
      <c r="QAT30" s="164"/>
      <c r="QAU30" s="164"/>
      <c r="QAV30" s="164"/>
      <c r="QAW30" s="164"/>
      <c r="QAX30" s="164"/>
      <c r="QAY30" s="164"/>
      <c r="QAZ30" s="164"/>
      <c r="QBA30" s="164"/>
      <c r="QBB30" s="164"/>
      <c r="QBC30" s="164"/>
      <c r="QBD30" s="164"/>
      <c r="QBE30" s="164"/>
      <c r="QBF30" s="164"/>
      <c r="QBG30" s="164"/>
      <c r="QBH30" s="164"/>
      <c r="QBI30" s="164"/>
      <c r="QBJ30" s="164"/>
      <c r="QBK30" s="164"/>
      <c r="QBL30" s="164"/>
      <c r="QBM30" s="164"/>
      <c r="QBN30" s="164"/>
      <c r="QBO30" s="164"/>
      <c r="QBP30" s="164"/>
      <c r="QBQ30" s="164"/>
      <c r="QBR30" s="164"/>
      <c r="QBS30" s="164"/>
      <c r="QBT30" s="164"/>
      <c r="QBU30" s="164"/>
      <c r="QBV30" s="164"/>
      <c r="QBW30" s="164"/>
      <c r="QBX30" s="164"/>
      <c r="QBY30" s="164"/>
      <c r="QBZ30" s="164"/>
      <c r="QCA30" s="164"/>
      <c r="QCB30" s="164"/>
      <c r="QCC30" s="164"/>
      <c r="QCD30" s="164"/>
      <c r="QCE30" s="164"/>
      <c r="QCF30" s="164"/>
      <c r="QCG30" s="164"/>
      <c r="QCH30" s="164"/>
      <c r="QCI30" s="164"/>
      <c r="QCJ30" s="164"/>
      <c r="QCK30" s="164"/>
      <c r="QCL30" s="164"/>
      <c r="QCM30" s="164"/>
      <c r="QCN30" s="164"/>
      <c r="QCO30" s="164"/>
      <c r="QCP30" s="164"/>
      <c r="QCQ30" s="164"/>
      <c r="QCR30" s="164"/>
      <c r="QCS30" s="164"/>
      <c r="QCT30" s="164"/>
      <c r="QCU30" s="164"/>
      <c r="QCV30" s="164"/>
      <c r="QCW30" s="164"/>
      <c r="QCX30" s="164"/>
      <c r="QCY30" s="164"/>
      <c r="QCZ30" s="164"/>
      <c r="QDA30" s="164"/>
      <c r="QDB30" s="164"/>
      <c r="QDC30" s="164"/>
      <c r="QDD30" s="164"/>
      <c r="QDE30" s="164"/>
      <c r="QDF30" s="164"/>
      <c r="QDG30" s="164"/>
      <c r="QDH30" s="164"/>
      <c r="QDI30" s="164"/>
      <c r="QDJ30" s="164"/>
      <c r="QDK30" s="164"/>
      <c r="QDL30" s="164"/>
      <c r="QDM30" s="164"/>
      <c r="QDN30" s="164"/>
      <c r="QDO30" s="164"/>
      <c r="QDP30" s="164"/>
      <c r="QDQ30" s="164"/>
      <c r="QDR30" s="164"/>
      <c r="QDS30" s="164"/>
      <c r="QDT30" s="164"/>
      <c r="QDU30" s="164"/>
      <c r="QDV30" s="164"/>
      <c r="QDW30" s="164"/>
      <c r="QDX30" s="164"/>
      <c r="QDY30" s="164"/>
      <c r="QDZ30" s="164"/>
      <c r="QEA30" s="164"/>
      <c r="QEB30" s="164"/>
      <c r="QEC30" s="164"/>
      <c r="QED30" s="164"/>
      <c r="QEE30" s="164"/>
      <c r="QEF30" s="164"/>
      <c r="QEG30" s="164"/>
      <c r="QEH30" s="164"/>
      <c r="QEI30" s="164"/>
      <c r="QEJ30" s="164"/>
      <c r="QEK30" s="164"/>
      <c r="QEL30" s="164"/>
      <c r="QEM30" s="164"/>
      <c r="QEN30" s="164"/>
      <c r="QEO30" s="164"/>
      <c r="QEP30" s="164"/>
      <c r="QEQ30" s="164"/>
      <c r="QER30" s="164"/>
      <c r="QES30" s="164"/>
      <c r="QET30" s="164"/>
      <c r="QEU30" s="164"/>
      <c r="QEV30" s="164"/>
      <c r="QEW30" s="164"/>
      <c r="QEX30" s="164"/>
      <c r="QEY30" s="164"/>
      <c r="QEZ30" s="164"/>
      <c r="QFA30" s="164"/>
      <c r="QFB30" s="164"/>
      <c r="QFC30" s="164"/>
      <c r="QFD30" s="164"/>
      <c r="QFE30" s="164"/>
      <c r="QFF30" s="164"/>
      <c r="QFG30" s="164"/>
      <c r="QFH30" s="164"/>
      <c r="QFI30" s="164"/>
      <c r="QFJ30" s="164"/>
      <c r="QFK30" s="164"/>
      <c r="QFL30" s="164"/>
      <c r="QFM30" s="164"/>
      <c r="QFN30" s="164"/>
      <c r="QFO30" s="164"/>
      <c r="QFP30" s="164"/>
      <c r="QFQ30" s="164"/>
      <c r="QFR30" s="164"/>
      <c r="QFS30" s="164"/>
      <c r="QFT30" s="164"/>
      <c r="QFU30" s="164"/>
      <c r="QFV30" s="164"/>
      <c r="QFW30" s="164"/>
      <c r="QFX30" s="164"/>
      <c r="QFY30" s="164"/>
      <c r="QFZ30" s="164"/>
      <c r="QGA30" s="164"/>
      <c r="QGB30" s="164"/>
      <c r="QGC30" s="164"/>
      <c r="QGD30" s="164"/>
      <c r="QGE30" s="164"/>
      <c r="QGF30" s="164"/>
      <c r="QGG30" s="164"/>
      <c r="QGH30" s="164"/>
      <c r="QGI30" s="164"/>
      <c r="QGJ30" s="164"/>
      <c r="QGK30" s="164"/>
      <c r="QGL30" s="164"/>
      <c r="QGM30" s="164"/>
      <c r="QGN30" s="164"/>
      <c r="QGO30" s="164"/>
      <c r="QGP30" s="164"/>
      <c r="QGQ30" s="164"/>
      <c r="QGR30" s="164"/>
      <c r="QGS30" s="164"/>
      <c r="QGT30" s="164"/>
      <c r="QGU30" s="164"/>
      <c r="QGV30" s="164"/>
      <c r="QGW30" s="164"/>
      <c r="QGX30" s="164"/>
      <c r="QGY30" s="164"/>
      <c r="QGZ30" s="164"/>
      <c r="QHA30" s="164"/>
      <c r="QHB30" s="164"/>
      <c r="QHC30" s="164"/>
      <c r="QHD30" s="164"/>
      <c r="QHE30" s="164"/>
      <c r="QHF30" s="164"/>
      <c r="QHG30" s="164"/>
      <c r="QHH30" s="164"/>
      <c r="QHI30" s="164"/>
      <c r="QHJ30" s="164"/>
      <c r="QHK30" s="164"/>
      <c r="QHL30" s="164"/>
      <c r="QHM30" s="164"/>
      <c r="QHN30" s="164"/>
      <c r="QHO30" s="164"/>
      <c r="QHP30" s="164"/>
      <c r="QHQ30" s="164"/>
      <c r="QHR30" s="164"/>
      <c r="QHS30" s="164"/>
      <c r="QHT30" s="164"/>
      <c r="QHU30" s="164"/>
      <c r="QHV30" s="164"/>
      <c r="QHW30" s="164"/>
      <c r="QHX30" s="164"/>
      <c r="QHY30" s="164"/>
      <c r="QHZ30" s="164"/>
      <c r="QIA30" s="164"/>
      <c r="QIB30" s="164"/>
      <c r="QIC30" s="164"/>
      <c r="QID30" s="164"/>
      <c r="QIE30" s="164"/>
      <c r="QIF30" s="164"/>
      <c r="QIG30" s="164"/>
      <c r="QIH30" s="164"/>
      <c r="QII30" s="164"/>
      <c r="QIJ30" s="164"/>
      <c r="QIK30" s="164"/>
      <c r="QIL30" s="164"/>
      <c r="QIM30" s="164"/>
      <c r="QIN30" s="164"/>
      <c r="QIO30" s="164"/>
      <c r="QIP30" s="164"/>
      <c r="QIQ30" s="164"/>
      <c r="QIR30" s="164"/>
      <c r="QIS30" s="164"/>
      <c r="QIT30" s="164"/>
      <c r="QIU30" s="164"/>
      <c r="QIV30" s="164"/>
      <c r="QIW30" s="164"/>
      <c r="QIX30" s="164"/>
      <c r="QIY30" s="164"/>
      <c r="QIZ30" s="164"/>
      <c r="QJA30" s="164"/>
      <c r="QJB30" s="164"/>
      <c r="QJC30" s="164"/>
      <c r="QJD30" s="164"/>
      <c r="QJE30" s="164"/>
      <c r="QJF30" s="164"/>
      <c r="QJG30" s="164"/>
      <c r="QJH30" s="164"/>
      <c r="QJI30" s="164"/>
      <c r="QJJ30" s="164"/>
      <c r="QJK30" s="164"/>
      <c r="QJL30" s="164"/>
      <c r="QJM30" s="164"/>
      <c r="QJN30" s="164"/>
      <c r="QJO30" s="164"/>
      <c r="QJP30" s="164"/>
      <c r="QJQ30" s="164"/>
      <c r="QJR30" s="164"/>
      <c r="QJS30" s="164"/>
      <c r="QJT30" s="164"/>
      <c r="QJU30" s="164"/>
      <c r="QJV30" s="164"/>
      <c r="QJW30" s="164"/>
      <c r="QJX30" s="164"/>
      <c r="QJY30" s="164"/>
      <c r="QJZ30" s="164"/>
      <c r="QKA30" s="164"/>
      <c r="QKB30" s="164"/>
      <c r="QKC30" s="164"/>
      <c r="QKD30" s="164"/>
      <c r="QKE30" s="164"/>
      <c r="QKF30" s="164"/>
      <c r="QKG30" s="164"/>
      <c r="QKH30" s="164"/>
      <c r="QKI30" s="164"/>
      <c r="QKJ30" s="164"/>
      <c r="QKK30" s="164"/>
      <c r="QKL30" s="164"/>
      <c r="QKM30" s="164"/>
      <c r="QKN30" s="164"/>
      <c r="QKO30" s="164"/>
      <c r="QKP30" s="164"/>
      <c r="QKQ30" s="164"/>
      <c r="QKR30" s="164"/>
      <c r="QKS30" s="164"/>
      <c r="QKT30" s="164"/>
      <c r="QKU30" s="164"/>
      <c r="QKV30" s="164"/>
      <c r="QKW30" s="164"/>
      <c r="QKX30" s="164"/>
      <c r="QKY30" s="164"/>
      <c r="QKZ30" s="164"/>
      <c r="QLA30" s="164"/>
      <c r="QLB30" s="164"/>
      <c r="QLC30" s="164"/>
      <c r="QLD30" s="164"/>
      <c r="QLE30" s="164"/>
      <c r="QLF30" s="164"/>
      <c r="QLG30" s="164"/>
      <c r="QLH30" s="164"/>
      <c r="QLI30" s="164"/>
      <c r="QLJ30" s="164"/>
      <c r="QLK30" s="164"/>
      <c r="QLL30" s="164"/>
      <c r="QLM30" s="164"/>
      <c r="QLN30" s="164"/>
      <c r="QLO30" s="164"/>
      <c r="QLP30" s="164"/>
      <c r="QLQ30" s="164"/>
      <c r="QLR30" s="164"/>
      <c r="QLS30" s="164"/>
      <c r="QLT30" s="164"/>
      <c r="QLU30" s="164"/>
      <c r="QLV30" s="164"/>
      <c r="QLW30" s="164"/>
      <c r="QLX30" s="164"/>
      <c r="QLY30" s="164"/>
      <c r="QLZ30" s="164"/>
      <c r="QMA30" s="164"/>
      <c r="QMB30" s="164"/>
      <c r="QMC30" s="164"/>
      <c r="QMD30" s="164"/>
      <c r="QME30" s="164"/>
      <c r="QMF30" s="164"/>
      <c r="QMG30" s="164"/>
      <c r="QMH30" s="164"/>
      <c r="QMI30" s="164"/>
      <c r="QMJ30" s="164"/>
      <c r="QMK30" s="164"/>
      <c r="QML30" s="164"/>
      <c r="QMM30" s="164"/>
      <c r="QMN30" s="164"/>
      <c r="QMO30" s="164"/>
      <c r="QMP30" s="164"/>
      <c r="QMQ30" s="164"/>
      <c r="QMR30" s="164"/>
      <c r="QMS30" s="164"/>
      <c r="QMT30" s="164"/>
      <c r="QMU30" s="164"/>
      <c r="QMV30" s="164"/>
      <c r="QMW30" s="164"/>
      <c r="QMX30" s="164"/>
      <c r="QMY30" s="164"/>
      <c r="QMZ30" s="164"/>
      <c r="QNA30" s="164"/>
      <c r="QNB30" s="164"/>
      <c r="QNC30" s="164"/>
      <c r="QND30" s="164"/>
      <c r="QNE30" s="164"/>
      <c r="QNF30" s="164"/>
      <c r="QNG30" s="164"/>
      <c r="QNH30" s="164"/>
      <c r="QNI30" s="164"/>
      <c r="QNJ30" s="164"/>
      <c r="QNK30" s="164"/>
      <c r="QNL30" s="164"/>
      <c r="QNM30" s="164"/>
      <c r="QNN30" s="164"/>
      <c r="QNO30" s="164"/>
      <c r="QNP30" s="164"/>
      <c r="QNQ30" s="164"/>
      <c r="QNR30" s="164"/>
      <c r="QNS30" s="164"/>
      <c r="QNT30" s="164"/>
      <c r="QNU30" s="164"/>
      <c r="QNV30" s="164"/>
      <c r="QNW30" s="164"/>
      <c r="QNX30" s="164"/>
      <c r="QNY30" s="164"/>
      <c r="QNZ30" s="164"/>
      <c r="QOA30" s="164"/>
      <c r="QOB30" s="164"/>
      <c r="QOC30" s="164"/>
      <c r="QOD30" s="164"/>
      <c r="QOE30" s="164"/>
      <c r="QOF30" s="164"/>
      <c r="QOG30" s="164"/>
      <c r="QOH30" s="164"/>
      <c r="QOI30" s="164"/>
      <c r="QOJ30" s="164"/>
      <c r="QOK30" s="164"/>
      <c r="QOL30" s="164"/>
      <c r="QOM30" s="164"/>
      <c r="QON30" s="164"/>
      <c r="QOO30" s="164"/>
      <c r="QOP30" s="164"/>
      <c r="QOQ30" s="164"/>
      <c r="QOR30" s="164"/>
      <c r="QOS30" s="164"/>
      <c r="QOT30" s="164"/>
      <c r="QOU30" s="164"/>
      <c r="QOV30" s="164"/>
      <c r="QOW30" s="164"/>
      <c r="QOX30" s="164"/>
      <c r="QOY30" s="164"/>
      <c r="QOZ30" s="164"/>
      <c r="QPA30" s="164"/>
      <c r="QPB30" s="164"/>
      <c r="QPC30" s="164"/>
      <c r="QPD30" s="164"/>
      <c r="QPE30" s="164"/>
      <c r="QPF30" s="164"/>
      <c r="QPG30" s="164"/>
      <c r="QPH30" s="164"/>
      <c r="QPI30" s="164"/>
      <c r="QPJ30" s="164"/>
      <c r="QPK30" s="164"/>
      <c r="QPL30" s="164"/>
      <c r="QPM30" s="164"/>
      <c r="QPN30" s="164"/>
      <c r="QPO30" s="164"/>
      <c r="QPP30" s="164"/>
      <c r="QPQ30" s="164"/>
      <c r="QPR30" s="164"/>
      <c r="QPS30" s="164"/>
      <c r="QPT30" s="164"/>
      <c r="QPU30" s="164"/>
      <c r="QPV30" s="164"/>
      <c r="QPW30" s="164"/>
      <c r="QPX30" s="164"/>
      <c r="QPY30" s="164"/>
      <c r="QPZ30" s="164"/>
      <c r="QQA30" s="164"/>
      <c r="QQB30" s="164"/>
      <c r="QQC30" s="164"/>
      <c r="QQD30" s="164"/>
      <c r="QQE30" s="164"/>
      <c r="QQF30" s="164"/>
      <c r="QQG30" s="164"/>
      <c r="QQH30" s="164"/>
      <c r="QQI30" s="164"/>
      <c r="QQJ30" s="164"/>
      <c r="QQK30" s="164"/>
      <c r="QQL30" s="164"/>
      <c r="QQM30" s="164"/>
      <c r="QQN30" s="164"/>
      <c r="QQO30" s="164"/>
      <c r="QQP30" s="164"/>
      <c r="QQQ30" s="164"/>
      <c r="QQR30" s="164"/>
      <c r="QQS30" s="164"/>
      <c r="QQT30" s="164"/>
      <c r="QQU30" s="164"/>
      <c r="QQV30" s="164"/>
      <c r="QQW30" s="164"/>
      <c r="QQX30" s="164"/>
      <c r="QQY30" s="164"/>
      <c r="QQZ30" s="164"/>
      <c r="QRA30" s="164"/>
      <c r="QRB30" s="164"/>
      <c r="QRC30" s="164"/>
      <c r="QRD30" s="164"/>
      <c r="QRE30" s="164"/>
      <c r="QRF30" s="164"/>
      <c r="QRG30" s="164"/>
      <c r="QRH30" s="164"/>
      <c r="QRI30" s="164"/>
      <c r="QRJ30" s="164"/>
      <c r="QRK30" s="164"/>
      <c r="QRL30" s="164"/>
      <c r="QRM30" s="164"/>
      <c r="QRN30" s="164"/>
      <c r="QRO30" s="164"/>
      <c r="QRP30" s="164"/>
      <c r="QRQ30" s="164"/>
      <c r="QRR30" s="164"/>
      <c r="QRS30" s="164"/>
      <c r="QRT30" s="164"/>
      <c r="QRU30" s="164"/>
      <c r="QRV30" s="164"/>
      <c r="QRW30" s="164"/>
      <c r="QRX30" s="164"/>
      <c r="QRY30" s="164"/>
      <c r="QRZ30" s="164"/>
      <c r="QSA30" s="164"/>
      <c r="QSB30" s="164"/>
      <c r="QSC30" s="164"/>
      <c r="QSD30" s="164"/>
      <c r="QSE30" s="164"/>
      <c r="QSF30" s="164"/>
      <c r="QSG30" s="164"/>
      <c r="QSH30" s="164"/>
      <c r="QSI30" s="164"/>
      <c r="QSJ30" s="164"/>
      <c r="QSK30" s="164"/>
      <c r="QSL30" s="164"/>
      <c r="QSM30" s="164"/>
      <c r="QSN30" s="164"/>
      <c r="QSO30" s="164"/>
      <c r="QSP30" s="164"/>
      <c r="QSQ30" s="164"/>
      <c r="QSR30" s="164"/>
      <c r="QSS30" s="164"/>
      <c r="QST30" s="164"/>
      <c r="QSU30" s="164"/>
      <c r="QSV30" s="164"/>
      <c r="QSW30" s="164"/>
      <c r="QSX30" s="164"/>
      <c r="QSY30" s="164"/>
      <c r="QSZ30" s="164"/>
      <c r="QTA30" s="164"/>
      <c r="QTB30" s="164"/>
      <c r="QTC30" s="164"/>
      <c r="QTD30" s="164"/>
      <c r="QTE30" s="164"/>
      <c r="QTF30" s="164"/>
      <c r="QTG30" s="164"/>
      <c r="QTH30" s="164"/>
      <c r="QTI30" s="164"/>
      <c r="QTJ30" s="164"/>
      <c r="QTK30" s="164"/>
      <c r="QTL30" s="164"/>
      <c r="QTM30" s="164"/>
      <c r="QTN30" s="164"/>
      <c r="QTO30" s="164"/>
      <c r="QTP30" s="164"/>
      <c r="QTQ30" s="164"/>
      <c r="QTR30" s="164"/>
      <c r="QTS30" s="164"/>
      <c r="QTT30" s="164"/>
      <c r="QTU30" s="164"/>
      <c r="QTV30" s="164"/>
      <c r="QTW30" s="164"/>
      <c r="QTX30" s="164"/>
      <c r="QTY30" s="164"/>
      <c r="QTZ30" s="164"/>
      <c r="QUA30" s="164"/>
      <c r="QUB30" s="164"/>
      <c r="QUC30" s="164"/>
      <c r="QUD30" s="164"/>
      <c r="QUE30" s="164"/>
      <c r="QUF30" s="164"/>
      <c r="QUG30" s="164"/>
      <c r="QUH30" s="164"/>
      <c r="QUI30" s="164"/>
      <c r="QUJ30" s="164"/>
      <c r="QUK30" s="164"/>
      <c r="QUL30" s="164"/>
      <c r="QUM30" s="164"/>
      <c r="QUN30" s="164"/>
      <c r="QUO30" s="164"/>
      <c r="QUP30" s="164"/>
      <c r="QUQ30" s="164"/>
      <c r="QUR30" s="164"/>
      <c r="QUS30" s="164"/>
      <c r="QUT30" s="164"/>
      <c r="QUU30" s="164"/>
      <c r="QUV30" s="164"/>
      <c r="QUW30" s="164"/>
      <c r="QUX30" s="164"/>
      <c r="QUY30" s="164"/>
      <c r="QUZ30" s="164"/>
      <c r="QVA30" s="164"/>
      <c r="QVB30" s="164"/>
      <c r="QVC30" s="164"/>
      <c r="QVD30" s="164"/>
      <c r="QVE30" s="164"/>
      <c r="QVF30" s="164"/>
      <c r="QVG30" s="164"/>
      <c r="QVH30" s="164"/>
      <c r="QVI30" s="164"/>
      <c r="QVJ30" s="164"/>
      <c r="QVK30" s="164"/>
      <c r="QVL30" s="164"/>
      <c r="QVM30" s="164"/>
      <c r="QVN30" s="164"/>
      <c r="QVO30" s="164"/>
      <c r="QVP30" s="164"/>
      <c r="QVQ30" s="164"/>
      <c r="QVR30" s="164"/>
      <c r="QVS30" s="164"/>
      <c r="QVT30" s="164"/>
      <c r="QVU30" s="164"/>
      <c r="QVV30" s="164"/>
      <c r="QVW30" s="164"/>
      <c r="QVX30" s="164"/>
      <c r="QVY30" s="164"/>
      <c r="QVZ30" s="164"/>
      <c r="QWA30" s="164"/>
      <c r="QWB30" s="164"/>
      <c r="QWC30" s="164"/>
      <c r="QWD30" s="164"/>
      <c r="QWE30" s="164"/>
      <c r="QWF30" s="164"/>
      <c r="QWG30" s="164"/>
      <c r="QWH30" s="164"/>
      <c r="QWI30" s="164"/>
      <c r="QWJ30" s="164"/>
      <c r="QWK30" s="164"/>
      <c r="QWL30" s="164"/>
      <c r="QWM30" s="164"/>
      <c r="QWN30" s="164"/>
      <c r="QWO30" s="164"/>
      <c r="QWP30" s="164"/>
      <c r="QWQ30" s="164"/>
      <c r="QWR30" s="164"/>
      <c r="QWS30" s="164"/>
      <c r="QWT30" s="164"/>
      <c r="QWU30" s="164"/>
      <c r="QWV30" s="164"/>
      <c r="QWW30" s="164"/>
      <c r="QWX30" s="164"/>
      <c r="QWY30" s="164"/>
      <c r="QWZ30" s="164"/>
      <c r="QXA30" s="164"/>
      <c r="QXB30" s="164"/>
      <c r="QXC30" s="164"/>
      <c r="QXD30" s="164"/>
      <c r="QXE30" s="164"/>
      <c r="QXF30" s="164"/>
      <c r="QXG30" s="164"/>
      <c r="QXH30" s="164"/>
      <c r="QXI30" s="164"/>
      <c r="QXJ30" s="164"/>
      <c r="QXK30" s="164"/>
      <c r="QXL30" s="164"/>
      <c r="QXM30" s="164"/>
      <c r="QXN30" s="164"/>
      <c r="QXO30" s="164"/>
      <c r="QXP30" s="164"/>
      <c r="QXQ30" s="164"/>
      <c r="QXR30" s="164"/>
      <c r="QXS30" s="164"/>
      <c r="QXT30" s="164"/>
      <c r="QXU30" s="164"/>
      <c r="QXV30" s="164"/>
      <c r="QXW30" s="164"/>
      <c r="QXX30" s="164"/>
      <c r="QXY30" s="164"/>
      <c r="QXZ30" s="164"/>
      <c r="QYA30" s="164"/>
      <c r="QYB30" s="164"/>
      <c r="QYC30" s="164"/>
      <c r="QYD30" s="164"/>
      <c r="QYE30" s="164"/>
      <c r="QYF30" s="164"/>
      <c r="QYG30" s="164"/>
      <c r="QYH30" s="164"/>
      <c r="QYI30" s="164"/>
      <c r="QYJ30" s="164"/>
      <c r="QYK30" s="164"/>
      <c r="QYL30" s="164"/>
      <c r="QYM30" s="164"/>
      <c r="QYN30" s="164"/>
      <c r="QYO30" s="164"/>
      <c r="QYP30" s="164"/>
      <c r="QYQ30" s="164"/>
      <c r="QYR30" s="164"/>
      <c r="QYS30" s="164"/>
      <c r="QYT30" s="164"/>
      <c r="QYU30" s="164"/>
      <c r="QYV30" s="164"/>
      <c r="QYW30" s="164"/>
      <c r="QYX30" s="164"/>
      <c r="QYY30" s="164"/>
      <c r="QYZ30" s="164"/>
      <c r="QZA30" s="164"/>
      <c r="QZB30" s="164"/>
      <c r="QZC30" s="164"/>
      <c r="QZD30" s="164"/>
      <c r="QZE30" s="164"/>
      <c r="QZF30" s="164"/>
      <c r="QZG30" s="164"/>
      <c r="QZH30" s="164"/>
      <c r="QZI30" s="164"/>
      <c r="QZJ30" s="164"/>
      <c r="QZK30" s="164"/>
      <c r="QZL30" s="164"/>
      <c r="QZM30" s="164"/>
      <c r="QZN30" s="164"/>
      <c r="QZO30" s="164"/>
      <c r="QZP30" s="164"/>
      <c r="QZQ30" s="164"/>
      <c r="QZR30" s="164"/>
      <c r="QZS30" s="164"/>
      <c r="QZT30" s="164"/>
      <c r="QZU30" s="164"/>
      <c r="QZV30" s="164"/>
      <c r="QZW30" s="164"/>
      <c r="QZX30" s="164"/>
      <c r="QZY30" s="164"/>
      <c r="QZZ30" s="164"/>
      <c r="RAA30" s="164"/>
      <c r="RAB30" s="164"/>
      <c r="RAC30" s="164"/>
      <c r="RAD30" s="164"/>
      <c r="RAE30" s="164"/>
      <c r="RAF30" s="164"/>
      <c r="RAG30" s="164"/>
      <c r="RAH30" s="164"/>
      <c r="RAI30" s="164"/>
      <c r="RAJ30" s="164"/>
      <c r="RAK30" s="164"/>
      <c r="RAL30" s="164"/>
      <c r="RAM30" s="164"/>
      <c r="RAN30" s="164"/>
      <c r="RAO30" s="164"/>
      <c r="RAP30" s="164"/>
      <c r="RAQ30" s="164"/>
      <c r="RAR30" s="164"/>
      <c r="RAS30" s="164"/>
      <c r="RAT30" s="164"/>
      <c r="RAU30" s="164"/>
      <c r="RAV30" s="164"/>
      <c r="RAW30" s="164"/>
      <c r="RAX30" s="164"/>
      <c r="RAY30" s="164"/>
      <c r="RAZ30" s="164"/>
      <c r="RBA30" s="164"/>
      <c r="RBB30" s="164"/>
      <c r="RBC30" s="164"/>
      <c r="RBD30" s="164"/>
      <c r="RBE30" s="164"/>
      <c r="RBF30" s="164"/>
      <c r="RBG30" s="164"/>
      <c r="RBH30" s="164"/>
      <c r="RBI30" s="164"/>
      <c r="RBJ30" s="164"/>
      <c r="RBK30" s="164"/>
      <c r="RBL30" s="164"/>
      <c r="RBM30" s="164"/>
      <c r="RBN30" s="164"/>
      <c r="RBO30" s="164"/>
      <c r="RBP30" s="164"/>
      <c r="RBQ30" s="164"/>
      <c r="RBR30" s="164"/>
      <c r="RBS30" s="164"/>
      <c r="RBT30" s="164"/>
      <c r="RBU30" s="164"/>
      <c r="RBV30" s="164"/>
      <c r="RBW30" s="164"/>
      <c r="RBX30" s="164"/>
      <c r="RBY30" s="164"/>
      <c r="RBZ30" s="164"/>
      <c r="RCA30" s="164"/>
      <c r="RCB30" s="164"/>
      <c r="RCC30" s="164"/>
      <c r="RCD30" s="164"/>
      <c r="RCE30" s="164"/>
      <c r="RCF30" s="164"/>
      <c r="RCG30" s="164"/>
      <c r="RCH30" s="164"/>
      <c r="RCI30" s="164"/>
      <c r="RCJ30" s="164"/>
      <c r="RCK30" s="164"/>
      <c r="RCL30" s="164"/>
      <c r="RCM30" s="164"/>
      <c r="RCN30" s="164"/>
      <c r="RCO30" s="164"/>
      <c r="RCP30" s="164"/>
      <c r="RCQ30" s="164"/>
      <c r="RCR30" s="164"/>
      <c r="RCS30" s="164"/>
      <c r="RCT30" s="164"/>
      <c r="RCU30" s="164"/>
      <c r="RCV30" s="164"/>
      <c r="RCW30" s="164"/>
      <c r="RCX30" s="164"/>
      <c r="RCY30" s="164"/>
      <c r="RCZ30" s="164"/>
      <c r="RDA30" s="164"/>
      <c r="RDB30" s="164"/>
      <c r="RDC30" s="164"/>
      <c r="RDD30" s="164"/>
      <c r="RDE30" s="164"/>
      <c r="RDF30" s="164"/>
      <c r="RDG30" s="164"/>
      <c r="RDH30" s="164"/>
      <c r="RDI30" s="164"/>
      <c r="RDJ30" s="164"/>
      <c r="RDK30" s="164"/>
      <c r="RDL30" s="164"/>
      <c r="RDM30" s="164"/>
      <c r="RDN30" s="164"/>
      <c r="RDO30" s="164"/>
      <c r="RDP30" s="164"/>
      <c r="RDQ30" s="164"/>
      <c r="RDR30" s="164"/>
      <c r="RDS30" s="164"/>
      <c r="RDT30" s="164"/>
      <c r="RDU30" s="164"/>
      <c r="RDV30" s="164"/>
      <c r="RDW30" s="164"/>
      <c r="RDX30" s="164"/>
      <c r="RDY30" s="164"/>
      <c r="RDZ30" s="164"/>
      <c r="REA30" s="164"/>
      <c r="REB30" s="164"/>
      <c r="REC30" s="164"/>
      <c r="RED30" s="164"/>
      <c r="REE30" s="164"/>
      <c r="REF30" s="164"/>
      <c r="REG30" s="164"/>
      <c r="REH30" s="164"/>
      <c r="REI30" s="164"/>
      <c r="REJ30" s="164"/>
      <c r="REK30" s="164"/>
      <c r="REL30" s="164"/>
      <c r="REM30" s="164"/>
      <c r="REN30" s="164"/>
      <c r="REO30" s="164"/>
      <c r="REP30" s="164"/>
      <c r="REQ30" s="164"/>
      <c r="RER30" s="164"/>
      <c r="RES30" s="164"/>
      <c r="RET30" s="164"/>
      <c r="REU30" s="164"/>
      <c r="REV30" s="164"/>
      <c r="REW30" s="164"/>
      <c r="REX30" s="164"/>
      <c r="REY30" s="164"/>
      <c r="REZ30" s="164"/>
      <c r="RFA30" s="164"/>
      <c r="RFB30" s="164"/>
      <c r="RFC30" s="164"/>
      <c r="RFD30" s="164"/>
      <c r="RFE30" s="164"/>
      <c r="RFF30" s="164"/>
      <c r="RFG30" s="164"/>
      <c r="RFH30" s="164"/>
      <c r="RFI30" s="164"/>
      <c r="RFJ30" s="164"/>
      <c r="RFK30" s="164"/>
      <c r="RFL30" s="164"/>
      <c r="RFM30" s="164"/>
      <c r="RFN30" s="164"/>
      <c r="RFO30" s="164"/>
      <c r="RFP30" s="164"/>
      <c r="RFQ30" s="164"/>
      <c r="RFR30" s="164"/>
      <c r="RFS30" s="164"/>
      <c r="RFT30" s="164"/>
      <c r="RFU30" s="164"/>
      <c r="RFV30" s="164"/>
      <c r="RFW30" s="164"/>
      <c r="RFX30" s="164"/>
      <c r="RFY30" s="164"/>
      <c r="RFZ30" s="164"/>
      <c r="RGA30" s="164"/>
      <c r="RGB30" s="164"/>
      <c r="RGC30" s="164"/>
      <c r="RGD30" s="164"/>
      <c r="RGE30" s="164"/>
      <c r="RGF30" s="164"/>
      <c r="RGG30" s="164"/>
      <c r="RGH30" s="164"/>
      <c r="RGI30" s="164"/>
      <c r="RGJ30" s="164"/>
      <c r="RGK30" s="164"/>
      <c r="RGL30" s="164"/>
      <c r="RGM30" s="164"/>
      <c r="RGN30" s="164"/>
      <c r="RGO30" s="164"/>
      <c r="RGP30" s="164"/>
      <c r="RGQ30" s="164"/>
      <c r="RGR30" s="164"/>
      <c r="RGS30" s="164"/>
      <c r="RGT30" s="164"/>
      <c r="RGU30" s="164"/>
      <c r="RGV30" s="164"/>
      <c r="RGW30" s="164"/>
      <c r="RGX30" s="164"/>
      <c r="RGY30" s="164"/>
      <c r="RGZ30" s="164"/>
      <c r="RHA30" s="164"/>
      <c r="RHB30" s="164"/>
      <c r="RHC30" s="164"/>
      <c r="RHD30" s="164"/>
      <c r="RHE30" s="164"/>
      <c r="RHF30" s="164"/>
      <c r="RHG30" s="164"/>
      <c r="RHH30" s="164"/>
      <c r="RHI30" s="164"/>
      <c r="RHJ30" s="164"/>
      <c r="RHK30" s="164"/>
      <c r="RHL30" s="164"/>
      <c r="RHM30" s="164"/>
      <c r="RHN30" s="164"/>
      <c r="RHO30" s="164"/>
      <c r="RHP30" s="164"/>
      <c r="RHQ30" s="164"/>
      <c r="RHR30" s="164"/>
      <c r="RHS30" s="164"/>
      <c r="RHT30" s="164"/>
      <c r="RHU30" s="164"/>
      <c r="RHV30" s="164"/>
      <c r="RHW30" s="164"/>
      <c r="RHX30" s="164"/>
      <c r="RHY30" s="164"/>
      <c r="RHZ30" s="164"/>
      <c r="RIA30" s="164"/>
      <c r="RIB30" s="164"/>
      <c r="RIC30" s="164"/>
      <c r="RID30" s="164"/>
      <c r="RIE30" s="164"/>
      <c r="RIF30" s="164"/>
      <c r="RIG30" s="164"/>
      <c r="RIH30" s="164"/>
      <c r="RII30" s="164"/>
      <c r="RIJ30" s="164"/>
      <c r="RIK30" s="164"/>
      <c r="RIL30" s="164"/>
      <c r="RIM30" s="164"/>
      <c r="RIN30" s="164"/>
      <c r="RIO30" s="164"/>
      <c r="RIP30" s="164"/>
      <c r="RIQ30" s="164"/>
      <c r="RIR30" s="164"/>
      <c r="RIS30" s="164"/>
      <c r="RIT30" s="164"/>
      <c r="RIU30" s="164"/>
      <c r="RIV30" s="164"/>
      <c r="RIW30" s="164"/>
      <c r="RIX30" s="164"/>
      <c r="RIY30" s="164"/>
      <c r="RIZ30" s="164"/>
      <c r="RJA30" s="164"/>
      <c r="RJB30" s="164"/>
      <c r="RJC30" s="164"/>
      <c r="RJD30" s="164"/>
      <c r="RJE30" s="164"/>
      <c r="RJF30" s="164"/>
      <c r="RJG30" s="164"/>
      <c r="RJH30" s="164"/>
      <c r="RJI30" s="164"/>
      <c r="RJJ30" s="164"/>
      <c r="RJK30" s="164"/>
      <c r="RJL30" s="164"/>
      <c r="RJM30" s="164"/>
      <c r="RJN30" s="164"/>
      <c r="RJO30" s="164"/>
      <c r="RJP30" s="164"/>
      <c r="RJQ30" s="164"/>
      <c r="RJR30" s="164"/>
      <c r="RJS30" s="164"/>
      <c r="RJT30" s="164"/>
      <c r="RJU30" s="164"/>
      <c r="RJV30" s="164"/>
      <c r="RJW30" s="164"/>
      <c r="RJX30" s="164"/>
      <c r="RJY30" s="164"/>
      <c r="RJZ30" s="164"/>
      <c r="RKA30" s="164"/>
      <c r="RKB30" s="164"/>
      <c r="RKC30" s="164"/>
      <c r="RKD30" s="164"/>
      <c r="RKE30" s="164"/>
      <c r="RKF30" s="164"/>
      <c r="RKG30" s="164"/>
      <c r="RKH30" s="164"/>
      <c r="RKI30" s="164"/>
      <c r="RKJ30" s="164"/>
      <c r="RKK30" s="164"/>
      <c r="RKL30" s="164"/>
      <c r="RKM30" s="164"/>
      <c r="RKN30" s="164"/>
      <c r="RKO30" s="164"/>
      <c r="RKP30" s="164"/>
      <c r="RKQ30" s="164"/>
      <c r="RKR30" s="164"/>
      <c r="RKS30" s="164"/>
      <c r="RKT30" s="164"/>
      <c r="RKU30" s="164"/>
      <c r="RKV30" s="164"/>
      <c r="RKW30" s="164"/>
      <c r="RKX30" s="164"/>
      <c r="RKY30" s="164"/>
      <c r="RKZ30" s="164"/>
      <c r="RLA30" s="164"/>
      <c r="RLB30" s="164"/>
      <c r="RLC30" s="164"/>
      <c r="RLD30" s="164"/>
      <c r="RLE30" s="164"/>
      <c r="RLF30" s="164"/>
      <c r="RLG30" s="164"/>
      <c r="RLH30" s="164"/>
      <c r="RLI30" s="164"/>
      <c r="RLJ30" s="164"/>
      <c r="RLK30" s="164"/>
      <c r="RLL30" s="164"/>
      <c r="RLM30" s="164"/>
      <c r="RLN30" s="164"/>
      <c r="RLO30" s="164"/>
      <c r="RLP30" s="164"/>
      <c r="RLQ30" s="164"/>
      <c r="RLR30" s="164"/>
      <c r="RLS30" s="164"/>
      <c r="RLT30" s="164"/>
      <c r="RLU30" s="164"/>
      <c r="RLV30" s="164"/>
      <c r="RLW30" s="164"/>
      <c r="RLX30" s="164"/>
      <c r="RLY30" s="164"/>
      <c r="RLZ30" s="164"/>
      <c r="RMA30" s="164"/>
      <c r="RMB30" s="164"/>
      <c r="RMC30" s="164"/>
      <c r="RMD30" s="164"/>
      <c r="RME30" s="164"/>
      <c r="RMF30" s="164"/>
      <c r="RMG30" s="164"/>
      <c r="RMH30" s="164"/>
      <c r="RMI30" s="164"/>
      <c r="RMJ30" s="164"/>
      <c r="RMK30" s="164"/>
      <c r="RML30" s="164"/>
      <c r="RMM30" s="164"/>
      <c r="RMN30" s="164"/>
      <c r="RMO30" s="164"/>
      <c r="RMP30" s="164"/>
      <c r="RMQ30" s="164"/>
      <c r="RMR30" s="164"/>
      <c r="RMS30" s="164"/>
      <c r="RMT30" s="164"/>
      <c r="RMU30" s="164"/>
      <c r="RMV30" s="164"/>
      <c r="RMW30" s="164"/>
      <c r="RMX30" s="164"/>
      <c r="RMY30" s="164"/>
      <c r="RMZ30" s="164"/>
      <c r="RNA30" s="164"/>
      <c r="RNB30" s="164"/>
      <c r="RNC30" s="164"/>
      <c r="RND30" s="164"/>
      <c r="RNE30" s="164"/>
      <c r="RNF30" s="164"/>
      <c r="RNG30" s="164"/>
      <c r="RNH30" s="164"/>
      <c r="RNI30" s="164"/>
      <c r="RNJ30" s="164"/>
      <c r="RNK30" s="164"/>
      <c r="RNL30" s="164"/>
      <c r="RNM30" s="164"/>
      <c r="RNN30" s="164"/>
      <c r="RNO30" s="164"/>
      <c r="RNP30" s="164"/>
      <c r="RNQ30" s="164"/>
      <c r="RNR30" s="164"/>
      <c r="RNS30" s="164"/>
      <c r="RNT30" s="164"/>
      <c r="RNU30" s="164"/>
      <c r="RNV30" s="164"/>
      <c r="RNW30" s="164"/>
      <c r="RNX30" s="164"/>
      <c r="RNY30" s="164"/>
      <c r="RNZ30" s="164"/>
      <c r="ROA30" s="164"/>
      <c r="ROB30" s="164"/>
      <c r="ROC30" s="164"/>
      <c r="ROD30" s="164"/>
      <c r="ROE30" s="164"/>
      <c r="ROF30" s="164"/>
      <c r="ROG30" s="164"/>
      <c r="ROH30" s="164"/>
      <c r="ROI30" s="164"/>
      <c r="ROJ30" s="164"/>
      <c r="ROK30" s="164"/>
      <c r="ROL30" s="164"/>
      <c r="ROM30" s="164"/>
      <c r="RON30" s="164"/>
      <c r="ROO30" s="164"/>
      <c r="ROP30" s="164"/>
      <c r="ROQ30" s="164"/>
      <c r="ROR30" s="164"/>
      <c r="ROS30" s="164"/>
      <c r="ROT30" s="164"/>
      <c r="ROU30" s="164"/>
      <c r="ROV30" s="164"/>
      <c r="ROW30" s="164"/>
      <c r="ROX30" s="164"/>
      <c r="ROY30" s="164"/>
      <c r="ROZ30" s="164"/>
      <c r="RPA30" s="164"/>
      <c r="RPB30" s="164"/>
      <c r="RPC30" s="164"/>
      <c r="RPD30" s="164"/>
      <c r="RPE30" s="164"/>
      <c r="RPF30" s="164"/>
      <c r="RPG30" s="164"/>
      <c r="RPH30" s="164"/>
      <c r="RPI30" s="164"/>
      <c r="RPJ30" s="164"/>
      <c r="RPK30" s="164"/>
      <c r="RPL30" s="164"/>
      <c r="RPM30" s="164"/>
      <c r="RPN30" s="164"/>
      <c r="RPO30" s="164"/>
      <c r="RPP30" s="164"/>
      <c r="RPQ30" s="164"/>
      <c r="RPR30" s="164"/>
      <c r="RPS30" s="164"/>
      <c r="RPT30" s="164"/>
      <c r="RPU30" s="164"/>
      <c r="RPV30" s="164"/>
      <c r="RPW30" s="164"/>
      <c r="RPX30" s="164"/>
      <c r="RPY30" s="164"/>
      <c r="RPZ30" s="164"/>
      <c r="RQA30" s="164"/>
      <c r="RQB30" s="164"/>
      <c r="RQC30" s="164"/>
      <c r="RQD30" s="164"/>
      <c r="RQE30" s="164"/>
      <c r="RQF30" s="164"/>
      <c r="RQG30" s="164"/>
      <c r="RQH30" s="164"/>
      <c r="RQI30" s="164"/>
      <c r="RQJ30" s="164"/>
      <c r="RQK30" s="164"/>
      <c r="RQL30" s="164"/>
      <c r="RQM30" s="164"/>
      <c r="RQN30" s="164"/>
      <c r="RQO30" s="164"/>
      <c r="RQP30" s="164"/>
      <c r="RQQ30" s="164"/>
      <c r="RQR30" s="164"/>
      <c r="RQS30" s="164"/>
      <c r="RQT30" s="164"/>
      <c r="RQU30" s="164"/>
      <c r="RQV30" s="164"/>
      <c r="RQW30" s="164"/>
      <c r="RQX30" s="164"/>
      <c r="RQY30" s="164"/>
      <c r="RQZ30" s="164"/>
      <c r="RRA30" s="164"/>
      <c r="RRB30" s="164"/>
      <c r="RRC30" s="164"/>
      <c r="RRD30" s="164"/>
      <c r="RRE30" s="164"/>
      <c r="RRF30" s="164"/>
      <c r="RRG30" s="164"/>
      <c r="RRH30" s="164"/>
      <c r="RRI30" s="164"/>
      <c r="RRJ30" s="164"/>
      <c r="RRK30" s="164"/>
      <c r="RRL30" s="164"/>
      <c r="RRM30" s="164"/>
      <c r="RRN30" s="164"/>
      <c r="RRO30" s="164"/>
      <c r="RRP30" s="164"/>
      <c r="RRQ30" s="164"/>
      <c r="RRR30" s="164"/>
      <c r="RRS30" s="164"/>
      <c r="RRT30" s="164"/>
      <c r="RRU30" s="164"/>
      <c r="RRV30" s="164"/>
      <c r="RRW30" s="164"/>
      <c r="RRX30" s="164"/>
      <c r="RRY30" s="164"/>
      <c r="RRZ30" s="164"/>
      <c r="RSA30" s="164"/>
      <c r="RSB30" s="164"/>
      <c r="RSC30" s="164"/>
      <c r="RSD30" s="164"/>
      <c r="RSE30" s="164"/>
      <c r="RSF30" s="164"/>
      <c r="RSG30" s="164"/>
      <c r="RSH30" s="164"/>
      <c r="RSI30" s="164"/>
      <c r="RSJ30" s="164"/>
      <c r="RSK30" s="164"/>
      <c r="RSL30" s="164"/>
      <c r="RSM30" s="164"/>
      <c r="RSN30" s="164"/>
      <c r="RSO30" s="164"/>
      <c r="RSP30" s="164"/>
      <c r="RSQ30" s="164"/>
      <c r="RSR30" s="164"/>
      <c r="RSS30" s="164"/>
      <c r="RST30" s="164"/>
      <c r="RSU30" s="164"/>
      <c r="RSV30" s="164"/>
      <c r="RSW30" s="164"/>
      <c r="RSX30" s="164"/>
      <c r="RSY30" s="164"/>
      <c r="RSZ30" s="164"/>
      <c r="RTA30" s="164"/>
      <c r="RTB30" s="164"/>
      <c r="RTC30" s="164"/>
      <c r="RTD30" s="164"/>
      <c r="RTE30" s="164"/>
      <c r="RTF30" s="164"/>
      <c r="RTG30" s="164"/>
      <c r="RTH30" s="164"/>
      <c r="RTI30" s="164"/>
      <c r="RTJ30" s="164"/>
      <c r="RTK30" s="164"/>
      <c r="RTL30" s="164"/>
      <c r="RTM30" s="164"/>
      <c r="RTN30" s="164"/>
      <c r="RTO30" s="164"/>
      <c r="RTP30" s="164"/>
      <c r="RTQ30" s="164"/>
      <c r="RTR30" s="164"/>
      <c r="RTS30" s="164"/>
      <c r="RTT30" s="164"/>
      <c r="RTU30" s="164"/>
      <c r="RTV30" s="164"/>
      <c r="RTW30" s="164"/>
      <c r="RTX30" s="164"/>
      <c r="RTY30" s="164"/>
      <c r="RTZ30" s="164"/>
      <c r="RUA30" s="164"/>
      <c r="RUB30" s="164"/>
      <c r="RUC30" s="164"/>
      <c r="RUD30" s="164"/>
      <c r="RUE30" s="164"/>
      <c r="RUF30" s="164"/>
      <c r="RUG30" s="164"/>
      <c r="RUH30" s="164"/>
      <c r="RUI30" s="164"/>
      <c r="RUJ30" s="164"/>
      <c r="RUK30" s="164"/>
      <c r="RUL30" s="164"/>
      <c r="RUM30" s="164"/>
      <c r="RUN30" s="164"/>
      <c r="RUO30" s="164"/>
      <c r="RUP30" s="164"/>
      <c r="RUQ30" s="164"/>
      <c r="RUR30" s="164"/>
      <c r="RUS30" s="164"/>
      <c r="RUT30" s="164"/>
      <c r="RUU30" s="164"/>
      <c r="RUV30" s="164"/>
      <c r="RUW30" s="164"/>
      <c r="RUX30" s="164"/>
      <c r="RUY30" s="164"/>
      <c r="RUZ30" s="164"/>
      <c r="RVA30" s="164"/>
      <c r="RVB30" s="164"/>
      <c r="RVC30" s="164"/>
      <c r="RVD30" s="164"/>
      <c r="RVE30" s="164"/>
      <c r="RVF30" s="164"/>
      <c r="RVG30" s="164"/>
      <c r="RVH30" s="164"/>
      <c r="RVI30" s="164"/>
      <c r="RVJ30" s="164"/>
      <c r="RVK30" s="164"/>
      <c r="RVL30" s="164"/>
      <c r="RVM30" s="164"/>
      <c r="RVN30" s="164"/>
      <c r="RVO30" s="164"/>
      <c r="RVP30" s="164"/>
      <c r="RVQ30" s="164"/>
      <c r="RVR30" s="164"/>
      <c r="RVS30" s="164"/>
      <c r="RVT30" s="164"/>
      <c r="RVU30" s="164"/>
      <c r="RVV30" s="164"/>
      <c r="RVW30" s="164"/>
      <c r="RVX30" s="164"/>
      <c r="RVY30" s="164"/>
      <c r="RVZ30" s="164"/>
      <c r="RWA30" s="164"/>
      <c r="RWB30" s="164"/>
      <c r="RWC30" s="164"/>
      <c r="RWD30" s="164"/>
      <c r="RWE30" s="164"/>
      <c r="RWF30" s="164"/>
      <c r="RWG30" s="164"/>
      <c r="RWH30" s="164"/>
      <c r="RWI30" s="164"/>
      <c r="RWJ30" s="164"/>
      <c r="RWK30" s="164"/>
      <c r="RWL30" s="164"/>
      <c r="RWM30" s="164"/>
      <c r="RWN30" s="164"/>
      <c r="RWO30" s="164"/>
      <c r="RWP30" s="164"/>
      <c r="RWQ30" s="164"/>
      <c r="RWR30" s="164"/>
      <c r="RWS30" s="164"/>
      <c r="RWT30" s="164"/>
      <c r="RWU30" s="164"/>
      <c r="RWV30" s="164"/>
      <c r="RWW30" s="164"/>
      <c r="RWX30" s="164"/>
      <c r="RWY30" s="164"/>
      <c r="RWZ30" s="164"/>
      <c r="RXA30" s="164"/>
      <c r="RXB30" s="164"/>
      <c r="RXC30" s="164"/>
      <c r="RXD30" s="164"/>
      <c r="RXE30" s="164"/>
      <c r="RXF30" s="164"/>
      <c r="RXG30" s="164"/>
      <c r="RXH30" s="164"/>
      <c r="RXI30" s="164"/>
      <c r="RXJ30" s="164"/>
      <c r="RXK30" s="164"/>
      <c r="RXL30" s="164"/>
      <c r="RXM30" s="164"/>
      <c r="RXN30" s="164"/>
      <c r="RXO30" s="164"/>
      <c r="RXP30" s="164"/>
      <c r="RXQ30" s="164"/>
      <c r="RXR30" s="164"/>
      <c r="RXS30" s="164"/>
      <c r="RXT30" s="164"/>
      <c r="RXU30" s="164"/>
      <c r="RXV30" s="164"/>
      <c r="RXW30" s="164"/>
      <c r="RXX30" s="164"/>
      <c r="RXY30" s="164"/>
      <c r="RXZ30" s="164"/>
      <c r="RYA30" s="164"/>
      <c r="RYB30" s="164"/>
      <c r="RYC30" s="164"/>
      <c r="RYD30" s="164"/>
      <c r="RYE30" s="164"/>
      <c r="RYF30" s="164"/>
      <c r="RYG30" s="164"/>
      <c r="RYH30" s="164"/>
      <c r="RYI30" s="164"/>
      <c r="RYJ30" s="164"/>
      <c r="RYK30" s="164"/>
      <c r="RYL30" s="164"/>
      <c r="RYM30" s="164"/>
      <c r="RYN30" s="164"/>
      <c r="RYO30" s="164"/>
      <c r="RYP30" s="164"/>
      <c r="RYQ30" s="164"/>
      <c r="RYR30" s="164"/>
      <c r="RYS30" s="164"/>
      <c r="RYT30" s="164"/>
      <c r="RYU30" s="164"/>
      <c r="RYV30" s="164"/>
      <c r="RYW30" s="164"/>
      <c r="RYX30" s="164"/>
      <c r="RYY30" s="164"/>
      <c r="RYZ30" s="164"/>
      <c r="RZA30" s="164"/>
      <c r="RZB30" s="164"/>
      <c r="RZC30" s="164"/>
      <c r="RZD30" s="164"/>
      <c r="RZE30" s="164"/>
      <c r="RZF30" s="164"/>
      <c r="RZG30" s="164"/>
      <c r="RZH30" s="164"/>
      <c r="RZI30" s="164"/>
      <c r="RZJ30" s="164"/>
      <c r="RZK30" s="164"/>
      <c r="RZL30" s="164"/>
      <c r="RZM30" s="164"/>
      <c r="RZN30" s="164"/>
      <c r="RZO30" s="164"/>
      <c r="RZP30" s="164"/>
      <c r="RZQ30" s="164"/>
      <c r="RZR30" s="164"/>
      <c r="RZS30" s="164"/>
      <c r="RZT30" s="164"/>
      <c r="RZU30" s="164"/>
      <c r="RZV30" s="164"/>
      <c r="RZW30" s="164"/>
      <c r="RZX30" s="164"/>
      <c r="RZY30" s="164"/>
      <c r="RZZ30" s="164"/>
      <c r="SAA30" s="164"/>
      <c r="SAB30" s="164"/>
      <c r="SAC30" s="164"/>
      <c r="SAD30" s="164"/>
      <c r="SAE30" s="164"/>
      <c r="SAF30" s="164"/>
      <c r="SAG30" s="164"/>
      <c r="SAH30" s="164"/>
      <c r="SAI30" s="164"/>
      <c r="SAJ30" s="164"/>
      <c r="SAK30" s="164"/>
      <c r="SAL30" s="164"/>
      <c r="SAM30" s="164"/>
      <c r="SAN30" s="164"/>
      <c r="SAO30" s="164"/>
      <c r="SAP30" s="164"/>
      <c r="SAQ30" s="164"/>
      <c r="SAR30" s="164"/>
      <c r="SAS30" s="164"/>
      <c r="SAT30" s="164"/>
      <c r="SAU30" s="164"/>
      <c r="SAV30" s="164"/>
      <c r="SAW30" s="164"/>
      <c r="SAX30" s="164"/>
      <c r="SAY30" s="164"/>
      <c r="SAZ30" s="164"/>
      <c r="SBA30" s="164"/>
      <c r="SBB30" s="164"/>
      <c r="SBC30" s="164"/>
      <c r="SBD30" s="164"/>
      <c r="SBE30" s="164"/>
      <c r="SBF30" s="164"/>
      <c r="SBG30" s="164"/>
      <c r="SBH30" s="164"/>
      <c r="SBI30" s="164"/>
      <c r="SBJ30" s="164"/>
      <c r="SBK30" s="164"/>
      <c r="SBL30" s="164"/>
      <c r="SBM30" s="164"/>
      <c r="SBN30" s="164"/>
      <c r="SBO30" s="164"/>
      <c r="SBP30" s="164"/>
      <c r="SBQ30" s="164"/>
      <c r="SBR30" s="164"/>
      <c r="SBS30" s="164"/>
      <c r="SBT30" s="164"/>
      <c r="SBU30" s="164"/>
      <c r="SBV30" s="164"/>
      <c r="SBW30" s="164"/>
      <c r="SBX30" s="164"/>
      <c r="SBY30" s="164"/>
      <c r="SBZ30" s="164"/>
      <c r="SCA30" s="164"/>
      <c r="SCB30" s="164"/>
      <c r="SCC30" s="164"/>
      <c r="SCD30" s="164"/>
      <c r="SCE30" s="164"/>
      <c r="SCF30" s="164"/>
      <c r="SCG30" s="164"/>
      <c r="SCH30" s="164"/>
      <c r="SCI30" s="164"/>
      <c r="SCJ30" s="164"/>
      <c r="SCK30" s="164"/>
      <c r="SCL30" s="164"/>
      <c r="SCM30" s="164"/>
      <c r="SCN30" s="164"/>
      <c r="SCO30" s="164"/>
      <c r="SCP30" s="164"/>
      <c r="SCQ30" s="164"/>
      <c r="SCR30" s="164"/>
      <c r="SCS30" s="164"/>
      <c r="SCT30" s="164"/>
      <c r="SCU30" s="164"/>
      <c r="SCV30" s="164"/>
      <c r="SCW30" s="164"/>
      <c r="SCX30" s="164"/>
      <c r="SCY30" s="164"/>
      <c r="SCZ30" s="164"/>
      <c r="SDA30" s="164"/>
      <c r="SDB30" s="164"/>
      <c r="SDC30" s="164"/>
      <c r="SDD30" s="164"/>
      <c r="SDE30" s="164"/>
      <c r="SDF30" s="164"/>
      <c r="SDG30" s="164"/>
      <c r="SDH30" s="164"/>
      <c r="SDI30" s="164"/>
      <c r="SDJ30" s="164"/>
      <c r="SDK30" s="164"/>
      <c r="SDL30" s="164"/>
      <c r="SDM30" s="164"/>
      <c r="SDN30" s="164"/>
      <c r="SDO30" s="164"/>
      <c r="SDP30" s="164"/>
      <c r="SDQ30" s="164"/>
      <c r="SDR30" s="164"/>
      <c r="SDS30" s="164"/>
      <c r="SDT30" s="164"/>
      <c r="SDU30" s="164"/>
      <c r="SDV30" s="164"/>
      <c r="SDW30" s="164"/>
      <c r="SDX30" s="164"/>
      <c r="SDY30" s="164"/>
      <c r="SDZ30" s="164"/>
      <c r="SEA30" s="164"/>
      <c r="SEB30" s="164"/>
      <c r="SEC30" s="164"/>
      <c r="SED30" s="164"/>
      <c r="SEE30" s="164"/>
      <c r="SEF30" s="164"/>
      <c r="SEG30" s="164"/>
      <c r="SEH30" s="164"/>
      <c r="SEI30" s="164"/>
      <c r="SEJ30" s="164"/>
      <c r="SEK30" s="164"/>
      <c r="SEL30" s="164"/>
      <c r="SEM30" s="164"/>
      <c r="SEN30" s="164"/>
      <c r="SEO30" s="164"/>
      <c r="SEP30" s="164"/>
      <c r="SEQ30" s="164"/>
      <c r="SER30" s="164"/>
      <c r="SES30" s="164"/>
      <c r="SET30" s="164"/>
      <c r="SEU30" s="164"/>
      <c r="SEV30" s="164"/>
      <c r="SEW30" s="164"/>
      <c r="SEX30" s="164"/>
      <c r="SEY30" s="164"/>
      <c r="SEZ30" s="164"/>
      <c r="SFA30" s="164"/>
      <c r="SFB30" s="164"/>
      <c r="SFC30" s="164"/>
      <c r="SFD30" s="164"/>
      <c r="SFE30" s="164"/>
      <c r="SFF30" s="164"/>
      <c r="SFG30" s="164"/>
      <c r="SFH30" s="164"/>
      <c r="SFI30" s="164"/>
      <c r="SFJ30" s="164"/>
      <c r="SFK30" s="164"/>
      <c r="SFL30" s="164"/>
      <c r="SFM30" s="164"/>
      <c r="SFN30" s="164"/>
      <c r="SFO30" s="164"/>
      <c r="SFP30" s="164"/>
      <c r="SFQ30" s="164"/>
      <c r="SFR30" s="164"/>
      <c r="SFS30" s="164"/>
      <c r="SFT30" s="164"/>
      <c r="SFU30" s="164"/>
      <c r="SFV30" s="164"/>
      <c r="SFW30" s="164"/>
      <c r="SFX30" s="164"/>
      <c r="SFY30" s="164"/>
      <c r="SFZ30" s="164"/>
      <c r="SGA30" s="164"/>
      <c r="SGB30" s="164"/>
      <c r="SGC30" s="164"/>
      <c r="SGD30" s="164"/>
      <c r="SGE30" s="164"/>
      <c r="SGF30" s="164"/>
      <c r="SGG30" s="164"/>
      <c r="SGH30" s="164"/>
      <c r="SGI30" s="164"/>
      <c r="SGJ30" s="164"/>
      <c r="SGK30" s="164"/>
      <c r="SGL30" s="164"/>
      <c r="SGM30" s="164"/>
      <c r="SGN30" s="164"/>
      <c r="SGO30" s="164"/>
      <c r="SGP30" s="164"/>
      <c r="SGQ30" s="164"/>
      <c r="SGR30" s="164"/>
      <c r="SGS30" s="164"/>
      <c r="SGT30" s="164"/>
      <c r="SGU30" s="164"/>
      <c r="SGV30" s="164"/>
      <c r="SGW30" s="164"/>
      <c r="SGX30" s="164"/>
      <c r="SGY30" s="164"/>
      <c r="SGZ30" s="164"/>
      <c r="SHA30" s="164"/>
      <c r="SHB30" s="164"/>
      <c r="SHC30" s="164"/>
      <c r="SHD30" s="164"/>
      <c r="SHE30" s="164"/>
      <c r="SHF30" s="164"/>
      <c r="SHG30" s="164"/>
      <c r="SHH30" s="164"/>
      <c r="SHI30" s="164"/>
      <c r="SHJ30" s="164"/>
      <c r="SHK30" s="164"/>
      <c r="SHL30" s="164"/>
      <c r="SHM30" s="164"/>
      <c r="SHN30" s="164"/>
      <c r="SHO30" s="164"/>
      <c r="SHP30" s="164"/>
      <c r="SHQ30" s="164"/>
      <c r="SHR30" s="164"/>
      <c r="SHS30" s="164"/>
      <c r="SHT30" s="164"/>
      <c r="SHU30" s="164"/>
      <c r="SHV30" s="164"/>
      <c r="SHW30" s="164"/>
      <c r="SHX30" s="164"/>
      <c r="SHY30" s="164"/>
      <c r="SHZ30" s="164"/>
      <c r="SIA30" s="164"/>
      <c r="SIB30" s="164"/>
      <c r="SIC30" s="164"/>
      <c r="SID30" s="164"/>
      <c r="SIE30" s="164"/>
      <c r="SIF30" s="164"/>
      <c r="SIG30" s="164"/>
      <c r="SIH30" s="164"/>
      <c r="SII30" s="164"/>
      <c r="SIJ30" s="164"/>
      <c r="SIK30" s="164"/>
      <c r="SIL30" s="164"/>
      <c r="SIM30" s="164"/>
      <c r="SIN30" s="164"/>
      <c r="SIO30" s="164"/>
      <c r="SIP30" s="164"/>
      <c r="SIQ30" s="164"/>
      <c r="SIR30" s="164"/>
      <c r="SIS30" s="164"/>
      <c r="SIT30" s="164"/>
      <c r="SIU30" s="164"/>
      <c r="SIV30" s="164"/>
      <c r="SIW30" s="164"/>
      <c r="SIX30" s="164"/>
      <c r="SIY30" s="164"/>
      <c r="SIZ30" s="164"/>
      <c r="SJA30" s="164"/>
      <c r="SJB30" s="164"/>
      <c r="SJC30" s="164"/>
      <c r="SJD30" s="164"/>
      <c r="SJE30" s="164"/>
      <c r="SJF30" s="164"/>
      <c r="SJG30" s="164"/>
      <c r="SJH30" s="164"/>
      <c r="SJI30" s="164"/>
      <c r="SJJ30" s="164"/>
      <c r="SJK30" s="164"/>
      <c r="SJL30" s="164"/>
      <c r="SJM30" s="164"/>
      <c r="SJN30" s="164"/>
      <c r="SJO30" s="164"/>
      <c r="SJP30" s="164"/>
      <c r="SJQ30" s="164"/>
      <c r="SJR30" s="164"/>
      <c r="SJS30" s="164"/>
      <c r="SJT30" s="164"/>
      <c r="SJU30" s="164"/>
      <c r="SJV30" s="164"/>
      <c r="SJW30" s="164"/>
      <c r="SJX30" s="164"/>
      <c r="SJY30" s="164"/>
      <c r="SJZ30" s="164"/>
      <c r="SKA30" s="164"/>
      <c r="SKB30" s="164"/>
      <c r="SKC30" s="164"/>
      <c r="SKD30" s="164"/>
      <c r="SKE30" s="164"/>
      <c r="SKF30" s="164"/>
      <c r="SKG30" s="164"/>
      <c r="SKH30" s="164"/>
      <c r="SKI30" s="164"/>
      <c r="SKJ30" s="164"/>
      <c r="SKK30" s="164"/>
      <c r="SKL30" s="164"/>
      <c r="SKM30" s="164"/>
      <c r="SKN30" s="164"/>
      <c r="SKO30" s="164"/>
      <c r="SKP30" s="164"/>
      <c r="SKQ30" s="164"/>
      <c r="SKR30" s="164"/>
      <c r="SKS30" s="164"/>
      <c r="SKT30" s="164"/>
      <c r="SKU30" s="164"/>
      <c r="SKV30" s="164"/>
      <c r="SKW30" s="164"/>
      <c r="SKX30" s="164"/>
      <c r="SKY30" s="164"/>
      <c r="SKZ30" s="164"/>
      <c r="SLA30" s="164"/>
      <c r="SLB30" s="164"/>
      <c r="SLC30" s="164"/>
      <c r="SLD30" s="164"/>
      <c r="SLE30" s="164"/>
      <c r="SLF30" s="164"/>
      <c r="SLG30" s="164"/>
      <c r="SLH30" s="164"/>
      <c r="SLI30" s="164"/>
      <c r="SLJ30" s="164"/>
      <c r="SLK30" s="164"/>
      <c r="SLL30" s="164"/>
      <c r="SLM30" s="164"/>
      <c r="SLN30" s="164"/>
      <c r="SLO30" s="164"/>
      <c r="SLP30" s="164"/>
      <c r="SLQ30" s="164"/>
      <c r="SLR30" s="164"/>
      <c r="SLS30" s="164"/>
      <c r="SLT30" s="164"/>
      <c r="SLU30" s="164"/>
      <c r="SLV30" s="164"/>
      <c r="SLW30" s="164"/>
      <c r="SLX30" s="164"/>
      <c r="SLY30" s="164"/>
      <c r="SLZ30" s="164"/>
      <c r="SMA30" s="164"/>
      <c r="SMB30" s="164"/>
      <c r="SMC30" s="164"/>
      <c r="SMD30" s="164"/>
      <c r="SME30" s="164"/>
      <c r="SMF30" s="164"/>
      <c r="SMG30" s="164"/>
      <c r="SMH30" s="164"/>
      <c r="SMI30" s="164"/>
      <c r="SMJ30" s="164"/>
      <c r="SMK30" s="164"/>
      <c r="SML30" s="164"/>
      <c r="SMM30" s="164"/>
      <c r="SMN30" s="164"/>
      <c r="SMO30" s="164"/>
      <c r="SMP30" s="164"/>
      <c r="SMQ30" s="164"/>
      <c r="SMR30" s="164"/>
      <c r="SMS30" s="164"/>
      <c r="SMT30" s="164"/>
      <c r="SMU30" s="164"/>
      <c r="SMV30" s="164"/>
      <c r="SMW30" s="164"/>
      <c r="SMX30" s="164"/>
      <c r="SMY30" s="164"/>
      <c r="SMZ30" s="164"/>
      <c r="SNA30" s="164"/>
      <c r="SNB30" s="164"/>
      <c r="SNC30" s="164"/>
      <c r="SND30" s="164"/>
      <c r="SNE30" s="164"/>
      <c r="SNF30" s="164"/>
      <c r="SNG30" s="164"/>
      <c r="SNH30" s="164"/>
      <c r="SNI30" s="164"/>
      <c r="SNJ30" s="164"/>
      <c r="SNK30" s="164"/>
      <c r="SNL30" s="164"/>
      <c r="SNM30" s="164"/>
      <c r="SNN30" s="164"/>
      <c r="SNO30" s="164"/>
      <c r="SNP30" s="164"/>
      <c r="SNQ30" s="164"/>
      <c r="SNR30" s="164"/>
      <c r="SNS30" s="164"/>
      <c r="SNT30" s="164"/>
      <c r="SNU30" s="164"/>
      <c r="SNV30" s="164"/>
      <c r="SNW30" s="164"/>
      <c r="SNX30" s="164"/>
      <c r="SNY30" s="164"/>
      <c r="SNZ30" s="164"/>
      <c r="SOA30" s="164"/>
      <c r="SOB30" s="164"/>
      <c r="SOC30" s="164"/>
      <c r="SOD30" s="164"/>
      <c r="SOE30" s="164"/>
      <c r="SOF30" s="164"/>
      <c r="SOG30" s="164"/>
      <c r="SOH30" s="164"/>
      <c r="SOI30" s="164"/>
      <c r="SOJ30" s="164"/>
      <c r="SOK30" s="164"/>
      <c r="SOL30" s="164"/>
      <c r="SOM30" s="164"/>
      <c r="SON30" s="164"/>
      <c r="SOO30" s="164"/>
      <c r="SOP30" s="164"/>
      <c r="SOQ30" s="164"/>
      <c r="SOR30" s="164"/>
      <c r="SOS30" s="164"/>
      <c r="SOT30" s="164"/>
      <c r="SOU30" s="164"/>
      <c r="SOV30" s="164"/>
      <c r="SOW30" s="164"/>
      <c r="SOX30" s="164"/>
      <c r="SOY30" s="164"/>
      <c r="SOZ30" s="164"/>
      <c r="SPA30" s="164"/>
      <c r="SPB30" s="164"/>
      <c r="SPC30" s="164"/>
      <c r="SPD30" s="164"/>
      <c r="SPE30" s="164"/>
      <c r="SPF30" s="164"/>
      <c r="SPG30" s="164"/>
      <c r="SPH30" s="164"/>
      <c r="SPI30" s="164"/>
      <c r="SPJ30" s="164"/>
      <c r="SPK30" s="164"/>
      <c r="SPL30" s="164"/>
      <c r="SPM30" s="164"/>
      <c r="SPN30" s="164"/>
      <c r="SPO30" s="164"/>
      <c r="SPP30" s="164"/>
      <c r="SPQ30" s="164"/>
      <c r="SPR30" s="164"/>
      <c r="SPS30" s="164"/>
      <c r="SPT30" s="164"/>
      <c r="SPU30" s="164"/>
      <c r="SPV30" s="164"/>
      <c r="SPW30" s="164"/>
      <c r="SPX30" s="164"/>
      <c r="SPY30" s="164"/>
      <c r="SPZ30" s="164"/>
      <c r="SQA30" s="164"/>
      <c r="SQB30" s="164"/>
      <c r="SQC30" s="164"/>
      <c r="SQD30" s="164"/>
      <c r="SQE30" s="164"/>
      <c r="SQF30" s="164"/>
      <c r="SQG30" s="164"/>
      <c r="SQH30" s="164"/>
      <c r="SQI30" s="164"/>
      <c r="SQJ30" s="164"/>
      <c r="SQK30" s="164"/>
      <c r="SQL30" s="164"/>
      <c r="SQM30" s="164"/>
      <c r="SQN30" s="164"/>
      <c r="SQO30" s="164"/>
      <c r="SQP30" s="164"/>
      <c r="SQQ30" s="164"/>
      <c r="SQR30" s="164"/>
      <c r="SQS30" s="164"/>
      <c r="SQT30" s="164"/>
      <c r="SQU30" s="164"/>
      <c r="SQV30" s="164"/>
      <c r="SQW30" s="164"/>
      <c r="SQX30" s="164"/>
      <c r="SQY30" s="164"/>
      <c r="SQZ30" s="164"/>
      <c r="SRA30" s="164"/>
      <c r="SRB30" s="164"/>
      <c r="SRC30" s="164"/>
      <c r="SRD30" s="164"/>
      <c r="SRE30" s="164"/>
      <c r="SRF30" s="164"/>
      <c r="SRG30" s="164"/>
      <c r="SRH30" s="164"/>
      <c r="SRI30" s="164"/>
      <c r="SRJ30" s="164"/>
      <c r="SRK30" s="164"/>
      <c r="SRL30" s="164"/>
      <c r="SRM30" s="164"/>
      <c r="SRN30" s="164"/>
      <c r="SRO30" s="164"/>
      <c r="SRP30" s="164"/>
      <c r="SRQ30" s="164"/>
      <c r="SRR30" s="164"/>
      <c r="SRS30" s="164"/>
      <c r="SRT30" s="164"/>
      <c r="SRU30" s="164"/>
      <c r="SRV30" s="164"/>
      <c r="SRW30" s="164"/>
      <c r="SRX30" s="164"/>
      <c r="SRY30" s="164"/>
      <c r="SRZ30" s="164"/>
      <c r="SSA30" s="164"/>
      <c r="SSB30" s="164"/>
      <c r="SSC30" s="164"/>
      <c r="SSD30" s="164"/>
      <c r="SSE30" s="164"/>
      <c r="SSF30" s="164"/>
      <c r="SSG30" s="164"/>
      <c r="SSH30" s="164"/>
      <c r="SSI30" s="164"/>
      <c r="SSJ30" s="164"/>
      <c r="SSK30" s="164"/>
      <c r="SSL30" s="164"/>
      <c r="SSM30" s="164"/>
      <c r="SSN30" s="164"/>
      <c r="SSO30" s="164"/>
      <c r="SSP30" s="164"/>
      <c r="SSQ30" s="164"/>
      <c r="SSR30" s="164"/>
      <c r="SSS30" s="164"/>
      <c r="SST30" s="164"/>
      <c r="SSU30" s="164"/>
      <c r="SSV30" s="164"/>
      <c r="SSW30" s="164"/>
      <c r="SSX30" s="164"/>
      <c r="SSY30" s="164"/>
      <c r="SSZ30" s="164"/>
      <c r="STA30" s="164"/>
      <c r="STB30" s="164"/>
      <c r="STC30" s="164"/>
      <c r="STD30" s="164"/>
      <c r="STE30" s="164"/>
      <c r="STF30" s="164"/>
      <c r="STG30" s="164"/>
      <c r="STH30" s="164"/>
      <c r="STI30" s="164"/>
      <c r="STJ30" s="164"/>
      <c r="STK30" s="164"/>
      <c r="STL30" s="164"/>
      <c r="STM30" s="164"/>
      <c r="STN30" s="164"/>
      <c r="STO30" s="164"/>
      <c r="STP30" s="164"/>
      <c r="STQ30" s="164"/>
      <c r="STR30" s="164"/>
      <c r="STS30" s="164"/>
      <c r="STT30" s="164"/>
      <c r="STU30" s="164"/>
      <c r="STV30" s="164"/>
      <c r="STW30" s="164"/>
      <c r="STX30" s="164"/>
      <c r="STY30" s="164"/>
      <c r="STZ30" s="164"/>
      <c r="SUA30" s="164"/>
      <c r="SUB30" s="164"/>
      <c r="SUC30" s="164"/>
      <c r="SUD30" s="164"/>
      <c r="SUE30" s="164"/>
      <c r="SUF30" s="164"/>
      <c r="SUG30" s="164"/>
      <c r="SUH30" s="164"/>
      <c r="SUI30" s="164"/>
      <c r="SUJ30" s="164"/>
      <c r="SUK30" s="164"/>
      <c r="SUL30" s="164"/>
      <c r="SUM30" s="164"/>
      <c r="SUN30" s="164"/>
      <c r="SUO30" s="164"/>
      <c r="SUP30" s="164"/>
      <c r="SUQ30" s="164"/>
      <c r="SUR30" s="164"/>
      <c r="SUS30" s="164"/>
      <c r="SUT30" s="164"/>
      <c r="SUU30" s="164"/>
      <c r="SUV30" s="164"/>
      <c r="SUW30" s="164"/>
      <c r="SUX30" s="164"/>
      <c r="SUY30" s="164"/>
      <c r="SUZ30" s="164"/>
      <c r="SVA30" s="164"/>
      <c r="SVB30" s="164"/>
      <c r="SVC30" s="164"/>
      <c r="SVD30" s="164"/>
      <c r="SVE30" s="164"/>
      <c r="SVF30" s="164"/>
      <c r="SVG30" s="164"/>
      <c r="SVH30" s="164"/>
      <c r="SVI30" s="164"/>
      <c r="SVJ30" s="164"/>
      <c r="SVK30" s="164"/>
      <c r="SVL30" s="164"/>
      <c r="SVM30" s="164"/>
      <c r="SVN30" s="164"/>
      <c r="SVO30" s="164"/>
      <c r="SVP30" s="164"/>
      <c r="SVQ30" s="164"/>
      <c r="SVR30" s="164"/>
      <c r="SVS30" s="164"/>
      <c r="SVT30" s="164"/>
      <c r="SVU30" s="164"/>
      <c r="SVV30" s="164"/>
      <c r="SVW30" s="164"/>
      <c r="SVX30" s="164"/>
      <c r="SVY30" s="164"/>
      <c r="SVZ30" s="164"/>
      <c r="SWA30" s="164"/>
      <c r="SWB30" s="164"/>
      <c r="SWC30" s="164"/>
      <c r="SWD30" s="164"/>
      <c r="SWE30" s="164"/>
      <c r="SWF30" s="164"/>
      <c r="SWG30" s="164"/>
      <c r="SWH30" s="164"/>
      <c r="SWI30" s="164"/>
      <c r="SWJ30" s="164"/>
      <c r="SWK30" s="164"/>
      <c r="SWL30" s="164"/>
      <c r="SWM30" s="164"/>
      <c r="SWN30" s="164"/>
      <c r="SWO30" s="164"/>
      <c r="SWP30" s="164"/>
      <c r="SWQ30" s="164"/>
      <c r="SWR30" s="164"/>
      <c r="SWS30" s="164"/>
      <c r="SWT30" s="164"/>
      <c r="SWU30" s="164"/>
      <c r="SWV30" s="164"/>
      <c r="SWW30" s="164"/>
      <c r="SWX30" s="164"/>
      <c r="SWY30" s="164"/>
      <c r="SWZ30" s="164"/>
      <c r="SXA30" s="164"/>
      <c r="SXB30" s="164"/>
      <c r="SXC30" s="164"/>
      <c r="SXD30" s="164"/>
      <c r="SXE30" s="164"/>
      <c r="SXF30" s="164"/>
      <c r="SXG30" s="164"/>
      <c r="SXH30" s="164"/>
      <c r="SXI30" s="164"/>
      <c r="SXJ30" s="164"/>
      <c r="SXK30" s="164"/>
      <c r="SXL30" s="164"/>
      <c r="SXM30" s="164"/>
      <c r="SXN30" s="164"/>
      <c r="SXO30" s="164"/>
      <c r="SXP30" s="164"/>
      <c r="SXQ30" s="164"/>
      <c r="SXR30" s="164"/>
      <c r="SXS30" s="164"/>
      <c r="SXT30" s="164"/>
      <c r="SXU30" s="164"/>
      <c r="SXV30" s="164"/>
      <c r="SXW30" s="164"/>
      <c r="SXX30" s="164"/>
      <c r="SXY30" s="164"/>
      <c r="SXZ30" s="164"/>
      <c r="SYA30" s="164"/>
      <c r="SYB30" s="164"/>
      <c r="SYC30" s="164"/>
      <c r="SYD30" s="164"/>
      <c r="SYE30" s="164"/>
      <c r="SYF30" s="164"/>
      <c r="SYG30" s="164"/>
      <c r="SYH30" s="164"/>
      <c r="SYI30" s="164"/>
      <c r="SYJ30" s="164"/>
      <c r="SYK30" s="164"/>
      <c r="SYL30" s="164"/>
      <c r="SYM30" s="164"/>
      <c r="SYN30" s="164"/>
      <c r="SYO30" s="164"/>
      <c r="SYP30" s="164"/>
      <c r="SYQ30" s="164"/>
      <c r="SYR30" s="164"/>
      <c r="SYS30" s="164"/>
      <c r="SYT30" s="164"/>
      <c r="SYU30" s="164"/>
      <c r="SYV30" s="164"/>
      <c r="SYW30" s="164"/>
      <c r="SYX30" s="164"/>
      <c r="SYY30" s="164"/>
      <c r="SYZ30" s="164"/>
      <c r="SZA30" s="164"/>
      <c r="SZB30" s="164"/>
      <c r="SZC30" s="164"/>
      <c r="SZD30" s="164"/>
      <c r="SZE30" s="164"/>
      <c r="SZF30" s="164"/>
      <c r="SZG30" s="164"/>
      <c r="SZH30" s="164"/>
      <c r="SZI30" s="164"/>
      <c r="SZJ30" s="164"/>
      <c r="SZK30" s="164"/>
      <c r="SZL30" s="164"/>
      <c r="SZM30" s="164"/>
      <c r="SZN30" s="164"/>
      <c r="SZO30" s="164"/>
      <c r="SZP30" s="164"/>
      <c r="SZQ30" s="164"/>
      <c r="SZR30" s="164"/>
      <c r="SZS30" s="164"/>
      <c r="SZT30" s="164"/>
      <c r="SZU30" s="164"/>
      <c r="SZV30" s="164"/>
      <c r="SZW30" s="164"/>
      <c r="SZX30" s="164"/>
      <c r="SZY30" s="164"/>
      <c r="SZZ30" s="164"/>
      <c r="TAA30" s="164"/>
      <c r="TAB30" s="164"/>
      <c r="TAC30" s="164"/>
      <c r="TAD30" s="164"/>
      <c r="TAE30" s="164"/>
      <c r="TAF30" s="164"/>
      <c r="TAG30" s="164"/>
      <c r="TAH30" s="164"/>
      <c r="TAI30" s="164"/>
      <c r="TAJ30" s="164"/>
      <c r="TAK30" s="164"/>
      <c r="TAL30" s="164"/>
      <c r="TAM30" s="164"/>
      <c r="TAN30" s="164"/>
      <c r="TAO30" s="164"/>
      <c r="TAP30" s="164"/>
      <c r="TAQ30" s="164"/>
      <c r="TAR30" s="164"/>
      <c r="TAS30" s="164"/>
      <c r="TAT30" s="164"/>
      <c r="TAU30" s="164"/>
      <c r="TAV30" s="164"/>
      <c r="TAW30" s="164"/>
      <c r="TAX30" s="164"/>
      <c r="TAY30" s="164"/>
      <c r="TAZ30" s="164"/>
      <c r="TBA30" s="164"/>
      <c r="TBB30" s="164"/>
      <c r="TBC30" s="164"/>
      <c r="TBD30" s="164"/>
      <c r="TBE30" s="164"/>
      <c r="TBF30" s="164"/>
      <c r="TBG30" s="164"/>
      <c r="TBH30" s="164"/>
      <c r="TBI30" s="164"/>
      <c r="TBJ30" s="164"/>
      <c r="TBK30" s="164"/>
      <c r="TBL30" s="164"/>
      <c r="TBM30" s="164"/>
      <c r="TBN30" s="164"/>
      <c r="TBO30" s="164"/>
      <c r="TBP30" s="164"/>
      <c r="TBQ30" s="164"/>
      <c r="TBR30" s="164"/>
      <c r="TBS30" s="164"/>
      <c r="TBT30" s="164"/>
      <c r="TBU30" s="164"/>
      <c r="TBV30" s="164"/>
      <c r="TBW30" s="164"/>
      <c r="TBX30" s="164"/>
      <c r="TBY30" s="164"/>
      <c r="TBZ30" s="164"/>
      <c r="TCA30" s="164"/>
      <c r="TCB30" s="164"/>
      <c r="TCC30" s="164"/>
      <c r="TCD30" s="164"/>
      <c r="TCE30" s="164"/>
      <c r="TCF30" s="164"/>
      <c r="TCG30" s="164"/>
      <c r="TCH30" s="164"/>
      <c r="TCI30" s="164"/>
      <c r="TCJ30" s="164"/>
      <c r="TCK30" s="164"/>
      <c r="TCL30" s="164"/>
      <c r="TCM30" s="164"/>
      <c r="TCN30" s="164"/>
      <c r="TCO30" s="164"/>
      <c r="TCP30" s="164"/>
      <c r="TCQ30" s="164"/>
      <c r="TCR30" s="164"/>
      <c r="TCS30" s="164"/>
      <c r="TCT30" s="164"/>
      <c r="TCU30" s="164"/>
      <c r="TCV30" s="164"/>
      <c r="TCW30" s="164"/>
      <c r="TCX30" s="164"/>
      <c r="TCY30" s="164"/>
      <c r="TCZ30" s="164"/>
      <c r="TDA30" s="164"/>
      <c r="TDB30" s="164"/>
      <c r="TDC30" s="164"/>
      <c r="TDD30" s="164"/>
      <c r="TDE30" s="164"/>
      <c r="TDF30" s="164"/>
      <c r="TDG30" s="164"/>
      <c r="TDH30" s="164"/>
      <c r="TDI30" s="164"/>
      <c r="TDJ30" s="164"/>
      <c r="TDK30" s="164"/>
      <c r="TDL30" s="164"/>
      <c r="TDM30" s="164"/>
      <c r="TDN30" s="164"/>
      <c r="TDO30" s="164"/>
      <c r="TDP30" s="164"/>
      <c r="TDQ30" s="164"/>
      <c r="TDR30" s="164"/>
      <c r="TDS30" s="164"/>
      <c r="TDT30" s="164"/>
      <c r="TDU30" s="164"/>
      <c r="TDV30" s="164"/>
      <c r="TDW30" s="164"/>
      <c r="TDX30" s="164"/>
      <c r="TDY30" s="164"/>
      <c r="TDZ30" s="164"/>
      <c r="TEA30" s="164"/>
      <c r="TEB30" s="164"/>
      <c r="TEC30" s="164"/>
      <c r="TED30" s="164"/>
      <c r="TEE30" s="164"/>
      <c r="TEF30" s="164"/>
      <c r="TEG30" s="164"/>
      <c r="TEH30" s="164"/>
      <c r="TEI30" s="164"/>
      <c r="TEJ30" s="164"/>
      <c r="TEK30" s="164"/>
      <c r="TEL30" s="164"/>
      <c r="TEM30" s="164"/>
      <c r="TEN30" s="164"/>
      <c r="TEO30" s="164"/>
      <c r="TEP30" s="164"/>
      <c r="TEQ30" s="164"/>
      <c r="TER30" s="164"/>
      <c r="TES30" s="164"/>
      <c r="TET30" s="164"/>
      <c r="TEU30" s="164"/>
      <c r="TEV30" s="164"/>
      <c r="TEW30" s="164"/>
      <c r="TEX30" s="164"/>
      <c r="TEY30" s="164"/>
      <c r="TEZ30" s="164"/>
      <c r="TFA30" s="164"/>
      <c r="TFB30" s="164"/>
      <c r="TFC30" s="164"/>
      <c r="TFD30" s="164"/>
      <c r="TFE30" s="164"/>
      <c r="TFF30" s="164"/>
      <c r="TFG30" s="164"/>
      <c r="TFH30" s="164"/>
      <c r="TFI30" s="164"/>
      <c r="TFJ30" s="164"/>
      <c r="TFK30" s="164"/>
      <c r="TFL30" s="164"/>
      <c r="TFM30" s="164"/>
      <c r="TFN30" s="164"/>
      <c r="TFO30" s="164"/>
      <c r="TFP30" s="164"/>
      <c r="TFQ30" s="164"/>
      <c r="TFR30" s="164"/>
      <c r="TFS30" s="164"/>
      <c r="TFT30" s="164"/>
      <c r="TFU30" s="164"/>
      <c r="TFV30" s="164"/>
      <c r="TFW30" s="164"/>
      <c r="TFX30" s="164"/>
      <c r="TFY30" s="164"/>
      <c r="TFZ30" s="164"/>
      <c r="TGA30" s="164"/>
      <c r="TGB30" s="164"/>
      <c r="TGC30" s="164"/>
      <c r="TGD30" s="164"/>
      <c r="TGE30" s="164"/>
      <c r="TGF30" s="164"/>
      <c r="TGG30" s="164"/>
      <c r="TGH30" s="164"/>
      <c r="TGI30" s="164"/>
      <c r="TGJ30" s="164"/>
      <c r="TGK30" s="164"/>
      <c r="TGL30" s="164"/>
      <c r="TGM30" s="164"/>
      <c r="TGN30" s="164"/>
      <c r="TGO30" s="164"/>
      <c r="TGP30" s="164"/>
      <c r="TGQ30" s="164"/>
      <c r="TGR30" s="164"/>
      <c r="TGS30" s="164"/>
      <c r="TGT30" s="164"/>
      <c r="TGU30" s="164"/>
      <c r="TGV30" s="164"/>
      <c r="TGW30" s="164"/>
      <c r="TGX30" s="164"/>
      <c r="TGY30" s="164"/>
      <c r="TGZ30" s="164"/>
      <c r="THA30" s="164"/>
      <c r="THB30" s="164"/>
      <c r="THC30" s="164"/>
      <c r="THD30" s="164"/>
      <c r="THE30" s="164"/>
      <c r="THF30" s="164"/>
      <c r="THG30" s="164"/>
      <c r="THH30" s="164"/>
      <c r="THI30" s="164"/>
      <c r="THJ30" s="164"/>
      <c r="THK30" s="164"/>
      <c r="THL30" s="164"/>
      <c r="THM30" s="164"/>
      <c r="THN30" s="164"/>
      <c r="THO30" s="164"/>
      <c r="THP30" s="164"/>
      <c r="THQ30" s="164"/>
      <c r="THR30" s="164"/>
      <c r="THS30" s="164"/>
      <c r="THT30" s="164"/>
      <c r="THU30" s="164"/>
      <c r="THV30" s="164"/>
      <c r="THW30" s="164"/>
      <c r="THX30" s="164"/>
      <c r="THY30" s="164"/>
      <c r="THZ30" s="164"/>
      <c r="TIA30" s="164"/>
      <c r="TIB30" s="164"/>
      <c r="TIC30" s="164"/>
      <c r="TID30" s="164"/>
      <c r="TIE30" s="164"/>
      <c r="TIF30" s="164"/>
      <c r="TIG30" s="164"/>
      <c r="TIH30" s="164"/>
      <c r="TII30" s="164"/>
      <c r="TIJ30" s="164"/>
      <c r="TIK30" s="164"/>
      <c r="TIL30" s="164"/>
      <c r="TIM30" s="164"/>
      <c r="TIN30" s="164"/>
      <c r="TIO30" s="164"/>
      <c r="TIP30" s="164"/>
      <c r="TIQ30" s="164"/>
      <c r="TIR30" s="164"/>
      <c r="TIS30" s="164"/>
      <c r="TIT30" s="164"/>
      <c r="TIU30" s="164"/>
      <c r="TIV30" s="164"/>
      <c r="TIW30" s="164"/>
      <c r="TIX30" s="164"/>
      <c r="TIY30" s="164"/>
      <c r="TIZ30" s="164"/>
      <c r="TJA30" s="164"/>
      <c r="TJB30" s="164"/>
      <c r="TJC30" s="164"/>
      <c r="TJD30" s="164"/>
      <c r="TJE30" s="164"/>
      <c r="TJF30" s="164"/>
      <c r="TJG30" s="164"/>
      <c r="TJH30" s="164"/>
      <c r="TJI30" s="164"/>
      <c r="TJJ30" s="164"/>
      <c r="TJK30" s="164"/>
      <c r="TJL30" s="164"/>
      <c r="TJM30" s="164"/>
      <c r="TJN30" s="164"/>
      <c r="TJO30" s="164"/>
      <c r="TJP30" s="164"/>
      <c r="TJQ30" s="164"/>
      <c r="TJR30" s="164"/>
      <c r="TJS30" s="164"/>
      <c r="TJT30" s="164"/>
      <c r="TJU30" s="164"/>
      <c r="TJV30" s="164"/>
      <c r="TJW30" s="164"/>
      <c r="TJX30" s="164"/>
      <c r="TJY30" s="164"/>
      <c r="TJZ30" s="164"/>
      <c r="TKA30" s="164"/>
      <c r="TKB30" s="164"/>
      <c r="TKC30" s="164"/>
      <c r="TKD30" s="164"/>
      <c r="TKE30" s="164"/>
      <c r="TKF30" s="164"/>
      <c r="TKG30" s="164"/>
      <c r="TKH30" s="164"/>
      <c r="TKI30" s="164"/>
      <c r="TKJ30" s="164"/>
      <c r="TKK30" s="164"/>
      <c r="TKL30" s="164"/>
      <c r="TKM30" s="164"/>
      <c r="TKN30" s="164"/>
      <c r="TKO30" s="164"/>
      <c r="TKP30" s="164"/>
      <c r="TKQ30" s="164"/>
      <c r="TKR30" s="164"/>
      <c r="TKS30" s="164"/>
      <c r="TKT30" s="164"/>
      <c r="TKU30" s="164"/>
      <c r="TKV30" s="164"/>
      <c r="TKW30" s="164"/>
      <c r="TKX30" s="164"/>
      <c r="TKY30" s="164"/>
      <c r="TKZ30" s="164"/>
      <c r="TLA30" s="164"/>
      <c r="TLB30" s="164"/>
      <c r="TLC30" s="164"/>
      <c r="TLD30" s="164"/>
      <c r="TLE30" s="164"/>
      <c r="TLF30" s="164"/>
      <c r="TLG30" s="164"/>
      <c r="TLH30" s="164"/>
      <c r="TLI30" s="164"/>
      <c r="TLJ30" s="164"/>
      <c r="TLK30" s="164"/>
      <c r="TLL30" s="164"/>
      <c r="TLM30" s="164"/>
      <c r="TLN30" s="164"/>
      <c r="TLO30" s="164"/>
      <c r="TLP30" s="164"/>
      <c r="TLQ30" s="164"/>
      <c r="TLR30" s="164"/>
      <c r="TLS30" s="164"/>
      <c r="TLT30" s="164"/>
      <c r="TLU30" s="164"/>
      <c r="TLV30" s="164"/>
      <c r="TLW30" s="164"/>
      <c r="TLX30" s="164"/>
      <c r="TLY30" s="164"/>
      <c r="TLZ30" s="164"/>
      <c r="TMA30" s="164"/>
      <c r="TMB30" s="164"/>
      <c r="TMC30" s="164"/>
      <c r="TMD30" s="164"/>
      <c r="TME30" s="164"/>
      <c r="TMF30" s="164"/>
      <c r="TMG30" s="164"/>
      <c r="TMH30" s="164"/>
      <c r="TMI30" s="164"/>
      <c r="TMJ30" s="164"/>
      <c r="TMK30" s="164"/>
      <c r="TML30" s="164"/>
      <c r="TMM30" s="164"/>
      <c r="TMN30" s="164"/>
      <c r="TMO30" s="164"/>
      <c r="TMP30" s="164"/>
      <c r="TMQ30" s="164"/>
      <c r="TMR30" s="164"/>
      <c r="TMS30" s="164"/>
      <c r="TMT30" s="164"/>
      <c r="TMU30" s="164"/>
      <c r="TMV30" s="164"/>
      <c r="TMW30" s="164"/>
      <c r="TMX30" s="164"/>
      <c r="TMY30" s="164"/>
      <c r="TMZ30" s="164"/>
      <c r="TNA30" s="164"/>
      <c r="TNB30" s="164"/>
      <c r="TNC30" s="164"/>
      <c r="TND30" s="164"/>
      <c r="TNE30" s="164"/>
      <c r="TNF30" s="164"/>
      <c r="TNG30" s="164"/>
      <c r="TNH30" s="164"/>
      <c r="TNI30" s="164"/>
      <c r="TNJ30" s="164"/>
      <c r="TNK30" s="164"/>
      <c r="TNL30" s="164"/>
      <c r="TNM30" s="164"/>
      <c r="TNN30" s="164"/>
      <c r="TNO30" s="164"/>
      <c r="TNP30" s="164"/>
      <c r="TNQ30" s="164"/>
      <c r="TNR30" s="164"/>
      <c r="TNS30" s="164"/>
      <c r="TNT30" s="164"/>
      <c r="TNU30" s="164"/>
      <c r="TNV30" s="164"/>
      <c r="TNW30" s="164"/>
      <c r="TNX30" s="164"/>
      <c r="TNY30" s="164"/>
      <c r="TNZ30" s="164"/>
      <c r="TOA30" s="164"/>
      <c r="TOB30" s="164"/>
      <c r="TOC30" s="164"/>
      <c r="TOD30" s="164"/>
      <c r="TOE30" s="164"/>
      <c r="TOF30" s="164"/>
      <c r="TOG30" s="164"/>
      <c r="TOH30" s="164"/>
      <c r="TOI30" s="164"/>
      <c r="TOJ30" s="164"/>
      <c r="TOK30" s="164"/>
      <c r="TOL30" s="164"/>
      <c r="TOM30" s="164"/>
      <c r="TON30" s="164"/>
      <c r="TOO30" s="164"/>
      <c r="TOP30" s="164"/>
      <c r="TOQ30" s="164"/>
      <c r="TOR30" s="164"/>
      <c r="TOS30" s="164"/>
      <c r="TOT30" s="164"/>
      <c r="TOU30" s="164"/>
      <c r="TOV30" s="164"/>
      <c r="TOW30" s="164"/>
      <c r="TOX30" s="164"/>
      <c r="TOY30" s="164"/>
      <c r="TOZ30" s="164"/>
      <c r="TPA30" s="164"/>
      <c r="TPB30" s="164"/>
      <c r="TPC30" s="164"/>
      <c r="TPD30" s="164"/>
      <c r="TPE30" s="164"/>
      <c r="TPF30" s="164"/>
      <c r="TPG30" s="164"/>
      <c r="TPH30" s="164"/>
      <c r="TPI30" s="164"/>
      <c r="TPJ30" s="164"/>
      <c r="TPK30" s="164"/>
      <c r="TPL30" s="164"/>
      <c r="TPM30" s="164"/>
      <c r="TPN30" s="164"/>
      <c r="TPO30" s="164"/>
      <c r="TPP30" s="164"/>
      <c r="TPQ30" s="164"/>
      <c r="TPR30" s="164"/>
      <c r="TPS30" s="164"/>
      <c r="TPT30" s="164"/>
      <c r="TPU30" s="164"/>
      <c r="TPV30" s="164"/>
      <c r="TPW30" s="164"/>
      <c r="TPX30" s="164"/>
      <c r="TPY30" s="164"/>
      <c r="TPZ30" s="164"/>
      <c r="TQA30" s="164"/>
      <c r="TQB30" s="164"/>
      <c r="TQC30" s="164"/>
      <c r="TQD30" s="164"/>
      <c r="TQE30" s="164"/>
      <c r="TQF30" s="164"/>
      <c r="TQG30" s="164"/>
      <c r="TQH30" s="164"/>
      <c r="TQI30" s="164"/>
      <c r="TQJ30" s="164"/>
      <c r="TQK30" s="164"/>
      <c r="TQL30" s="164"/>
      <c r="TQM30" s="164"/>
      <c r="TQN30" s="164"/>
      <c r="TQO30" s="164"/>
      <c r="TQP30" s="164"/>
      <c r="TQQ30" s="164"/>
      <c r="TQR30" s="164"/>
      <c r="TQS30" s="164"/>
      <c r="TQT30" s="164"/>
      <c r="TQU30" s="164"/>
      <c r="TQV30" s="164"/>
      <c r="TQW30" s="164"/>
      <c r="TQX30" s="164"/>
      <c r="TQY30" s="164"/>
      <c r="TQZ30" s="164"/>
      <c r="TRA30" s="164"/>
      <c r="TRB30" s="164"/>
      <c r="TRC30" s="164"/>
      <c r="TRD30" s="164"/>
      <c r="TRE30" s="164"/>
      <c r="TRF30" s="164"/>
      <c r="TRG30" s="164"/>
      <c r="TRH30" s="164"/>
      <c r="TRI30" s="164"/>
      <c r="TRJ30" s="164"/>
      <c r="TRK30" s="164"/>
      <c r="TRL30" s="164"/>
      <c r="TRM30" s="164"/>
      <c r="TRN30" s="164"/>
      <c r="TRO30" s="164"/>
      <c r="TRP30" s="164"/>
      <c r="TRQ30" s="164"/>
      <c r="TRR30" s="164"/>
      <c r="TRS30" s="164"/>
      <c r="TRT30" s="164"/>
      <c r="TRU30" s="164"/>
      <c r="TRV30" s="164"/>
      <c r="TRW30" s="164"/>
      <c r="TRX30" s="164"/>
      <c r="TRY30" s="164"/>
      <c r="TRZ30" s="164"/>
      <c r="TSA30" s="164"/>
      <c r="TSB30" s="164"/>
      <c r="TSC30" s="164"/>
      <c r="TSD30" s="164"/>
      <c r="TSE30" s="164"/>
      <c r="TSF30" s="164"/>
      <c r="TSG30" s="164"/>
      <c r="TSH30" s="164"/>
      <c r="TSI30" s="164"/>
      <c r="TSJ30" s="164"/>
      <c r="TSK30" s="164"/>
      <c r="TSL30" s="164"/>
      <c r="TSM30" s="164"/>
      <c r="TSN30" s="164"/>
      <c r="TSO30" s="164"/>
      <c r="TSP30" s="164"/>
      <c r="TSQ30" s="164"/>
      <c r="TSR30" s="164"/>
      <c r="TSS30" s="164"/>
      <c r="TST30" s="164"/>
      <c r="TSU30" s="164"/>
      <c r="TSV30" s="164"/>
      <c r="TSW30" s="164"/>
      <c r="TSX30" s="164"/>
      <c r="TSY30" s="164"/>
      <c r="TSZ30" s="164"/>
      <c r="TTA30" s="164"/>
      <c r="TTB30" s="164"/>
      <c r="TTC30" s="164"/>
      <c r="TTD30" s="164"/>
      <c r="TTE30" s="164"/>
      <c r="TTF30" s="164"/>
      <c r="TTG30" s="164"/>
      <c r="TTH30" s="164"/>
      <c r="TTI30" s="164"/>
      <c r="TTJ30" s="164"/>
      <c r="TTK30" s="164"/>
      <c r="TTL30" s="164"/>
      <c r="TTM30" s="164"/>
      <c r="TTN30" s="164"/>
      <c r="TTO30" s="164"/>
      <c r="TTP30" s="164"/>
      <c r="TTQ30" s="164"/>
      <c r="TTR30" s="164"/>
      <c r="TTS30" s="164"/>
      <c r="TTT30" s="164"/>
      <c r="TTU30" s="164"/>
      <c r="TTV30" s="164"/>
      <c r="TTW30" s="164"/>
      <c r="TTX30" s="164"/>
      <c r="TTY30" s="164"/>
      <c r="TTZ30" s="164"/>
      <c r="TUA30" s="164"/>
      <c r="TUB30" s="164"/>
      <c r="TUC30" s="164"/>
      <c r="TUD30" s="164"/>
      <c r="TUE30" s="164"/>
      <c r="TUF30" s="164"/>
      <c r="TUG30" s="164"/>
      <c r="TUH30" s="164"/>
      <c r="TUI30" s="164"/>
      <c r="TUJ30" s="164"/>
      <c r="TUK30" s="164"/>
      <c r="TUL30" s="164"/>
      <c r="TUM30" s="164"/>
      <c r="TUN30" s="164"/>
      <c r="TUO30" s="164"/>
      <c r="TUP30" s="164"/>
      <c r="TUQ30" s="164"/>
      <c r="TUR30" s="164"/>
      <c r="TUS30" s="164"/>
      <c r="TUT30" s="164"/>
      <c r="TUU30" s="164"/>
      <c r="TUV30" s="164"/>
      <c r="TUW30" s="164"/>
      <c r="TUX30" s="164"/>
      <c r="TUY30" s="164"/>
      <c r="TUZ30" s="164"/>
      <c r="TVA30" s="164"/>
      <c r="TVB30" s="164"/>
      <c r="TVC30" s="164"/>
      <c r="TVD30" s="164"/>
      <c r="TVE30" s="164"/>
      <c r="TVF30" s="164"/>
      <c r="TVG30" s="164"/>
      <c r="TVH30" s="164"/>
      <c r="TVI30" s="164"/>
      <c r="TVJ30" s="164"/>
      <c r="TVK30" s="164"/>
      <c r="TVL30" s="164"/>
      <c r="TVM30" s="164"/>
      <c r="TVN30" s="164"/>
      <c r="TVO30" s="164"/>
      <c r="TVP30" s="164"/>
      <c r="TVQ30" s="164"/>
      <c r="TVR30" s="164"/>
      <c r="TVS30" s="164"/>
      <c r="TVT30" s="164"/>
      <c r="TVU30" s="164"/>
      <c r="TVV30" s="164"/>
      <c r="TVW30" s="164"/>
      <c r="TVX30" s="164"/>
      <c r="TVY30" s="164"/>
      <c r="TVZ30" s="164"/>
      <c r="TWA30" s="164"/>
      <c r="TWB30" s="164"/>
      <c r="TWC30" s="164"/>
      <c r="TWD30" s="164"/>
      <c r="TWE30" s="164"/>
      <c r="TWF30" s="164"/>
      <c r="TWG30" s="164"/>
      <c r="TWH30" s="164"/>
      <c r="TWI30" s="164"/>
      <c r="TWJ30" s="164"/>
      <c r="TWK30" s="164"/>
      <c r="TWL30" s="164"/>
      <c r="TWM30" s="164"/>
      <c r="TWN30" s="164"/>
      <c r="TWO30" s="164"/>
      <c r="TWP30" s="164"/>
      <c r="TWQ30" s="164"/>
      <c r="TWR30" s="164"/>
      <c r="TWS30" s="164"/>
      <c r="TWT30" s="164"/>
      <c r="TWU30" s="164"/>
      <c r="TWV30" s="164"/>
      <c r="TWW30" s="164"/>
      <c r="TWX30" s="164"/>
      <c r="TWY30" s="164"/>
      <c r="TWZ30" s="164"/>
      <c r="TXA30" s="164"/>
      <c r="TXB30" s="164"/>
      <c r="TXC30" s="164"/>
      <c r="TXD30" s="164"/>
      <c r="TXE30" s="164"/>
      <c r="TXF30" s="164"/>
      <c r="TXG30" s="164"/>
      <c r="TXH30" s="164"/>
      <c r="TXI30" s="164"/>
      <c r="TXJ30" s="164"/>
      <c r="TXK30" s="164"/>
      <c r="TXL30" s="164"/>
      <c r="TXM30" s="164"/>
      <c r="TXN30" s="164"/>
      <c r="TXO30" s="164"/>
      <c r="TXP30" s="164"/>
      <c r="TXQ30" s="164"/>
      <c r="TXR30" s="164"/>
      <c r="TXS30" s="164"/>
      <c r="TXT30" s="164"/>
      <c r="TXU30" s="164"/>
      <c r="TXV30" s="164"/>
      <c r="TXW30" s="164"/>
      <c r="TXX30" s="164"/>
      <c r="TXY30" s="164"/>
      <c r="TXZ30" s="164"/>
      <c r="TYA30" s="164"/>
      <c r="TYB30" s="164"/>
      <c r="TYC30" s="164"/>
      <c r="TYD30" s="164"/>
      <c r="TYE30" s="164"/>
      <c r="TYF30" s="164"/>
      <c r="TYG30" s="164"/>
      <c r="TYH30" s="164"/>
      <c r="TYI30" s="164"/>
      <c r="TYJ30" s="164"/>
      <c r="TYK30" s="164"/>
      <c r="TYL30" s="164"/>
      <c r="TYM30" s="164"/>
      <c r="TYN30" s="164"/>
      <c r="TYO30" s="164"/>
      <c r="TYP30" s="164"/>
      <c r="TYQ30" s="164"/>
      <c r="TYR30" s="164"/>
      <c r="TYS30" s="164"/>
      <c r="TYT30" s="164"/>
      <c r="TYU30" s="164"/>
      <c r="TYV30" s="164"/>
      <c r="TYW30" s="164"/>
      <c r="TYX30" s="164"/>
      <c r="TYY30" s="164"/>
      <c r="TYZ30" s="164"/>
      <c r="TZA30" s="164"/>
      <c r="TZB30" s="164"/>
      <c r="TZC30" s="164"/>
      <c r="TZD30" s="164"/>
      <c r="TZE30" s="164"/>
      <c r="TZF30" s="164"/>
      <c r="TZG30" s="164"/>
      <c r="TZH30" s="164"/>
      <c r="TZI30" s="164"/>
      <c r="TZJ30" s="164"/>
      <c r="TZK30" s="164"/>
      <c r="TZL30" s="164"/>
      <c r="TZM30" s="164"/>
      <c r="TZN30" s="164"/>
      <c r="TZO30" s="164"/>
      <c r="TZP30" s="164"/>
      <c r="TZQ30" s="164"/>
      <c r="TZR30" s="164"/>
      <c r="TZS30" s="164"/>
      <c r="TZT30" s="164"/>
      <c r="TZU30" s="164"/>
      <c r="TZV30" s="164"/>
      <c r="TZW30" s="164"/>
      <c r="TZX30" s="164"/>
      <c r="TZY30" s="164"/>
      <c r="TZZ30" s="164"/>
      <c r="UAA30" s="164"/>
      <c r="UAB30" s="164"/>
      <c r="UAC30" s="164"/>
      <c r="UAD30" s="164"/>
      <c r="UAE30" s="164"/>
      <c r="UAF30" s="164"/>
      <c r="UAG30" s="164"/>
      <c r="UAH30" s="164"/>
      <c r="UAI30" s="164"/>
      <c r="UAJ30" s="164"/>
      <c r="UAK30" s="164"/>
      <c r="UAL30" s="164"/>
      <c r="UAM30" s="164"/>
      <c r="UAN30" s="164"/>
      <c r="UAO30" s="164"/>
      <c r="UAP30" s="164"/>
      <c r="UAQ30" s="164"/>
      <c r="UAR30" s="164"/>
      <c r="UAS30" s="164"/>
      <c r="UAT30" s="164"/>
      <c r="UAU30" s="164"/>
      <c r="UAV30" s="164"/>
      <c r="UAW30" s="164"/>
      <c r="UAX30" s="164"/>
      <c r="UAY30" s="164"/>
      <c r="UAZ30" s="164"/>
      <c r="UBA30" s="164"/>
      <c r="UBB30" s="164"/>
      <c r="UBC30" s="164"/>
      <c r="UBD30" s="164"/>
      <c r="UBE30" s="164"/>
      <c r="UBF30" s="164"/>
      <c r="UBG30" s="164"/>
      <c r="UBH30" s="164"/>
      <c r="UBI30" s="164"/>
      <c r="UBJ30" s="164"/>
      <c r="UBK30" s="164"/>
      <c r="UBL30" s="164"/>
      <c r="UBM30" s="164"/>
      <c r="UBN30" s="164"/>
      <c r="UBO30" s="164"/>
      <c r="UBP30" s="164"/>
      <c r="UBQ30" s="164"/>
      <c r="UBR30" s="164"/>
      <c r="UBS30" s="164"/>
      <c r="UBT30" s="164"/>
      <c r="UBU30" s="164"/>
      <c r="UBV30" s="164"/>
      <c r="UBW30" s="164"/>
      <c r="UBX30" s="164"/>
      <c r="UBY30" s="164"/>
      <c r="UBZ30" s="164"/>
      <c r="UCA30" s="164"/>
      <c r="UCB30" s="164"/>
      <c r="UCC30" s="164"/>
      <c r="UCD30" s="164"/>
      <c r="UCE30" s="164"/>
      <c r="UCF30" s="164"/>
      <c r="UCG30" s="164"/>
      <c r="UCH30" s="164"/>
      <c r="UCI30" s="164"/>
      <c r="UCJ30" s="164"/>
      <c r="UCK30" s="164"/>
      <c r="UCL30" s="164"/>
      <c r="UCM30" s="164"/>
      <c r="UCN30" s="164"/>
      <c r="UCO30" s="164"/>
      <c r="UCP30" s="164"/>
      <c r="UCQ30" s="164"/>
      <c r="UCR30" s="164"/>
      <c r="UCS30" s="164"/>
      <c r="UCT30" s="164"/>
      <c r="UCU30" s="164"/>
      <c r="UCV30" s="164"/>
      <c r="UCW30" s="164"/>
      <c r="UCX30" s="164"/>
      <c r="UCY30" s="164"/>
      <c r="UCZ30" s="164"/>
      <c r="UDA30" s="164"/>
      <c r="UDB30" s="164"/>
      <c r="UDC30" s="164"/>
      <c r="UDD30" s="164"/>
      <c r="UDE30" s="164"/>
      <c r="UDF30" s="164"/>
      <c r="UDG30" s="164"/>
      <c r="UDH30" s="164"/>
      <c r="UDI30" s="164"/>
      <c r="UDJ30" s="164"/>
      <c r="UDK30" s="164"/>
      <c r="UDL30" s="164"/>
      <c r="UDM30" s="164"/>
      <c r="UDN30" s="164"/>
      <c r="UDO30" s="164"/>
      <c r="UDP30" s="164"/>
      <c r="UDQ30" s="164"/>
      <c r="UDR30" s="164"/>
      <c r="UDS30" s="164"/>
      <c r="UDT30" s="164"/>
      <c r="UDU30" s="164"/>
      <c r="UDV30" s="164"/>
      <c r="UDW30" s="164"/>
      <c r="UDX30" s="164"/>
      <c r="UDY30" s="164"/>
      <c r="UDZ30" s="164"/>
      <c r="UEA30" s="164"/>
      <c r="UEB30" s="164"/>
      <c r="UEC30" s="164"/>
      <c r="UED30" s="164"/>
      <c r="UEE30" s="164"/>
      <c r="UEF30" s="164"/>
      <c r="UEG30" s="164"/>
      <c r="UEH30" s="164"/>
      <c r="UEI30" s="164"/>
      <c r="UEJ30" s="164"/>
      <c r="UEK30" s="164"/>
      <c r="UEL30" s="164"/>
      <c r="UEM30" s="164"/>
      <c r="UEN30" s="164"/>
      <c r="UEO30" s="164"/>
      <c r="UEP30" s="164"/>
      <c r="UEQ30" s="164"/>
      <c r="UER30" s="164"/>
      <c r="UES30" s="164"/>
      <c r="UET30" s="164"/>
      <c r="UEU30" s="164"/>
      <c r="UEV30" s="164"/>
      <c r="UEW30" s="164"/>
      <c r="UEX30" s="164"/>
      <c r="UEY30" s="164"/>
      <c r="UEZ30" s="164"/>
      <c r="UFA30" s="164"/>
      <c r="UFB30" s="164"/>
      <c r="UFC30" s="164"/>
      <c r="UFD30" s="164"/>
      <c r="UFE30" s="164"/>
      <c r="UFF30" s="164"/>
      <c r="UFG30" s="164"/>
      <c r="UFH30" s="164"/>
      <c r="UFI30" s="164"/>
      <c r="UFJ30" s="164"/>
      <c r="UFK30" s="164"/>
      <c r="UFL30" s="164"/>
      <c r="UFM30" s="164"/>
      <c r="UFN30" s="164"/>
      <c r="UFO30" s="164"/>
      <c r="UFP30" s="164"/>
      <c r="UFQ30" s="164"/>
      <c r="UFR30" s="164"/>
      <c r="UFS30" s="164"/>
      <c r="UFT30" s="164"/>
      <c r="UFU30" s="164"/>
      <c r="UFV30" s="164"/>
      <c r="UFW30" s="164"/>
      <c r="UFX30" s="164"/>
      <c r="UFY30" s="164"/>
      <c r="UFZ30" s="164"/>
      <c r="UGA30" s="164"/>
      <c r="UGB30" s="164"/>
      <c r="UGC30" s="164"/>
      <c r="UGD30" s="164"/>
      <c r="UGE30" s="164"/>
      <c r="UGF30" s="164"/>
      <c r="UGG30" s="164"/>
      <c r="UGH30" s="164"/>
      <c r="UGI30" s="164"/>
      <c r="UGJ30" s="164"/>
      <c r="UGK30" s="164"/>
      <c r="UGL30" s="164"/>
      <c r="UGM30" s="164"/>
      <c r="UGN30" s="164"/>
      <c r="UGO30" s="164"/>
      <c r="UGP30" s="164"/>
      <c r="UGQ30" s="164"/>
      <c r="UGR30" s="164"/>
      <c r="UGS30" s="164"/>
      <c r="UGT30" s="164"/>
      <c r="UGU30" s="164"/>
      <c r="UGV30" s="164"/>
      <c r="UGW30" s="164"/>
      <c r="UGX30" s="164"/>
      <c r="UGY30" s="164"/>
      <c r="UGZ30" s="164"/>
      <c r="UHA30" s="164"/>
      <c r="UHB30" s="164"/>
      <c r="UHC30" s="164"/>
      <c r="UHD30" s="164"/>
      <c r="UHE30" s="164"/>
      <c r="UHF30" s="164"/>
      <c r="UHG30" s="164"/>
      <c r="UHH30" s="164"/>
      <c r="UHI30" s="164"/>
      <c r="UHJ30" s="164"/>
      <c r="UHK30" s="164"/>
      <c r="UHL30" s="164"/>
      <c r="UHM30" s="164"/>
      <c r="UHN30" s="164"/>
      <c r="UHO30" s="164"/>
      <c r="UHP30" s="164"/>
      <c r="UHQ30" s="164"/>
      <c r="UHR30" s="164"/>
      <c r="UHS30" s="164"/>
      <c r="UHT30" s="164"/>
      <c r="UHU30" s="164"/>
      <c r="UHV30" s="164"/>
      <c r="UHW30" s="164"/>
      <c r="UHX30" s="164"/>
      <c r="UHY30" s="164"/>
      <c r="UHZ30" s="164"/>
      <c r="UIA30" s="164"/>
      <c r="UIB30" s="164"/>
      <c r="UIC30" s="164"/>
      <c r="UID30" s="164"/>
      <c r="UIE30" s="164"/>
      <c r="UIF30" s="164"/>
      <c r="UIG30" s="164"/>
      <c r="UIH30" s="164"/>
      <c r="UII30" s="164"/>
      <c r="UIJ30" s="164"/>
      <c r="UIK30" s="164"/>
      <c r="UIL30" s="164"/>
      <c r="UIM30" s="164"/>
      <c r="UIN30" s="164"/>
      <c r="UIO30" s="164"/>
      <c r="UIP30" s="164"/>
      <c r="UIQ30" s="164"/>
      <c r="UIR30" s="164"/>
      <c r="UIS30" s="164"/>
      <c r="UIT30" s="164"/>
      <c r="UIU30" s="164"/>
      <c r="UIV30" s="164"/>
      <c r="UIW30" s="164"/>
      <c r="UIX30" s="164"/>
      <c r="UIY30" s="164"/>
      <c r="UIZ30" s="164"/>
      <c r="UJA30" s="164"/>
      <c r="UJB30" s="164"/>
      <c r="UJC30" s="164"/>
      <c r="UJD30" s="164"/>
      <c r="UJE30" s="164"/>
      <c r="UJF30" s="164"/>
      <c r="UJG30" s="164"/>
      <c r="UJH30" s="164"/>
      <c r="UJI30" s="164"/>
      <c r="UJJ30" s="164"/>
      <c r="UJK30" s="164"/>
      <c r="UJL30" s="164"/>
      <c r="UJM30" s="164"/>
      <c r="UJN30" s="164"/>
      <c r="UJO30" s="164"/>
      <c r="UJP30" s="164"/>
      <c r="UJQ30" s="164"/>
      <c r="UJR30" s="164"/>
      <c r="UJS30" s="164"/>
      <c r="UJT30" s="164"/>
      <c r="UJU30" s="164"/>
      <c r="UJV30" s="164"/>
      <c r="UJW30" s="164"/>
      <c r="UJX30" s="164"/>
      <c r="UJY30" s="164"/>
      <c r="UJZ30" s="164"/>
      <c r="UKA30" s="164"/>
      <c r="UKB30" s="164"/>
      <c r="UKC30" s="164"/>
      <c r="UKD30" s="164"/>
      <c r="UKE30" s="164"/>
      <c r="UKF30" s="164"/>
      <c r="UKG30" s="164"/>
      <c r="UKH30" s="164"/>
      <c r="UKI30" s="164"/>
      <c r="UKJ30" s="164"/>
      <c r="UKK30" s="164"/>
      <c r="UKL30" s="164"/>
      <c r="UKM30" s="164"/>
      <c r="UKN30" s="164"/>
      <c r="UKO30" s="164"/>
      <c r="UKP30" s="164"/>
      <c r="UKQ30" s="164"/>
      <c r="UKR30" s="164"/>
      <c r="UKS30" s="164"/>
      <c r="UKT30" s="164"/>
      <c r="UKU30" s="164"/>
      <c r="UKV30" s="164"/>
      <c r="UKW30" s="164"/>
      <c r="UKX30" s="164"/>
      <c r="UKY30" s="164"/>
      <c r="UKZ30" s="164"/>
      <c r="ULA30" s="164"/>
      <c r="ULB30" s="164"/>
      <c r="ULC30" s="164"/>
      <c r="ULD30" s="164"/>
      <c r="ULE30" s="164"/>
      <c r="ULF30" s="164"/>
      <c r="ULG30" s="164"/>
      <c r="ULH30" s="164"/>
      <c r="ULI30" s="164"/>
      <c r="ULJ30" s="164"/>
      <c r="ULK30" s="164"/>
      <c r="ULL30" s="164"/>
      <c r="ULM30" s="164"/>
      <c r="ULN30" s="164"/>
      <c r="ULO30" s="164"/>
      <c r="ULP30" s="164"/>
      <c r="ULQ30" s="164"/>
      <c r="ULR30" s="164"/>
      <c r="ULS30" s="164"/>
      <c r="ULT30" s="164"/>
      <c r="ULU30" s="164"/>
      <c r="ULV30" s="164"/>
      <c r="ULW30" s="164"/>
      <c r="ULX30" s="164"/>
      <c r="ULY30" s="164"/>
      <c r="ULZ30" s="164"/>
      <c r="UMA30" s="164"/>
      <c r="UMB30" s="164"/>
      <c r="UMC30" s="164"/>
      <c r="UMD30" s="164"/>
      <c r="UME30" s="164"/>
      <c r="UMF30" s="164"/>
      <c r="UMG30" s="164"/>
      <c r="UMH30" s="164"/>
      <c r="UMI30" s="164"/>
      <c r="UMJ30" s="164"/>
      <c r="UMK30" s="164"/>
      <c r="UML30" s="164"/>
      <c r="UMM30" s="164"/>
      <c r="UMN30" s="164"/>
      <c r="UMO30" s="164"/>
      <c r="UMP30" s="164"/>
      <c r="UMQ30" s="164"/>
      <c r="UMR30" s="164"/>
      <c r="UMS30" s="164"/>
      <c r="UMT30" s="164"/>
      <c r="UMU30" s="164"/>
      <c r="UMV30" s="164"/>
      <c r="UMW30" s="164"/>
      <c r="UMX30" s="164"/>
      <c r="UMY30" s="164"/>
      <c r="UMZ30" s="164"/>
      <c r="UNA30" s="164"/>
      <c r="UNB30" s="164"/>
      <c r="UNC30" s="164"/>
      <c r="UND30" s="164"/>
      <c r="UNE30" s="164"/>
      <c r="UNF30" s="164"/>
      <c r="UNG30" s="164"/>
      <c r="UNH30" s="164"/>
      <c r="UNI30" s="164"/>
      <c r="UNJ30" s="164"/>
      <c r="UNK30" s="164"/>
      <c r="UNL30" s="164"/>
      <c r="UNM30" s="164"/>
      <c r="UNN30" s="164"/>
      <c r="UNO30" s="164"/>
      <c r="UNP30" s="164"/>
      <c r="UNQ30" s="164"/>
      <c r="UNR30" s="164"/>
      <c r="UNS30" s="164"/>
      <c r="UNT30" s="164"/>
      <c r="UNU30" s="164"/>
      <c r="UNV30" s="164"/>
      <c r="UNW30" s="164"/>
      <c r="UNX30" s="164"/>
      <c r="UNY30" s="164"/>
      <c r="UNZ30" s="164"/>
      <c r="UOA30" s="164"/>
      <c r="UOB30" s="164"/>
      <c r="UOC30" s="164"/>
      <c r="UOD30" s="164"/>
      <c r="UOE30" s="164"/>
      <c r="UOF30" s="164"/>
      <c r="UOG30" s="164"/>
      <c r="UOH30" s="164"/>
      <c r="UOI30" s="164"/>
      <c r="UOJ30" s="164"/>
      <c r="UOK30" s="164"/>
      <c r="UOL30" s="164"/>
      <c r="UOM30" s="164"/>
      <c r="UON30" s="164"/>
      <c r="UOO30" s="164"/>
      <c r="UOP30" s="164"/>
      <c r="UOQ30" s="164"/>
      <c r="UOR30" s="164"/>
      <c r="UOS30" s="164"/>
      <c r="UOT30" s="164"/>
      <c r="UOU30" s="164"/>
      <c r="UOV30" s="164"/>
      <c r="UOW30" s="164"/>
      <c r="UOX30" s="164"/>
      <c r="UOY30" s="164"/>
      <c r="UOZ30" s="164"/>
      <c r="UPA30" s="164"/>
      <c r="UPB30" s="164"/>
      <c r="UPC30" s="164"/>
      <c r="UPD30" s="164"/>
      <c r="UPE30" s="164"/>
      <c r="UPF30" s="164"/>
      <c r="UPG30" s="164"/>
      <c r="UPH30" s="164"/>
      <c r="UPI30" s="164"/>
      <c r="UPJ30" s="164"/>
      <c r="UPK30" s="164"/>
      <c r="UPL30" s="164"/>
      <c r="UPM30" s="164"/>
      <c r="UPN30" s="164"/>
      <c r="UPO30" s="164"/>
      <c r="UPP30" s="164"/>
      <c r="UPQ30" s="164"/>
      <c r="UPR30" s="164"/>
      <c r="UPS30" s="164"/>
      <c r="UPT30" s="164"/>
      <c r="UPU30" s="164"/>
      <c r="UPV30" s="164"/>
      <c r="UPW30" s="164"/>
      <c r="UPX30" s="164"/>
      <c r="UPY30" s="164"/>
      <c r="UPZ30" s="164"/>
      <c r="UQA30" s="164"/>
      <c r="UQB30" s="164"/>
      <c r="UQC30" s="164"/>
      <c r="UQD30" s="164"/>
      <c r="UQE30" s="164"/>
      <c r="UQF30" s="164"/>
      <c r="UQG30" s="164"/>
      <c r="UQH30" s="164"/>
      <c r="UQI30" s="164"/>
      <c r="UQJ30" s="164"/>
      <c r="UQK30" s="164"/>
      <c r="UQL30" s="164"/>
      <c r="UQM30" s="164"/>
      <c r="UQN30" s="164"/>
      <c r="UQO30" s="164"/>
      <c r="UQP30" s="164"/>
      <c r="UQQ30" s="164"/>
      <c r="UQR30" s="164"/>
      <c r="UQS30" s="164"/>
      <c r="UQT30" s="164"/>
      <c r="UQU30" s="164"/>
      <c r="UQV30" s="164"/>
      <c r="UQW30" s="164"/>
      <c r="UQX30" s="164"/>
      <c r="UQY30" s="164"/>
      <c r="UQZ30" s="164"/>
      <c r="URA30" s="164"/>
      <c r="URB30" s="164"/>
      <c r="URC30" s="164"/>
      <c r="URD30" s="164"/>
      <c r="URE30" s="164"/>
      <c r="URF30" s="164"/>
      <c r="URG30" s="164"/>
      <c r="URH30" s="164"/>
      <c r="URI30" s="164"/>
      <c r="URJ30" s="164"/>
      <c r="URK30" s="164"/>
      <c r="URL30" s="164"/>
      <c r="URM30" s="164"/>
      <c r="URN30" s="164"/>
      <c r="URO30" s="164"/>
      <c r="URP30" s="164"/>
      <c r="URQ30" s="164"/>
      <c r="URR30" s="164"/>
      <c r="URS30" s="164"/>
      <c r="URT30" s="164"/>
      <c r="URU30" s="164"/>
      <c r="URV30" s="164"/>
      <c r="URW30" s="164"/>
      <c r="URX30" s="164"/>
      <c r="URY30" s="164"/>
      <c r="URZ30" s="164"/>
      <c r="USA30" s="164"/>
      <c r="USB30" s="164"/>
      <c r="USC30" s="164"/>
      <c r="USD30" s="164"/>
      <c r="USE30" s="164"/>
      <c r="USF30" s="164"/>
      <c r="USG30" s="164"/>
      <c r="USH30" s="164"/>
      <c r="USI30" s="164"/>
      <c r="USJ30" s="164"/>
      <c r="USK30" s="164"/>
      <c r="USL30" s="164"/>
      <c r="USM30" s="164"/>
      <c r="USN30" s="164"/>
      <c r="USO30" s="164"/>
      <c r="USP30" s="164"/>
      <c r="USQ30" s="164"/>
      <c r="USR30" s="164"/>
      <c r="USS30" s="164"/>
      <c r="UST30" s="164"/>
      <c r="USU30" s="164"/>
      <c r="USV30" s="164"/>
      <c r="USW30" s="164"/>
      <c r="USX30" s="164"/>
      <c r="USY30" s="164"/>
      <c r="USZ30" s="164"/>
      <c r="UTA30" s="164"/>
      <c r="UTB30" s="164"/>
      <c r="UTC30" s="164"/>
      <c r="UTD30" s="164"/>
      <c r="UTE30" s="164"/>
      <c r="UTF30" s="164"/>
      <c r="UTG30" s="164"/>
      <c r="UTH30" s="164"/>
      <c r="UTI30" s="164"/>
      <c r="UTJ30" s="164"/>
      <c r="UTK30" s="164"/>
      <c r="UTL30" s="164"/>
      <c r="UTM30" s="164"/>
      <c r="UTN30" s="164"/>
      <c r="UTO30" s="164"/>
      <c r="UTP30" s="164"/>
      <c r="UTQ30" s="164"/>
      <c r="UTR30" s="164"/>
      <c r="UTS30" s="164"/>
      <c r="UTT30" s="164"/>
      <c r="UTU30" s="164"/>
      <c r="UTV30" s="164"/>
      <c r="UTW30" s="164"/>
      <c r="UTX30" s="164"/>
      <c r="UTY30" s="164"/>
      <c r="UTZ30" s="164"/>
      <c r="UUA30" s="164"/>
      <c r="UUB30" s="164"/>
      <c r="UUC30" s="164"/>
      <c r="UUD30" s="164"/>
      <c r="UUE30" s="164"/>
      <c r="UUF30" s="164"/>
      <c r="UUG30" s="164"/>
      <c r="UUH30" s="164"/>
      <c r="UUI30" s="164"/>
      <c r="UUJ30" s="164"/>
      <c r="UUK30" s="164"/>
      <c r="UUL30" s="164"/>
      <c r="UUM30" s="164"/>
      <c r="UUN30" s="164"/>
      <c r="UUO30" s="164"/>
      <c r="UUP30" s="164"/>
      <c r="UUQ30" s="164"/>
      <c r="UUR30" s="164"/>
      <c r="UUS30" s="164"/>
      <c r="UUT30" s="164"/>
      <c r="UUU30" s="164"/>
      <c r="UUV30" s="164"/>
      <c r="UUW30" s="164"/>
      <c r="UUX30" s="164"/>
      <c r="UUY30" s="164"/>
      <c r="UUZ30" s="164"/>
      <c r="UVA30" s="164"/>
      <c r="UVB30" s="164"/>
      <c r="UVC30" s="164"/>
      <c r="UVD30" s="164"/>
      <c r="UVE30" s="164"/>
      <c r="UVF30" s="164"/>
      <c r="UVG30" s="164"/>
      <c r="UVH30" s="164"/>
      <c r="UVI30" s="164"/>
      <c r="UVJ30" s="164"/>
      <c r="UVK30" s="164"/>
      <c r="UVL30" s="164"/>
      <c r="UVM30" s="164"/>
      <c r="UVN30" s="164"/>
      <c r="UVO30" s="164"/>
      <c r="UVP30" s="164"/>
      <c r="UVQ30" s="164"/>
      <c r="UVR30" s="164"/>
      <c r="UVS30" s="164"/>
      <c r="UVT30" s="164"/>
      <c r="UVU30" s="164"/>
      <c r="UVV30" s="164"/>
      <c r="UVW30" s="164"/>
      <c r="UVX30" s="164"/>
      <c r="UVY30" s="164"/>
      <c r="UVZ30" s="164"/>
      <c r="UWA30" s="164"/>
      <c r="UWB30" s="164"/>
      <c r="UWC30" s="164"/>
      <c r="UWD30" s="164"/>
      <c r="UWE30" s="164"/>
      <c r="UWF30" s="164"/>
      <c r="UWG30" s="164"/>
      <c r="UWH30" s="164"/>
      <c r="UWI30" s="164"/>
      <c r="UWJ30" s="164"/>
      <c r="UWK30" s="164"/>
      <c r="UWL30" s="164"/>
      <c r="UWM30" s="164"/>
      <c r="UWN30" s="164"/>
      <c r="UWO30" s="164"/>
      <c r="UWP30" s="164"/>
      <c r="UWQ30" s="164"/>
      <c r="UWR30" s="164"/>
      <c r="UWS30" s="164"/>
      <c r="UWT30" s="164"/>
      <c r="UWU30" s="164"/>
      <c r="UWV30" s="164"/>
      <c r="UWW30" s="164"/>
      <c r="UWX30" s="164"/>
      <c r="UWY30" s="164"/>
      <c r="UWZ30" s="164"/>
      <c r="UXA30" s="164"/>
      <c r="UXB30" s="164"/>
      <c r="UXC30" s="164"/>
      <c r="UXD30" s="164"/>
      <c r="UXE30" s="164"/>
      <c r="UXF30" s="164"/>
      <c r="UXG30" s="164"/>
      <c r="UXH30" s="164"/>
      <c r="UXI30" s="164"/>
      <c r="UXJ30" s="164"/>
      <c r="UXK30" s="164"/>
      <c r="UXL30" s="164"/>
      <c r="UXM30" s="164"/>
      <c r="UXN30" s="164"/>
      <c r="UXO30" s="164"/>
      <c r="UXP30" s="164"/>
      <c r="UXQ30" s="164"/>
      <c r="UXR30" s="164"/>
      <c r="UXS30" s="164"/>
      <c r="UXT30" s="164"/>
      <c r="UXU30" s="164"/>
      <c r="UXV30" s="164"/>
      <c r="UXW30" s="164"/>
      <c r="UXX30" s="164"/>
      <c r="UXY30" s="164"/>
      <c r="UXZ30" s="164"/>
      <c r="UYA30" s="164"/>
      <c r="UYB30" s="164"/>
      <c r="UYC30" s="164"/>
      <c r="UYD30" s="164"/>
      <c r="UYE30" s="164"/>
      <c r="UYF30" s="164"/>
      <c r="UYG30" s="164"/>
      <c r="UYH30" s="164"/>
      <c r="UYI30" s="164"/>
      <c r="UYJ30" s="164"/>
      <c r="UYK30" s="164"/>
      <c r="UYL30" s="164"/>
      <c r="UYM30" s="164"/>
      <c r="UYN30" s="164"/>
      <c r="UYO30" s="164"/>
      <c r="UYP30" s="164"/>
      <c r="UYQ30" s="164"/>
      <c r="UYR30" s="164"/>
      <c r="UYS30" s="164"/>
      <c r="UYT30" s="164"/>
      <c r="UYU30" s="164"/>
      <c r="UYV30" s="164"/>
      <c r="UYW30" s="164"/>
      <c r="UYX30" s="164"/>
      <c r="UYY30" s="164"/>
      <c r="UYZ30" s="164"/>
      <c r="UZA30" s="164"/>
      <c r="UZB30" s="164"/>
      <c r="UZC30" s="164"/>
      <c r="UZD30" s="164"/>
      <c r="UZE30" s="164"/>
      <c r="UZF30" s="164"/>
      <c r="UZG30" s="164"/>
      <c r="UZH30" s="164"/>
      <c r="UZI30" s="164"/>
      <c r="UZJ30" s="164"/>
      <c r="UZK30" s="164"/>
      <c r="UZL30" s="164"/>
      <c r="UZM30" s="164"/>
      <c r="UZN30" s="164"/>
      <c r="UZO30" s="164"/>
      <c r="UZP30" s="164"/>
      <c r="UZQ30" s="164"/>
      <c r="UZR30" s="164"/>
      <c r="UZS30" s="164"/>
      <c r="UZT30" s="164"/>
      <c r="UZU30" s="164"/>
      <c r="UZV30" s="164"/>
      <c r="UZW30" s="164"/>
      <c r="UZX30" s="164"/>
      <c r="UZY30" s="164"/>
      <c r="UZZ30" s="164"/>
      <c r="VAA30" s="164"/>
      <c r="VAB30" s="164"/>
      <c r="VAC30" s="164"/>
      <c r="VAD30" s="164"/>
      <c r="VAE30" s="164"/>
      <c r="VAF30" s="164"/>
      <c r="VAG30" s="164"/>
      <c r="VAH30" s="164"/>
      <c r="VAI30" s="164"/>
      <c r="VAJ30" s="164"/>
      <c r="VAK30" s="164"/>
      <c r="VAL30" s="164"/>
      <c r="VAM30" s="164"/>
      <c r="VAN30" s="164"/>
      <c r="VAO30" s="164"/>
      <c r="VAP30" s="164"/>
      <c r="VAQ30" s="164"/>
      <c r="VAR30" s="164"/>
      <c r="VAS30" s="164"/>
      <c r="VAT30" s="164"/>
      <c r="VAU30" s="164"/>
      <c r="VAV30" s="164"/>
      <c r="VAW30" s="164"/>
      <c r="VAX30" s="164"/>
      <c r="VAY30" s="164"/>
      <c r="VAZ30" s="164"/>
      <c r="VBA30" s="164"/>
      <c r="VBB30" s="164"/>
      <c r="VBC30" s="164"/>
      <c r="VBD30" s="164"/>
      <c r="VBE30" s="164"/>
      <c r="VBF30" s="164"/>
      <c r="VBG30" s="164"/>
      <c r="VBH30" s="164"/>
      <c r="VBI30" s="164"/>
      <c r="VBJ30" s="164"/>
      <c r="VBK30" s="164"/>
      <c r="VBL30" s="164"/>
      <c r="VBM30" s="164"/>
      <c r="VBN30" s="164"/>
      <c r="VBO30" s="164"/>
      <c r="VBP30" s="164"/>
      <c r="VBQ30" s="164"/>
      <c r="VBR30" s="164"/>
      <c r="VBS30" s="164"/>
      <c r="VBT30" s="164"/>
      <c r="VBU30" s="164"/>
      <c r="VBV30" s="164"/>
      <c r="VBW30" s="164"/>
      <c r="VBX30" s="164"/>
      <c r="VBY30" s="164"/>
      <c r="VBZ30" s="164"/>
      <c r="VCA30" s="164"/>
      <c r="VCB30" s="164"/>
      <c r="VCC30" s="164"/>
      <c r="VCD30" s="164"/>
      <c r="VCE30" s="164"/>
      <c r="VCF30" s="164"/>
      <c r="VCG30" s="164"/>
      <c r="VCH30" s="164"/>
      <c r="VCI30" s="164"/>
      <c r="VCJ30" s="164"/>
      <c r="VCK30" s="164"/>
      <c r="VCL30" s="164"/>
      <c r="VCM30" s="164"/>
      <c r="VCN30" s="164"/>
      <c r="VCO30" s="164"/>
      <c r="VCP30" s="164"/>
      <c r="VCQ30" s="164"/>
      <c r="VCR30" s="164"/>
      <c r="VCS30" s="164"/>
      <c r="VCT30" s="164"/>
      <c r="VCU30" s="164"/>
      <c r="VCV30" s="164"/>
      <c r="VCW30" s="164"/>
      <c r="VCX30" s="164"/>
      <c r="VCY30" s="164"/>
      <c r="VCZ30" s="164"/>
      <c r="VDA30" s="164"/>
      <c r="VDB30" s="164"/>
      <c r="VDC30" s="164"/>
      <c r="VDD30" s="164"/>
      <c r="VDE30" s="164"/>
      <c r="VDF30" s="164"/>
      <c r="VDG30" s="164"/>
      <c r="VDH30" s="164"/>
      <c r="VDI30" s="164"/>
      <c r="VDJ30" s="164"/>
      <c r="VDK30" s="164"/>
      <c r="VDL30" s="164"/>
      <c r="VDM30" s="164"/>
      <c r="VDN30" s="164"/>
      <c r="VDO30" s="164"/>
      <c r="VDP30" s="164"/>
      <c r="VDQ30" s="164"/>
      <c r="VDR30" s="164"/>
      <c r="VDS30" s="164"/>
      <c r="VDT30" s="164"/>
      <c r="VDU30" s="164"/>
      <c r="VDV30" s="164"/>
      <c r="VDW30" s="164"/>
      <c r="VDX30" s="164"/>
      <c r="VDY30" s="164"/>
      <c r="VDZ30" s="164"/>
      <c r="VEA30" s="164"/>
      <c r="VEB30" s="164"/>
      <c r="VEC30" s="164"/>
      <c r="VED30" s="164"/>
      <c r="VEE30" s="164"/>
      <c r="VEF30" s="164"/>
      <c r="VEG30" s="164"/>
      <c r="VEH30" s="164"/>
      <c r="VEI30" s="164"/>
      <c r="VEJ30" s="164"/>
      <c r="VEK30" s="164"/>
      <c r="VEL30" s="164"/>
      <c r="VEM30" s="164"/>
      <c r="VEN30" s="164"/>
      <c r="VEO30" s="164"/>
      <c r="VEP30" s="164"/>
      <c r="VEQ30" s="164"/>
      <c r="VER30" s="164"/>
      <c r="VES30" s="164"/>
      <c r="VET30" s="164"/>
      <c r="VEU30" s="164"/>
      <c r="VEV30" s="164"/>
      <c r="VEW30" s="164"/>
      <c r="VEX30" s="164"/>
      <c r="VEY30" s="164"/>
      <c r="VEZ30" s="164"/>
      <c r="VFA30" s="164"/>
      <c r="VFB30" s="164"/>
      <c r="VFC30" s="164"/>
      <c r="VFD30" s="164"/>
      <c r="VFE30" s="164"/>
      <c r="VFF30" s="164"/>
      <c r="VFG30" s="164"/>
      <c r="VFH30" s="164"/>
      <c r="VFI30" s="164"/>
      <c r="VFJ30" s="164"/>
      <c r="VFK30" s="164"/>
      <c r="VFL30" s="164"/>
      <c r="VFM30" s="164"/>
      <c r="VFN30" s="164"/>
      <c r="VFO30" s="164"/>
      <c r="VFP30" s="164"/>
      <c r="VFQ30" s="164"/>
      <c r="VFR30" s="164"/>
      <c r="VFS30" s="164"/>
      <c r="VFT30" s="164"/>
      <c r="VFU30" s="164"/>
      <c r="VFV30" s="164"/>
      <c r="VFW30" s="164"/>
      <c r="VFX30" s="164"/>
      <c r="VFY30" s="164"/>
      <c r="VFZ30" s="164"/>
      <c r="VGA30" s="164"/>
      <c r="VGB30" s="164"/>
      <c r="VGC30" s="164"/>
      <c r="VGD30" s="164"/>
      <c r="VGE30" s="164"/>
      <c r="VGF30" s="164"/>
      <c r="VGG30" s="164"/>
      <c r="VGH30" s="164"/>
      <c r="VGI30" s="164"/>
      <c r="VGJ30" s="164"/>
      <c r="VGK30" s="164"/>
      <c r="VGL30" s="164"/>
      <c r="VGM30" s="164"/>
      <c r="VGN30" s="164"/>
      <c r="VGO30" s="164"/>
      <c r="VGP30" s="164"/>
      <c r="VGQ30" s="164"/>
      <c r="VGR30" s="164"/>
      <c r="VGS30" s="164"/>
      <c r="VGT30" s="164"/>
      <c r="VGU30" s="164"/>
      <c r="VGV30" s="164"/>
      <c r="VGW30" s="164"/>
      <c r="VGX30" s="164"/>
      <c r="VGY30" s="164"/>
      <c r="VGZ30" s="164"/>
      <c r="VHA30" s="164"/>
      <c r="VHB30" s="164"/>
      <c r="VHC30" s="164"/>
      <c r="VHD30" s="164"/>
      <c r="VHE30" s="164"/>
      <c r="VHF30" s="164"/>
      <c r="VHG30" s="164"/>
      <c r="VHH30" s="164"/>
      <c r="VHI30" s="164"/>
      <c r="VHJ30" s="164"/>
      <c r="VHK30" s="164"/>
      <c r="VHL30" s="164"/>
      <c r="VHM30" s="164"/>
      <c r="VHN30" s="164"/>
      <c r="VHO30" s="164"/>
      <c r="VHP30" s="164"/>
      <c r="VHQ30" s="164"/>
      <c r="VHR30" s="164"/>
      <c r="VHS30" s="164"/>
      <c r="VHT30" s="164"/>
      <c r="VHU30" s="164"/>
      <c r="VHV30" s="164"/>
      <c r="VHW30" s="164"/>
      <c r="VHX30" s="164"/>
      <c r="VHY30" s="164"/>
      <c r="VHZ30" s="164"/>
      <c r="VIA30" s="164"/>
      <c r="VIB30" s="164"/>
      <c r="VIC30" s="164"/>
      <c r="VID30" s="164"/>
      <c r="VIE30" s="164"/>
      <c r="VIF30" s="164"/>
      <c r="VIG30" s="164"/>
      <c r="VIH30" s="164"/>
      <c r="VII30" s="164"/>
      <c r="VIJ30" s="164"/>
      <c r="VIK30" s="164"/>
      <c r="VIL30" s="164"/>
      <c r="VIM30" s="164"/>
      <c r="VIN30" s="164"/>
      <c r="VIO30" s="164"/>
      <c r="VIP30" s="164"/>
      <c r="VIQ30" s="164"/>
      <c r="VIR30" s="164"/>
      <c r="VIS30" s="164"/>
      <c r="VIT30" s="164"/>
      <c r="VIU30" s="164"/>
      <c r="VIV30" s="164"/>
      <c r="VIW30" s="164"/>
      <c r="VIX30" s="164"/>
      <c r="VIY30" s="164"/>
      <c r="VIZ30" s="164"/>
      <c r="VJA30" s="164"/>
      <c r="VJB30" s="164"/>
      <c r="VJC30" s="164"/>
      <c r="VJD30" s="164"/>
      <c r="VJE30" s="164"/>
      <c r="VJF30" s="164"/>
      <c r="VJG30" s="164"/>
      <c r="VJH30" s="164"/>
      <c r="VJI30" s="164"/>
      <c r="VJJ30" s="164"/>
      <c r="VJK30" s="164"/>
      <c r="VJL30" s="164"/>
      <c r="VJM30" s="164"/>
      <c r="VJN30" s="164"/>
      <c r="VJO30" s="164"/>
      <c r="VJP30" s="164"/>
      <c r="VJQ30" s="164"/>
      <c r="VJR30" s="164"/>
      <c r="VJS30" s="164"/>
      <c r="VJT30" s="164"/>
      <c r="VJU30" s="164"/>
      <c r="VJV30" s="164"/>
      <c r="VJW30" s="164"/>
      <c r="VJX30" s="164"/>
      <c r="VJY30" s="164"/>
      <c r="VJZ30" s="164"/>
      <c r="VKA30" s="164"/>
      <c r="VKB30" s="164"/>
      <c r="VKC30" s="164"/>
      <c r="VKD30" s="164"/>
      <c r="VKE30" s="164"/>
      <c r="VKF30" s="164"/>
      <c r="VKG30" s="164"/>
      <c r="VKH30" s="164"/>
      <c r="VKI30" s="164"/>
      <c r="VKJ30" s="164"/>
      <c r="VKK30" s="164"/>
      <c r="VKL30" s="164"/>
      <c r="VKM30" s="164"/>
      <c r="VKN30" s="164"/>
      <c r="VKO30" s="164"/>
      <c r="VKP30" s="164"/>
      <c r="VKQ30" s="164"/>
      <c r="VKR30" s="164"/>
      <c r="VKS30" s="164"/>
      <c r="VKT30" s="164"/>
      <c r="VKU30" s="164"/>
      <c r="VKV30" s="164"/>
      <c r="VKW30" s="164"/>
      <c r="VKX30" s="164"/>
      <c r="VKY30" s="164"/>
      <c r="VKZ30" s="164"/>
      <c r="VLA30" s="164"/>
      <c r="VLB30" s="164"/>
      <c r="VLC30" s="164"/>
      <c r="VLD30" s="164"/>
      <c r="VLE30" s="164"/>
      <c r="VLF30" s="164"/>
      <c r="VLG30" s="164"/>
      <c r="VLH30" s="164"/>
      <c r="VLI30" s="164"/>
      <c r="VLJ30" s="164"/>
      <c r="VLK30" s="164"/>
      <c r="VLL30" s="164"/>
      <c r="VLM30" s="164"/>
      <c r="VLN30" s="164"/>
      <c r="VLO30" s="164"/>
      <c r="VLP30" s="164"/>
      <c r="VLQ30" s="164"/>
      <c r="VLR30" s="164"/>
      <c r="VLS30" s="164"/>
      <c r="VLT30" s="164"/>
      <c r="VLU30" s="164"/>
      <c r="VLV30" s="164"/>
      <c r="VLW30" s="164"/>
      <c r="VLX30" s="164"/>
      <c r="VLY30" s="164"/>
      <c r="VLZ30" s="164"/>
      <c r="VMA30" s="164"/>
      <c r="VMB30" s="164"/>
      <c r="VMC30" s="164"/>
      <c r="VMD30" s="164"/>
      <c r="VME30" s="164"/>
      <c r="VMF30" s="164"/>
      <c r="VMG30" s="164"/>
      <c r="VMH30" s="164"/>
      <c r="VMI30" s="164"/>
      <c r="VMJ30" s="164"/>
      <c r="VMK30" s="164"/>
      <c r="VML30" s="164"/>
      <c r="VMM30" s="164"/>
      <c r="VMN30" s="164"/>
      <c r="VMO30" s="164"/>
      <c r="VMP30" s="164"/>
      <c r="VMQ30" s="164"/>
      <c r="VMR30" s="164"/>
      <c r="VMS30" s="164"/>
      <c r="VMT30" s="164"/>
      <c r="VMU30" s="164"/>
      <c r="VMV30" s="164"/>
      <c r="VMW30" s="164"/>
      <c r="VMX30" s="164"/>
      <c r="VMY30" s="164"/>
      <c r="VMZ30" s="164"/>
      <c r="VNA30" s="164"/>
      <c r="VNB30" s="164"/>
      <c r="VNC30" s="164"/>
      <c r="VND30" s="164"/>
      <c r="VNE30" s="164"/>
      <c r="VNF30" s="164"/>
      <c r="VNG30" s="164"/>
      <c r="VNH30" s="164"/>
      <c r="VNI30" s="164"/>
      <c r="VNJ30" s="164"/>
      <c r="VNK30" s="164"/>
      <c r="VNL30" s="164"/>
      <c r="VNM30" s="164"/>
      <c r="VNN30" s="164"/>
      <c r="VNO30" s="164"/>
      <c r="VNP30" s="164"/>
      <c r="VNQ30" s="164"/>
      <c r="VNR30" s="164"/>
      <c r="VNS30" s="164"/>
      <c r="VNT30" s="164"/>
      <c r="VNU30" s="164"/>
      <c r="VNV30" s="164"/>
      <c r="VNW30" s="164"/>
      <c r="VNX30" s="164"/>
      <c r="VNY30" s="164"/>
      <c r="VNZ30" s="164"/>
      <c r="VOA30" s="164"/>
      <c r="VOB30" s="164"/>
      <c r="VOC30" s="164"/>
      <c r="VOD30" s="164"/>
      <c r="VOE30" s="164"/>
      <c r="VOF30" s="164"/>
      <c r="VOG30" s="164"/>
      <c r="VOH30" s="164"/>
      <c r="VOI30" s="164"/>
      <c r="VOJ30" s="164"/>
      <c r="VOK30" s="164"/>
      <c r="VOL30" s="164"/>
      <c r="VOM30" s="164"/>
      <c r="VON30" s="164"/>
      <c r="VOO30" s="164"/>
      <c r="VOP30" s="164"/>
      <c r="VOQ30" s="164"/>
      <c r="VOR30" s="164"/>
      <c r="VOS30" s="164"/>
      <c r="VOT30" s="164"/>
      <c r="VOU30" s="164"/>
      <c r="VOV30" s="164"/>
      <c r="VOW30" s="164"/>
      <c r="VOX30" s="164"/>
      <c r="VOY30" s="164"/>
      <c r="VOZ30" s="164"/>
      <c r="VPA30" s="164"/>
      <c r="VPB30" s="164"/>
      <c r="VPC30" s="164"/>
      <c r="VPD30" s="164"/>
      <c r="VPE30" s="164"/>
      <c r="VPF30" s="164"/>
      <c r="VPG30" s="164"/>
      <c r="VPH30" s="164"/>
      <c r="VPI30" s="164"/>
      <c r="VPJ30" s="164"/>
      <c r="VPK30" s="164"/>
      <c r="VPL30" s="164"/>
      <c r="VPM30" s="164"/>
      <c r="VPN30" s="164"/>
      <c r="VPO30" s="164"/>
      <c r="VPP30" s="164"/>
      <c r="VPQ30" s="164"/>
      <c r="VPR30" s="164"/>
      <c r="VPS30" s="164"/>
      <c r="VPT30" s="164"/>
      <c r="VPU30" s="164"/>
      <c r="VPV30" s="164"/>
      <c r="VPW30" s="164"/>
      <c r="VPX30" s="164"/>
      <c r="VPY30" s="164"/>
      <c r="VPZ30" s="164"/>
      <c r="VQA30" s="164"/>
      <c r="VQB30" s="164"/>
      <c r="VQC30" s="164"/>
      <c r="VQD30" s="164"/>
      <c r="VQE30" s="164"/>
      <c r="VQF30" s="164"/>
      <c r="VQG30" s="164"/>
      <c r="VQH30" s="164"/>
      <c r="VQI30" s="164"/>
      <c r="VQJ30" s="164"/>
      <c r="VQK30" s="164"/>
      <c r="VQL30" s="164"/>
      <c r="VQM30" s="164"/>
      <c r="VQN30" s="164"/>
      <c r="VQO30" s="164"/>
      <c r="VQP30" s="164"/>
      <c r="VQQ30" s="164"/>
      <c r="VQR30" s="164"/>
      <c r="VQS30" s="164"/>
      <c r="VQT30" s="164"/>
      <c r="VQU30" s="164"/>
      <c r="VQV30" s="164"/>
      <c r="VQW30" s="164"/>
      <c r="VQX30" s="164"/>
      <c r="VQY30" s="164"/>
      <c r="VQZ30" s="164"/>
      <c r="VRA30" s="164"/>
      <c r="VRB30" s="164"/>
      <c r="VRC30" s="164"/>
      <c r="VRD30" s="164"/>
      <c r="VRE30" s="164"/>
      <c r="VRF30" s="164"/>
      <c r="VRG30" s="164"/>
      <c r="VRH30" s="164"/>
      <c r="VRI30" s="164"/>
      <c r="VRJ30" s="164"/>
      <c r="VRK30" s="164"/>
      <c r="VRL30" s="164"/>
      <c r="VRM30" s="164"/>
      <c r="VRN30" s="164"/>
      <c r="VRO30" s="164"/>
      <c r="VRP30" s="164"/>
      <c r="VRQ30" s="164"/>
      <c r="VRR30" s="164"/>
      <c r="VRS30" s="164"/>
      <c r="VRT30" s="164"/>
      <c r="VRU30" s="164"/>
      <c r="VRV30" s="164"/>
      <c r="VRW30" s="164"/>
      <c r="VRX30" s="164"/>
      <c r="VRY30" s="164"/>
      <c r="VRZ30" s="164"/>
      <c r="VSA30" s="164"/>
      <c r="VSB30" s="164"/>
      <c r="VSC30" s="164"/>
      <c r="VSD30" s="164"/>
      <c r="VSE30" s="164"/>
      <c r="VSF30" s="164"/>
      <c r="VSG30" s="164"/>
      <c r="VSH30" s="164"/>
      <c r="VSI30" s="164"/>
      <c r="VSJ30" s="164"/>
      <c r="VSK30" s="164"/>
      <c r="VSL30" s="164"/>
      <c r="VSM30" s="164"/>
      <c r="VSN30" s="164"/>
      <c r="VSO30" s="164"/>
      <c r="VSP30" s="164"/>
      <c r="VSQ30" s="164"/>
      <c r="VSR30" s="164"/>
      <c r="VSS30" s="164"/>
      <c r="VST30" s="164"/>
      <c r="VSU30" s="164"/>
      <c r="VSV30" s="164"/>
      <c r="VSW30" s="164"/>
      <c r="VSX30" s="164"/>
      <c r="VSY30" s="164"/>
      <c r="VSZ30" s="164"/>
      <c r="VTA30" s="164"/>
      <c r="VTB30" s="164"/>
      <c r="VTC30" s="164"/>
      <c r="VTD30" s="164"/>
      <c r="VTE30" s="164"/>
      <c r="VTF30" s="164"/>
      <c r="VTG30" s="164"/>
      <c r="VTH30" s="164"/>
      <c r="VTI30" s="164"/>
      <c r="VTJ30" s="164"/>
      <c r="VTK30" s="164"/>
      <c r="VTL30" s="164"/>
      <c r="VTM30" s="164"/>
      <c r="VTN30" s="164"/>
      <c r="VTO30" s="164"/>
      <c r="VTP30" s="164"/>
      <c r="VTQ30" s="164"/>
      <c r="VTR30" s="164"/>
      <c r="VTS30" s="164"/>
      <c r="VTT30" s="164"/>
      <c r="VTU30" s="164"/>
      <c r="VTV30" s="164"/>
      <c r="VTW30" s="164"/>
      <c r="VTX30" s="164"/>
      <c r="VTY30" s="164"/>
      <c r="VTZ30" s="164"/>
      <c r="VUA30" s="164"/>
      <c r="VUB30" s="164"/>
      <c r="VUC30" s="164"/>
      <c r="VUD30" s="164"/>
      <c r="VUE30" s="164"/>
      <c r="VUF30" s="164"/>
      <c r="VUG30" s="164"/>
      <c r="VUH30" s="164"/>
      <c r="VUI30" s="164"/>
      <c r="VUJ30" s="164"/>
      <c r="VUK30" s="164"/>
      <c r="VUL30" s="164"/>
      <c r="VUM30" s="164"/>
      <c r="VUN30" s="164"/>
      <c r="VUO30" s="164"/>
      <c r="VUP30" s="164"/>
      <c r="VUQ30" s="164"/>
      <c r="VUR30" s="164"/>
      <c r="VUS30" s="164"/>
      <c r="VUT30" s="164"/>
      <c r="VUU30" s="164"/>
      <c r="VUV30" s="164"/>
      <c r="VUW30" s="164"/>
      <c r="VUX30" s="164"/>
      <c r="VUY30" s="164"/>
      <c r="VUZ30" s="164"/>
      <c r="VVA30" s="164"/>
      <c r="VVB30" s="164"/>
      <c r="VVC30" s="164"/>
      <c r="VVD30" s="164"/>
      <c r="VVE30" s="164"/>
      <c r="VVF30" s="164"/>
      <c r="VVG30" s="164"/>
      <c r="VVH30" s="164"/>
      <c r="VVI30" s="164"/>
      <c r="VVJ30" s="164"/>
      <c r="VVK30" s="164"/>
      <c r="VVL30" s="164"/>
      <c r="VVM30" s="164"/>
      <c r="VVN30" s="164"/>
      <c r="VVO30" s="164"/>
      <c r="VVP30" s="164"/>
      <c r="VVQ30" s="164"/>
      <c r="VVR30" s="164"/>
      <c r="VVS30" s="164"/>
      <c r="VVT30" s="164"/>
      <c r="VVU30" s="164"/>
      <c r="VVV30" s="164"/>
      <c r="VVW30" s="164"/>
      <c r="VVX30" s="164"/>
      <c r="VVY30" s="164"/>
      <c r="VVZ30" s="164"/>
      <c r="VWA30" s="164"/>
      <c r="VWB30" s="164"/>
      <c r="VWC30" s="164"/>
      <c r="VWD30" s="164"/>
      <c r="VWE30" s="164"/>
      <c r="VWF30" s="164"/>
      <c r="VWG30" s="164"/>
      <c r="VWH30" s="164"/>
      <c r="VWI30" s="164"/>
      <c r="VWJ30" s="164"/>
      <c r="VWK30" s="164"/>
      <c r="VWL30" s="164"/>
      <c r="VWM30" s="164"/>
      <c r="VWN30" s="164"/>
      <c r="VWO30" s="164"/>
      <c r="VWP30" s="164"/>
      <c r="VWQ30" s="164"/>
      <c r="VWR30" s="164"/>
      <c r="VWS30" s="164"/>
      <c r="VWT30" s="164"/>
      <c r="VWU30" s="164"/>
      <c r="VWV30" s="164"/>
      <c r="VWW30" s="164"/>
      <c r="VWX30" s="164"/>
      <c r="VWY30" s="164"/>
      <c r="VWZ30" s="164"/>
      <c r="VXA30" s="164"/>
      <c r="VXB30" s="164"/>
      <c r="VXC30" s="164"/>
      <c r="VXD30" s="164"/>
      <c r="VXE30" s="164"/>
      <c r="VXF30" s="164"/>
      <c r="VXG30" s="164"/>
      <c r="VXH30" s="164"/>
      <c r="VXI30" s="164"/>
      <c r="VXJ30" s="164"/>
      <c r="VXK30" s="164"/>
      <c r="VXL30" s="164"/>
      <c r="VXM30" s="164"/>
      <c r="VXN30" s="164"/>
      <c r="VXO30" s="164"/>
      <c r="VXP30" s="164"/>
      <c r="VXQ30" s="164"/>
      <c r="VXR30" s="164"/>
      <c r="VXS30" s="164"/>
      <c r="VXT30" s="164"/>
      <c r="VXU30" s="164"/>
      <c r="VXV30" s="164"/>
      <c r="VXW30" s="164"/>
      <c r="VXX30" s="164"/>
      <c r="VXY30" s="164"/>
      <c r="VXZ30" s="164"/>
      <c r="VYA30" s="164"/>
      <c r="VYB30" s="164"/>
      <c r="VYC30" s="164"/>
      <c r="VYD30" s="164"/>
      <c r="VYE30" s="164"/>
      <c r="VYF30" s="164"/>
      <c r="VYG30" s="164"/>
      <c r="VYH30" s="164"/>
      <c r="VYI30" s="164"/>
      <c r="VYJ30" s="164"/>
      <c r="VYK30" s="164"/>
      <c r="VYL30" s="164"/>
      <c r="VYM30" s="164"/>
      <c r="VYN30" s="164"/>
      <c r="VYO30" s="164"/>
      <c r="VYP30" s="164"/>
      <c r="VYQ30" s="164"/>
      <c r="VYR30" s="164"/>
      <c r="VYS30" s="164"/>
      <c r="VYT30" s="164"/>
      <c r="VYU30" s="164"/>
      <c r="VYV30" s="164"/>
      <c r="VYW30" s="164"/>
      <c r="VYX30" s="164"/>
      <c r="VYY30" s="164"/>
      <c r="VYZ30" s="164"/>
      <c r="VZA30" s="164"/>
      <c r="VZB30" s="164"/>
      <c r="VZC30" s="164"/>
      <c r="VZD30" s="164"/>
      <c r="VZE30" s="164"/>
      <c r="VZF30" s="164"/>
      <c r="VZG30" s="164"/>
      <c r="VZH30" s="164"/>
      <c r="VZI30" s="164"/>
      <c r="VZJ30" s="164"/>
      <c r="VZK30" s="164"/>
      <c r="VZL30" s="164"/>
      <c r="VZM30" s="164"/>
      <c r="VZN30" s="164"/>
      <c r="VZO30" s="164"/>
      <c r="VZP30" s="164"/>
      <c r="VZQ30" s="164"/>
      <c r="VZR30" s="164"/>
      <c r="VZS30" s="164"/>
      <c r="VZT30" s="164"/>
      <c r="VZU30" s="164"/>
      <c r="VZV30" s="164"/>
      <c r="VZW30" s="164"/>
      <c r="VZX30" s="164"/>
      <c r="VZY30" s="164"/>
      <c r="VZZ30" s="164"/>
      <c r="WAA30" s="164"/>
      <c r="WAB30" s="164"/>
      <c r="WAC30" s="164"/>
      <c r="WAD30" s="164"/>
      <c r="WAE30" s="164"/>
      <c r="WAF30" s="164"/>
      <c r="WAG30" s="164"/>
      <c r="WAH30" s="164"/>
      <c r="WAI30" s="164"/>
      <c r="WAJ30" s="164"/>
      <c r="WAK30" s="164"/>
      <c r="WAL30" s="164"/>
      <c r="WAM30" s="164"/>
      <c r="WAN30" s="164"/>
      <c r="WAO30" s="164"/>
      <c r="WAP30" s="164"/>
      <c r="WAQ30" s="164"/>
      <c r="WAR30" s="164"/>
      <c r="WAS30" s="164"/>
      <c r="WAT30" s="164"/>
      <c r="WAU30" s="164"/>
      <c r="WAV30" s="164"/>
      <c r="WAW30" s="164"/>
      <c r="WAX30" s="164"/>
      <c r="WAY30" s="164"/>
      <c r="WAZ30" s="164"/>
      <c r="WBA30" s="164"/>
      <c r="WBB30" s="164"/>
      <c r="WBC30" s="164"/>
      <c r="WBD30" s="164"/>
      <c r="WBE30" s="164"/>
      <c r="WBF30" s="164"/>
      <c r="WBG30" s="164"/>
      <c r="WBH30" s="164"/>
      <c r="WBI30" s="164"/>
      <c r="WBJ30" s="164"/>
      <c r="WBK30" s="164"/>
      <c r="WBL30" s="164"/>
      <c r="WBM30" s="164"/>
      <c r="WBN30" s="164"/>
      <c r="WBO30" s="164"/>
      <c r="WBP30" s="164"/>
      <c r="WBQ30" s="164"/>
      <c r="WBR30" s="164"/>
      <c r="WBS30" s="164"/>
      <c r="WBT30" s="164"/>
      <c r="WBU30" s="164"/>
      <c r="WBV30" s="164"/>
      <c r="WBW30" s="164"/>
      <c r="WBX30" s="164"/>
      <c r="WBY30" s="164"/>
      <c r="WBZ30" s="164"/>
      <c r="WCA30" s="164"/>
      <c r="WCB30" s="164"/>
      <c r="WCC30" s="164"/>
      <c r="WCD30" s="164"/>
      <c r="WCE30" s="164"/>
      <c r="WCF30" s="164"/>
      <c r="WCG30" s="164"/>
      <c r="WCH30" s="164"/>
      <c r="WCI30" s="164"/>
      <c r="WCJ30" s="164"/>
      <c r="WCK30" s="164"/>
      <c r="WCL30" s="164"/>
      <c r="WCM30" s="164"/>
      <c r="WCN30" s="164"/>
      <c r="WCO30" s="164"/>
      <c r="WCP30" s="164"/>
      <c r="WCQ30" s="164"/>
      <c r="WCR30" s="164"/>
      <c r="WCS30" s="164"/>
      <c r="WCT30" s="164"/>
      <c r="WCU30" s="164"/>
      <c r="WCV30" s="164"/>
      <c r="WCW30" s="164"/>
      <c r="WCX30" s="164"/>
      <c r="WCY30" s="164"/>
      <c r="WCZ30" s="164"/>
      <c r="WDA30" s="164"/>
      <c r="WDB30" s="164"/>
      <c r="WDC30" s="164"/>
      <c r="WDD30" s="164"/>
      <c r="WDE30" s="164"/>
      <c r="WDF30" s="164"/>
      <c r="WDG30" s="164"/>
      <c r="WDH30" s="164"/>
      <c r="WDI30" s="164"/>
      <c r="WDJ30" s="164"/>
      <c r="WDK30" s="164"/>
      <c r="WDL30" s="164"/>
      <c r="WDM30" s="164"/>
      <c r="WDN30" s="164"/>
      <c r="WDO30" s="164"/>
      <c r="WDP30" s="164"/>
      <c r="WDQ30" s="164"/>
      <c r="WDR30" s="164"/>
      <c r="WDS30" s="164"/>
      <c r="WDT30" s="164"/>
      <c r="WDU30" s="164"/>
      <c r="WDV30" s="164"/>
      <c r="WDW30" s="164"/>
      <c r="WDX30" s="164"/>
      <c r="WDY30" s="164"/>
      <c r="WDZ30" s="164"/>
      <c r="WEA30" s="164"/>
      <c r="WEB30" s="164"/>
      <c r="WEC30" s="164"/>
      <c r="WED30" s="164"/>
      <c r="WEE30" s="164"/>
      <c r="WEF30" s="164"/>
      <c r="WEG30" s="164"/>
      <c r="WEH30" s="164"/>
      <c r="WEI30" s="164"/>
      <c r="WEJ30" s="164"/>
      <c r="WEK30" s="164"/>
      <c r="WEL30" s="164"/>
      <c r="WEM30" s="164"/>
      <c r="WEN30" s="164"/>
      <c r="WEO30" s="164"/>
      <c r="WEP30" s="164"/>
      <c r="WEQ30" s="164"/>
      <c r="WER30" s="164"/>
      <c r="WES30" s="164"/>
      <c r="WET30" s="164"/>
      <c r="WEU30" s="164"/>
      <c r="WEV30" s="164"/>
      <c r="WEW30" s="164"/>
      <c r="WEX30" s="164"/>
      <c r="WEY30" s="164"/>
      <c r="WEZ30" s="164"/>
      <c r="WFA30" s="164"/>
      <c r="WFB30" s="164"/>
      <c r="WFC30" s="164"/>
      <c r="WFD30" s="164"/>
      <c r="WFE30" s="164"/>
      <c r="WFF30" s="164"/>
      <c r="WFG30" s="164"/>
      <c r="WFH30" s="164"/>
      <c r="WFI30" s="164"/>
      <c r="WFJ30" s="164"/>
      <c r="WFK30" s="164"/>
      <c r="WFL30" s="164"/>
      <c r="WFM30" s="164"/>
      <c r="WFN30" s="164"/>
      <c r="WFO30" s="164"/>
      <c r="WFP30" s="164"/>
      <c r="WFQ30" s="164"/>
      <c r="WFR30" s="164"/>
      <c r="WFS30" s="164"/>
      <c r="WFT30" s="164"/>
      <c r="WFU30" s="164"/>
      <c r="WFV30" s="164"/>
      <c r="WFW30" s="164"/>
      <c r="WFX30" s="164"/>
      <c r="WFY30" s="164"/>
      <c r="WFZ30" s="164"/>
      <c r="WGA30" s="164"/>
      <c r="WGB30" s="164"/>
      <c r="WGC30" s="164"/>
      <c r="WGD30" s="164"/>
      <c r="WGE30" s="164"/>
      <c r="WGF30" s="164"/>
      <c r="WGG30" s="164"/>
      <c r="WGH30" s="164"/>
      <c r="WGI30" s="164"/>
      <c r="WGJ30" s="164"/>
      <c r="WGK30" s="164"/>
      <c r="WGL30" s="164"/>
      <c r="WGM30" s="164"/>
      <c r="WGN30" s="164"/>
      <c r="WGO30" s="164"/>
      <c r="WGP30" s="164"/>
      <c r="WGQ30" s="164"/>
      <c r="WGR30" s="164"/>
      <c r="WGS30" s="164"/>
      <c r="WGT30" s="164"/>
      <c r="WGU30" s="164"/>
      <c r="WGV30" s="164"/>
      <c r="WGW30" s="164"/>
      <c r="WGX30" s="164"/>
      <c r="WGY30" s="164"/>
      <c r="WGZ30" s="164"/>
      <c r="WHA30" s="164"/>
      <c r="WHB30" s="164"/>
      <c r="WHC30" s="164"/>
      <c r="WHD30" s="164"/>
      <c r="WHE30" s="164"/>
      <c r="WHF30" s="164"/>
      <c r="WHG30" s="164"/>
      <c r="WHH30" s="164"/>
      <c r="WHI30" s="164"/>
      <c r="WHJ30" s="164"/>
      <c r="WHK30" s="164"/>
      <c r="WHL30" s="164"/>
      <c r="WHM30" s="164"/>
      <c r="WHN30" s="164"/>
      <c r="WHO30" s="164"/>
      <c r="WHP30" s="164"/>
      <c r="WHQ30" s="164"/>
      <c r="WHR30" s="164"/>
      <c r="WHS30" s="164"/>
      <c r="WHT30" s="164"/>
      <c r="WHU30" s="164"/>
      <c r="WHV30" s="164"/>
      <c r="WHW30" s="164"/>
      <c r="WHX30" s="164"/>
      <c r="WHY30" s="164"/>
      <c r="WHZ30" s="164"/>
      <c r="WIA30" s="164"/>
      <c r="WIB30" s="164"/>
      <c r="WIC30" s="164"/>
      <c r="WID30" s="164"/>
      <c r="WIE30" s="164"/>
      <c r="WIF30" s="164"/>
      <c r="WIG30" s="164"/>
      <c r="WIH30" s="164"/>
      <c r="WII30" s="164"/>
      <c r="WIJ30" s="164"/>
      <c r="WIK30" s="164"/>
      <c r="WIL30" s="164"/>
      <c r="WIM30" s="164"/>
      <c r="WIN30" s="164"/>
      <c r="WIO30" s="164"/>
      <c r="WIP30" s="164"/>
      <c r="WIQ30" s="164"/>
      <c r="WIR30" s="164"/>
      <c r="WIS30" s="164"/>
      <c r="WIT30" s="164"/>
      <c r="WIU30" s="164"/>
      <c r="WIV30" s="164"/>
      <c r="WIW30" s="164"/>
      <c r="WIX30" s="164"/>
      <c r="WIY30" s="164"/>
      <c r="WIZ30" s="164"/>
      <c r="WJA30" s="164"/>
      <c r="WJB30" s="164"/>
      <c r="WJC30" s="164"/>
      <c r="WJD30" s="164"/>
      <c r="WJE30" s="164"/>
      <c r="WJF30" s="164"/>
      <c r="WJG30" s="164"/>
      <c r="WJH30" s="164"/>
      <c r="WJI30" s="164"/>
      <c r="WJJ30" s="164"/>
      <c r="WJK30" s="164"/>
      <c r="WJL30" s="164"/>
      <c r="WJM30" s="164"/>
      <c r="WJN30" s="164"/>
      <c r="WJO30" s="164"/>
      <c r="WJP30" s="164"/>
      <c r="WJQ30" s="164"/>
      <c r="WJR30" s="164"/>
      <c r="WJS30" s="164"/>
      <c r="WJT30" s="164"/>
      <c r="WJU30" s="164"/>
      <c r="WJV30" s="164"/>
      <c r="WJW30" s="164"/>
      <c r="WJX30" s="164"/>
      <c r="WJY30" s="164"/>
      <c r="WJZ30" s="164"/>
      <c r="WKA30" s="164"/>
      <c r="WKB30" s="164"/>
      <c r="WKC30" s="164"/>
      <c r="WKD30" s="164"/>
      <c r="WKE30" s="164"/>
      <c r="WKF30" s="164"/>
      <c r="WKG30" s="164"/>
      <c r="WKH30" s="164"/>
      <c r="WKI30" s="164"/>
      <c r="WKJ30" s="164"/>
      <c r="WKK30" s="164"/>
      <c r="WKL30" s="164"/>
      <c r="WKM30" s="164"/>
      <c r="WKN30" s="164"/>
      <c r="WKO30" s="164"/>
      <c r="WKP30" s="164"/>
      <c r="WKQ30" s="164"/>
      <c r="WKR30" s="164"/>
      <c r="WKS30" s="164"/>
      <c r="WKT30" s="164"/>
      <c r="WKU30" s="164"/>
      <c r="WKV30" s="164"/>
      <c r="WKW30" s="164"/>
      <c r="WKX30" s="164"/>
      <c r="WKY30" s="164"/>
      <c r="WKZ30" s="164"/>
      <c r="WLA30" s="164"/>
      <c r="WLB30" s="164"/>
      <c r="WLC30" s="164"/>
      <c r="WLD30" s="164"/>
      <c r="WLE30" s="164"/>
      <c r="WLF30" s="164"/>
      <c r="WLG30" s="164"/>
      <c r="WLH30" s="164"/>
      <c r="WLI30" s="164"/>
      <c r="WLJ30" s="164"/>
      <c r="WLK30" s="164"/>
      <c r="WLL30" s="164"/>
      <c r="WLM30" s="164"/>
      <c r="WLN30" s="164"/>
      <c r="WLO30" s="164"/>
      <c r="WLP30" s="164"/>
      <c r="WLQ30" s="164"/>
      <c r="WLR30" s="164"/>
      <c r="WLS30" s="164"/>
      <c r="WLT30" s="164"/>
      <c r="WLU30" s="164"/>
      <c r="WLV30" s="164"/>
      <c r="WLW30" s="164"/>
      <c r="WLX30" s="164"/>
      <c r="WLY30" s="164"/>
      <c r="WLZ30" s="164"/>
      <c r="WMA30" s="164"/>
      <c r="WMB30" s="164"/>
      <c r="WMC30" s="164"/>
      <c r="WMD30" s="164"/>
      <c r="WME30" s="164"/>
      <c r="WMF30" s="164"/>
      <c r="WMG30" s="164"/>
      <c r="WMH30" s="164"/>
      <c r="WMI30" s="164"/>
      <c r="WMJ30" s="164"/>
      <c r="WMK30" s="164"/>
      <c r="WML30" s="164"/>
      <c r="WMM30" s="164"/>
      <c r="WMN30" s="164"/>
      <c r="WMO30" s="164"/>
      <c r="WMP30" s="164"/>
      <c r="WMQ30" s="164"/>
      <c r="WMR30" s="164"/>
      <c r="WMS30" s="164"/>
      <c r="WMT30" s="164"/>
      <c r="WMU30" s="164"/>
      <c r="WMV30" s="164"/>
      <c r="WMW30" s="164"/>
      <c r="WMX30" s="164"/>
      <c r="WMY30" s="164"/>
      <c r="WMZ30" s="164"/>
      <c r="WNA30" s="164"/>
      <c r="WNB30" s="164"/>
      <c r="WNC30" s="164"/>
      <c r="WND30" s="164"/>
      <c r="WNE30" s="164"/>
      <c r="WNF30" s="164"/>
      <c r="WNG30" s="164"/>
      <c r="WNH30" s="164"/>
      <c r="WNI30" s="164"/>
      <c r="WNJ30" s="164"/>
      <c r="WNK30" s="164"/>
      <c r="WNL30" s="164"/>
      <c r="WNM30" s="164"/>
      <c r="WNN30" s="164"/>
      <c r="WNO30" s="164"/>
      <c r="WNP30" s="164"/>
      <c r="WNQ30" s="164"/>
      <c r="WNR30" s="164"/>
      <c r="WNS30" s="164"/>
      <c r="WNT30" s="164"/>
      <c r="WNU30" s="164"/>
      <c r="WNV30" s="164"/>
      <c r="WNW30" s="164"/>
      <c r="WNX30" s="164"/>
      <c r="WNY30" s="164"/>
      <c r="WNZ30" s="164"/>
      <c r="WOA30" s="164"/>
      <c r="WOB30" s="164"/>
      <c r="WOC30" s="164"/>
      <c r="WOD30" s="164"/>
      <c r="WOE30" s="164"/>
      <c r="WOF30" s="164"/>
      <c r="WOG30" s="164"/>
      <c r="WOH30" s="164"/>
      <c r="WOI30" s="164"/>
      <c r="WOJ30" s="164"/>
      <c r="WOK30" s="164"/>
      <c r="WOL30" s="164"/>
      <c r="WOM30" s="164"/>
      <c r="WON30" s="164"/>
      <c r="WOO30" s="164"/>
      <c r="WOP30" s="164"/>
      <c r="WOQ30" s="164"/>
      <c r="WOR30" s="164"/>
      <c r="WOS30" s="164"/>
      <c r="WOT30" s="164"/>
      <c r="WOU30" s="164"/>
      <c r="WOV30" s="164"/>
      <c r="WOW30" s="164"/>
      <c r="WOX30" s="164"/>
      <c r="WOY30" s="164"/>
      <c r="WOZ30" s="164"/>
      <c r="WPA30" s="164"/>
      <c r="WPB30" s="164"/>
      <c r="WPC30" s="164"/>
      <c r="WPD30" s="164"/>
      <c r="WPE30" s="164"/>
      <c r="WPF30" s="164"/>
      <c r="WPG30" s="164"/>
      <c r="WPH30" s="164"/>
      <c r="WPI30" s="164"/>
      <c r="WPJ30" s="164"/>
      <c r="WPK30" s="164"/>
      <c r="WPL30" s="164"/>
      <c r="WPM30" s="164"/>
      <c r="WPN30" s="164"/>
      <c r="WPO30" s="164"/>
      <c r="WPP30" s="164"/>
      <c r="WPQ30" s="164"/>
      <c r="WPR30" s="164"/>
      <c r="WPS30" s="164"/>
      <c r="WPT30" s="164"/>
      <c r="WPU30" s="164"/>
      <c r="WPV30" s="164"/>
      <c r="WPW30" s="164"/>
      <c r="WPX30" s="164"/>
      <c r="WPY30" s="164"/>
      <c r="WPZ30" s="164"/>
      <c r="WQA30" s="164"/>
      <c r="WQB30" s="164"/>
      <c r="WQC30" s="164"/>
      <c r="WQD30" s="164"/>
      <c r="WQE30" s="164"/>
      <c r="WQF30" s="164"/>
      <c r="WQG30" s="164"/>
      <c r="WQH30" s="164"/>
      <c r="WQI30" s="164"/>
      <c r="WQJ30" s="164"/>
      <c r="WQK30" s="164"/>
      <c r="WQL30" s="164"/>
      <c r="WQM30" s="164"/>
      <c r="WQN30" s="164"/>
      <c r="WQO30" s="164"/>
      <c r="WQP30" s="164"/>
      <c r="WQQ30" s="164"/>
      <c r="WQR30" s="164"/>
      <c r="WQS30" s="164"/>
      <c r="WQT30" s="164"/>
      <c r="WQU30" s="164"/>
      <c r="WQV30" s="164"/>
      <c r="WQW30" s="164"/>
      <c r="WQX30" s="164"/>
      <c r="WQY30" s="164"/>
      <c r="WQZ30" s="164"/>
      <c r="WRA30" s="164"/>
      <c r="WRB30" s="164"/>
      <c r="WRC30" s="164"/>
      <c r="WRD30" s="164"/>
      <c r="WRE30" s="164"/>
      <c r="WRF30" s="164"/>
      <c r="WRG30" s="164"/>
      <c r="WRH30" s="164"/>
      <c r="WRI30" s="164"/>
      <c r="WRJ30" s="164"/>
      <c r="WRK30" s="164"/>
      <c r="WRL30" s="164"/>
      <c r="WRM30" s="164"/>
      <c r="WRN30" s="164"/>
      <c r="WRO30" s="164"/>
      <c r="WRP30" s="164"/>
      <c r="WRQ30" s="164"/>
      <c r="WRR30" s="164"/>
      <c r="WRS30" s="164"/>
      <c r="WRT30" s="164"/>
      <c r="WRU30" s="164"/>
      <c r="WRV30" s="164"/>
      <c r="WRW30" s="164"/>
      <c r="WRX30" s="164"/>
      <c r="WRY30" s="164"/>
      <c r="WRZ30" s="164"/>
      <c r="WSA30" s="164"/>
      <c r="WSB30" s="164"/>
      <c r="WSC30" s="164"/>
      <c r="WSD30" s="164"/>
      <c r="WSE30" s="164"/>
      <c r="WSF30" s="164"/>
      <c r="WSG30" s="164"/>
      <c r="WSH30" s="164"/>
      <c r="WSI30" s="164"/>
      <c r="WSJ30" s="164"/>
      <c r="WSK30" s="164"/>
      <c r="WSL30" s="164"/>
      <c r="WSM30" s="164"/>
      <c r="WSN30" s="164"/>
      <c r="WSO30" s="164"/>
      <c r="WSP30" s="164"/>
      <c r="WSQ30" s="164"/>
      <c r="WSR30" s="164"/>
      <c r="WSS30" s="164"/>
      <c r="WST30" s="164"/>
      <c r="WSU30" s="164"/>
      <c r="WSV30" s="164"/>
      <c r="WSW30" s="164"/>
      <c r="WSX30" s="164"/>
      <c r="WSY30" s="164"/>
      <c r="WSZ30" s="164"/>
      <c r="WTA30" s="164"/>
      <c r="WTB30" s="164"/>
      <c r="WTC30" s="164"/>
      <c r="WTD30" s="164"/>
      <c r="WTE30" s="164"/>
      <c r="WTF30" s="164"/>
      <c r="WTG30" s="164"/>
      <c r="WTH30" s="164"/>
      <c r="WTI30" s="164"/>
      <c r="WTJ30" s="164"/>
      <c r="WTK30" s="164"/>
      <c r="WTL30" s="164"/>
      <c r="WTM30" s="164"/>
      <c r="WTN30" s="164"/>
      <c r="WTO30" s="164"/>
      <c r="WTP30" s="164"/>
      <c r="WTQ30" s="164"/>
      <c r="WTR30" s="164"/>
      <c r="WTS30" s="164"/>
      <c r="WTT30" s="164"/>
      <c r="WTU30" s="164"/>
      <c r="WTV30" s="164"/>
      <c r="WTW30" s="164"/>
      <c r="WTX30" s="164"/>
      <c r="WTY30" s="164"/>
      <c r="WTZ30" s="164"/>
      <c r="WUA30" s="164"/>
      <c r="WUB30" s="164"/>
      <c r="WUC30" s="164"/>
      <c r="WUD30" s="164"/>
      <c r="WUE30" s="164"/>
      <c r="WUF30" s="164"/>
      <c r="WUG30" s="164"/>
      <c r="WUH30" s="164"/>
      <c r="WUI30" s="164"/>
      <c r="WUJ30" s="164"/>
      <c r="WUK30" s="164"/>
      <c r="WUL30" s="164"/>
      <c r="WUM30" s="164"/>
      <c r="WUN30" s="164"/>
      <c r="WUO30" s="164"/>
      <c r="WUP30" s="164"/>
      <c r="WUQ30" s="164"/>
      <c r="WUR30" s="164"/>
      <c r="WUS30" s="164"/>
      <c r="WUT30" s="164"/>
      <c r="WUU30" s="164"/>
      <c r="WUV30" s="164"/>
      <c r="WUW30" s="164"/>
      <c r="WUX30" s="164"/>
      <c r="WUY30" s="164"/>
      <c r="WUZ30" s="164"/>
      <c r="WVA30" s="164"/>
      <c r="WVB30" s="164"/>
      <c r="WVC30" s="164"/>
      <c r="WVD30" s="164"/>
      <c r="WVE30" s="164"/>
      <c r="WVF30" s="164"/>
      <c r="WVG30" s="164"/>
      <c r="WVH30" s="164"/>
      <c r="WVI30" s="164"/>
      <c r="WVJ30" s="164"/>
      <c r="WVK30" s="164"/>
      <c r="WVL30" s="164"/>
      <c r="WVM30" s="164"/>
      <c r="WVN30" s="164"/>
      <c r="WVO30" s="164"/>
      <c r="WVP30" s="164"/>
      <c r="WVQ30" s="164"/>
      <c r="WVR30" s="164"/>
      <c r="WVS30" s="164"/>
      <c r="WVT30" s="164"/>
      <c r="WVU30" s="164"/>
      <c r="WVV30" s="164"/>
      <c r="WVW30" s="164"/>
      <c r="WVX30" s="164"/>
      <c r="WVY30" s="164"/>
      <c r="WVZ30" s="164"/>
      <c r="WWA30" s="164"/>
      <c r="WWB30" s="164"/>
      <c r="WWC30" s="164"/>
      <c r="WWD30" s="164"/>
      <c r="WWE30" s="164"/>
      <c r="WWF30" s="164"/>
      <c r="WWG30" s="164"/>
      <c r="WWH30" s="164"/>
      <c r="WWI30" s="164"/>
      <c r="WWJ30" s="164"/>
      <c r="WWK30" s="164"/>
      <c r="WWL30" s="164"/>
      <c r="WWM30" s="164"/>
      <c r="WWN30" s="164"/>
      <c r="WWO30" s="164"/>
      <c r="WWP30" s="164"/>
      <c r="WWQ30" s="164"/>
      <c r="WWR30" s="164"/>
      <c r="WWS30" s="164"/>
      <c r="WWT30" s="164"/>
      <c r="WWU30" s="164"/>
      <c r="WWV30" s="164"/>
      <c r="WWW30" s="164"/>
      <c r="WWX30" s="164"/>
      <c r="WWY30" s="164"/>
      <c r="WWZ30" s="164"/>
      <c r="WXA30" s="164"/>
      <c r="WXB30" s="164"/>
      <c r="WXC30" s="164"/>
      <c r="WXD30" s="164"/>
      <c r="WXE30" s="164"/>
      <c r="WXF30" s="164"/>
      <c r="WXG30" s="164"/>
      <c r="WXH30" s="164"/>
      <c r="WXI30" s="164"/>
      <c r="WXJ30" s="164"/>
      <c r="WXK30" s="164"/>
      <c r="WXL30" s="164"/>
      <c r="WXM30" s="164"/>
      <c r="WXN30" s="164"/>
      <c r="WXO30" s="164"/>
      <c r="WXP30" s="164"/>
      <c r="WXQ30" s="164"/>
      <c r="WXR30" s="164"/>
      <c r="WXS30" s="164"/>
      <c r="WXT30" s="164"/>
      <c r="WXU30" s="164"/>
      <c r="WXV30" s="164"/>
      <c r="WXW30" s="164"/>
      <c r="WXX30" s="164"/>
      <c r="WXY30" s="164"/>
      <c r="WXZ30" s="164"/>
      <c r="WYA30" s="164"/>
      <c r="WYB30" s="164"/>
      <c r="WYC30" s="164"/>
      <c r="WYD30" s="164"/>
      <c r="WYE30" s="164"/>
      <c r="WYF30" s="164"/>
      <c r="WYG30" s="164"/>
      <c r="WYH30" s="164"/>
      <c r="WYI30" s="164"/>
      <c r="WYJ30" s="164"/>
      <c r="WYK30" s="164"/>
      <c r="WYL30" s="164"/>
      <c r="WYM30" s="164"/>
      <c r="WYN30" s="164"/>
      <c r="WYO30" s="164"/>
      <c r="WYP30" s="164"/>
      <c r="WYQ30" s="164"/>
      <c r="WYR30" s="164"/>
      <c r="WYS30" s="164"/>
      <c r="WYT30" s="164"/>
      <c r="WYU30" s="164"/>
      <c r="WYV30" s="164"/>
      <c r="WYW30" s="164"/>
      <c r="WYX30" s="164"/>
      <c r="WYY30" s="164"/>
      <c r="WYZ30" s="164"/>
      <c r="WZA30" s="164"/>
      <c r="WZB30" s="164"/>
      <c r="WZC30" s="164"/>
      <c r="WZD30" s="164"/>
      <c r="WZE30" s="164"/>
      <c r="WZF30" s="164"/>
      <c r="WZG30" s="164"/>
      <c r="WZH30" s="164"/>
      <c r="WZI30" s="164"/>
      <c r="WZJ30" s="164"/>
      <c r="WZK30" s="164"/>
      <c r="WZL30" s="164"/>
      <c r="WZM30" s="164"/>
      <c r="WZN30" s="164"/>
      <c r="WZO30" s="164"/>
      <c r="WZP30" s="164"/>
      <c r="WZQ30" s="164"/>
      <c r="WZR30" s="164"/>
      <c r="WZS30" s="164"/>
      <c r="WZT30" s="164"/>
      <c r="WZU30" s="164"/>
      <c r="WZV30" s="164"/>
      <c r="WZW30" s="164"/>
      <c r="WZX30" s="164"/>
      <c r="WZY30" s="164"/>
      <c r="WZZ30" s="164"/>
      <c r="XAA30" s="164"/>
      <c r="XAB30" s="164"/>
      <c r="XAC30" s="164"/>
      <c r="XAD30" s="164"/>
      <c r="XAE30" s="164"/>
      <c r="XAF30" s="164"/>
      <c r="XAG30" s="164"/>
      <c r="XAH30" s="164"/>
      <c r="XAI30" s="164"/>
      <c r="XAJ30" s="164"/>
      <c r="XAK30" s="164"/>
      <c r="XAL30" s="164"/>
      <c r="XAM30" s="164"/>
      <c r="XAN30" s="164"/>
      <c r="XAO30" s="164"/>
      <c r="XAP30" s="164"/>
      <c r="XAQ30" s="164"/>
      <c r="XAR30" s="164"/>
      <c r="XAS30" s="164"/>
      <c r="XAT30" s="164"/>
      <c r="XAU30" s="164"/>
      <c r="XAV30" s="164"/>
      <c r="XAW30" s="164"/>
      <c r="XAX30" s="164"/>
      <c r="XAY30" s="164"/>
      <c r="XAZ30" s="164"/>
      <c r="XBA30" s="164"/>
      <c r="XBB30" s="164"/>
      <c r="XBC30" s="164"/>
      <c r="XBD30" s="164"/>
      <c r="XBE30" s="164"/>
      <c r="XBF30" s="164"/>
      <c r="XBG30" s="164"/>
      <c r="XBH30" s="164"/>
      <c r="XBI30" s="164"/>
      <c r="XBJ30" s="164"/>
      <c r="XBK30" s="164"/>
      <c r="XBL30" s="164"/>
      <c r="XBM30" s="164"/>
      <c r="XBN30" s="164"/>
      <c r="XBO30" s="164"/>
      <c r="XBP30" s="164"/>
      <c r="XBQ30" s="164"/>
      <c r="XBR30" s="164"/>
      <c r="XBS30" s="164"/>
      <c r="XBT30" s="164"/>
      <c r="XBU30" s="164"/>
      <c r="XBV30" s="164"/>
      <c r="XBW30" s="164"/>
      <c r="XBX30" s="164"/>
      <c r="XBY30" s="164"/>
      <c r="XBZ30" s="164"/>
      <c r="XCA30" s="164"/>
      <c r="XCB30" s="164"/>
      <c r="XCC30" s="164"/>
      <c r="XCD30" s="164"/>
      <c r="XCE30" s="164"/>
      <c r="XCF30" s="164"/>
      <c r="XCG30" s="164"/>
      <c r="XCH30" s="164"/>
      <c r="XCI30" s="164"/>
      <c r="XCJ30" s="164"/>
      <c r="XCK30" s="164"/>
      <c r="XCL30" s="164"/>
      <c r="XCM30" s="164"/>
      <c r="XCN30" s="164"/>
      <c r="XCO30" s="164"/>
      <c r="XCP30" s="164"/>
      <c r="XCQ30" s="164"/>
      <c r="XCR30" s="164"/>
      <c r="XCS30" s="164"/>
      <c r="XCT30" s="164"/>
      <c r="XCU30" s="164"/>
      <c r="XCV30" s="164"/>
      <c r="XCW30" s="164"/>
      <c r="XCX30" s="164"/>
      <c r="XCY30" s="164"/>
      <c r="XCZ30" s="164"/>
      <c r="XDA30" s="164"/>
      <c r="XDB30" s="164"/>
      <c r="XDC30" s="164"/>
      <c r="XDD30" s="164"/>
      <c r="XDE30" s="164"/>
      <c r="XDF30" s="164"/>
      <c r="XDG30" s="164"/>
      <c r="XDH30" s="164"/>
      <c r="XDI30" s="164"/>
      <c r="XDJ30" s="164"/>
      <c r="XDK30" s="164"/>
      <c r="XDL30" s="164"/>
      <c r="XDM30" s="164"/>
      <c r="XDN30" s="164"/>
      <c r="XDO30" s="164"/>
      <c r="XDP30" s="164"/>
      <c r="XDQ30" s="164"/>
      <c r="XDR30" s="164"/>
      <c r="XDS30" s="164"/>
      <c r="XDT30" s="164"/>
      <c r="XDU30" s="164"/>
      <c r="XDV30" s="164"/>
      <c r="XDW30" s="164"/>
      <c r="XDX30" s="164"/>
      <c r="XDY30" s="164"/>
      <c r="XDZ30" s="164"/>
      <c r="XEA30" s="164"/>
      <c r="XEB30" s="164"/>
      <c r="XEC30" s="164"/>
      <c r="XED30" s="164"/>
      <c r="XEE30" s="164"/>
      <c r="XEF30" s="164"/>
      <c r="XEG30" s="164"/>
      <c r="XEH30" s="164"/>
      <c r="XEI30" s="164"/>
      <c r="XEJ30" s="164"/>
      <c r="XEK30" s="164"/>
      <c r="XEL30" s="164"/>
      <c r="XEM30" s="164"/>
      <c r="XEN30" s="164"/>
      <c r="XEO30" s="164"/>
      <c r="XEP30" s="164"/>
      <c r="XEQ30" s="164"/>
      <c r="XER30" s="164"/>
      <c r="XES30" s="164"/>
      <c r="XET30" s="164"/>
      <c r="XEU30" s="164"/>
      <c r="XEV30" s="164"/>
      <c r="XEW30" s="164"/>
      <c r="XEX30" s="164"/>
      <c r="XEY30" s="164"/>
      <c r="XEZ30" s="164"/>
      <c r="XFA30" s="164"/>
      <c r="XFB30" s="164"/>
      <c r="XFC30" s="164"/>
      <c r="XFD30" s="164"/>
    </row>
    <row r="31" spans="1:16384" s="105" customFormat="1" ht="36.950000000000003" customHeight="1" x14ac:dyDescent="0.2">
      <c r="A31" s="160" t="s">
        <v>116</v>
      </c>
      <c r="B31" s="161"/>
      <c r="C31" s="198" t="s">
        <v>134</v>
      </c>
      <c r="D31" s="199"/>
      <c r="E31" s="200"/>
    </row>
    <row r="32" spans="1:16384" s="105" customFormat="1" ht="24" x14ac:dyDescent="0.2">
      <c r="A32" s="162"/>
      <c r="B32" s="163"/>
      <c r="C32" s="151" t="s">
        <v>120</v>
      </c>
      <c r="D32" s="151" t="s">
        <v>117</v>
      </c>
      <c r="E32" s="151" t="s">
        <v>60</v>
      </c>
    </row>
    <row r="33" spans="1:7" s="105" customFormat="1" ht="24.6" customHeight="1" x14ac:dyDescent="0.2">
      <c r="A33" s="166" t="s">
        <v>11</v>
      </c>
      <c r="B33" s="167"/>
      <c r="C33" s="150" t="s">
        <v>119</v>
      </c>
      <c r="D33" s="111">
        <v>0.6</v>
      </c>
      <c r="E33" s="112">
        <v>0.5</v>
      </c>
    </row>
    <row r="34" spans="1:7" s="105" customFormat="1" ht="24.6" customHeight="1" x14ac:dyDescent="0.2">
      <c r="A34" s="168"/>
      <c r="B34" s="169"/>
      <c r="C34" s="151" t="s">
        <v>118</v>
      </c>
      <c r="D34" s="111">
        <v>0.75</v>
      </c>
      <c r="E34" s="111">
        <v>0.65</v>
      </c>
    </row>
    <row r="35" spans="1:7" s="105" customFormat="1" ht="21.95" customHeight="1" x14ac:dyDescent="0.2">
      <c r="A35" s="166" t="s">
        <v>13</v>
      </c>
      <c r="B35" s="167"/>
      <c r="C35" s="150" t="s">
        <v>119</v>
      </c>
      <c r="D35" s="111">
        <v>0.35</v>
      </c>
      <c r="E35" s="111">
        <v>0.25</v>
      </c>
    </row>
    <row r="36" spans="1:7" s="105" customFormat="1" ht="29.45" customHeight="1" x14ac:dyDescent="0.2">
      <c r="A36" s="168"/>
      <c r="B36" s="169"/>
      <c r="C36" s="150" t="s">
        <v>118</v>
      </c>
      <c r="D36" s="111">
        <v>0.5</v>
      </c>
      <c r="E36" s="111">
        <v>0.4</v>
      </c>
      <c r="F36" s="113"/>
    </row>
    <row r="37" spans="1:7" ht="45.6" customHeight="1" x14ac:dyDescent="0.2">
      <c r="A37" s="158"/>
      <c r="B37" s="159"/>
      <c r="C37" s="159"/>
      <c r="D37" s="159"/>
      <c r="E37" s="159"/>
      <c r="F37" s="159"/>
      <c r="G37" s="159"/>
    </row>
    <row r="38" spans="1:7" s="104" customFormat="1" ht="13.5" customHeight="1" x14ac:dyDescent="0.2">
      <c r="A38" s="109"/>
      <c r="B38" s="110"/>
      <c r="C38" s="110"/>
      <c r="D38" s="110"/>
      <c r="E38" s="110"/>
      <c r="F38" s="110"/>
      <c r="G38" s="110"/>
    </row>
  </sheetData>
  <customSheetViews>
    <customSheetView guid="{382F9144-C632-471B-9E71-B8C862BB84A7}" showGridLines="0" fitToPage="1">
      <selection activeCell="A17" sqref="A17:G17"/>
      <rowBreaks count="1" manualBreakCount="1">
        <brk id="2" max="16383" man="1"/>
      </rowBreaks>
      <pageMargins left="0.51181102362204722" right="0.51181102362204722" top="0.55118110236220474" bottom="0.55118110236220474" header="0.31496062992125984" footer="0.31496062992125984"/>
      <pageSetup paperSize="9" scale="53" fitToHeight="3" orientation="portrait" r:id="rId1"/>
    </customSheetView>
  </customSheetViews>
  <mergeCells count="2371">
    <mergeCell ref="XEM30:XES30"/>
    <mergeCell ref="XET30:XEZ30"/>
    <mergeCell ref="XFA30:XFD30"/>
    <mergeCell ref="C31:E31"/>
    <mergeCell ref="XDD30:XDJ30"/>
    <mergeCell ref="XDK30:XDQ30"/>
    <mergeCell ref="XDR30:XDX30"/>
    <mergeCell ref="XDY30:XEE30"/>
    <mergeCell ref="XEF30:XEL30"/>
    <mergeCell ref="XBU30:XCA30"/>
    <mergeCell ref="XCB30:XCH30"/>
    <mergeCell ref="XCI30:XCO30"/>
    <mergeCell ref="XCP30:XCV30"/>
    <mergeCell ref="XCW30:XDC30"/>
    <mergeCell ref="XAL30:XAR30"/>
    <mergeCell ref="XAS30:XAY30"/>
    <mergeCell ref="XAZ30:XBF30"/>
    <mergeCell ref="XBG30:XBM30"/>
    <mergeCell ref="XBN30:XBT30"/>
    <mergeCell ref="WZC30:WZI30"/>
    <mergeCell ref="WZJ30:WZP30"/>
    <mergeCell ref="WZQ30:WZW30"/>
    <mergeCell ref="WZX30:XAD30"/>
    <mergeCell ref="XAE30:XAK30"/>
    <mergeCell ref="WXT30:WXZ30"/>
    <mergeCell ref="WYA30:WYG30"/>
    <mergeCell ref="WYH30:WYN30"/>
    <mergeCell ref="WYO30:WYU30"/>
    <mergeCell ref="WYV30:WZB30"/>
    <mergeCell ref="WWK30:WWQ30"/>
    <mergeCell ref="WWR30:WWX30"/>
    <mergeCell ref="WWY30:WXE30"/>
    <mergeCell ref="WXF30:WXL30"/>
    <mergeCell ref="WXM30:WXS30"/>
    <mergeCell ref="WVB30:WVH30"/>
    <mergeCell ref="WVI30:WVO30"/>
    <mergeCell ref="WVP30:WVV30"/>
    <mergeCell ref="WVW30:WWC30"/>
    <mergeCell ref="WWD30:WWJ30"/>
    <mergeCell ref="WTS30:WTY30"/>
    <mergeCell ref="WTZ30:WUF30"/>
    <mergeCell ref="WUG30:WUM30"/>
    <mergeCell ref="WUN30:WUT30"/>
    <mergeCell ref="WUU30:WVA30"/>
    <mergeCell ref="WSJ30:WSP30"/>
    <mergeCell ref="WSQ30:WSW30"/>
    <mergeCell ref="WSX30:WTD30"/>
    <mergeCell ref="WTE30:WTK30"/>
    <mergeCell ref="WTL30:WTR30"/>
    <mergeCell ref="WRA30:WRG30"/>
    <mergeCell ref="WRH30:WRN30"/>
    <mergeCell ref="WRO30:WRU30"/>
    <mergeCell ref="WRV30:WSB30"/>
    <mergeCell ref="WSC30:WSI30"/>
    <mergeCell ref="WPR30:WPX30"/>
    <mergeCell ref="WPY30:WQE30"/>
    <mergeCell ref="WQF30:WQL30"/>
    <mergeCell ref="WQM30:WQS30"/>
    <mergeCell ref="WQT30:WQZ30"/>
    <mergeCell ref="WOI30:WOO30"/>
    <mergeCell ref="WOP30:WOV30"/>
    <mergeCell ref="WOW30:WPC30"/>
    <mergeCell ref="WPD30:WPJ30"/>
    <mergeCell ref="WPK30:WPQ30"/>
    <mergeCell ref="WMZ30:WNF30"/>
    <mergeCell ref="WNG30:WNM30"/>
    <mergeCell ref="WNN30:WNT30"/>
    <mergeCell ref="WNU30:WOA30"/>
    <mergeCell ref="WOB30:WOH30"/>
    <mergeCell ref="WLQ30:WLW30"/>
    <mergeCell ref="WLX30:WMD30"/>
    <mergeCell ref="WME30:WMK30"/>
    <mergeCell ref="WML30:WMR30"/>
    <mergeCell ref="WMS30:WMY30"/>
    <mergeCell ref="WKH30:WKN30"/>
    <mergeCell ref="WKO30:WKU30"/>
    <mergeCell ref="WKV30:WLB30"/>
    <mergeCell ref="WLC30:WLI30"/>
    <mergeCell ref="WLJ30:WLP30"/>
    <mergeCell ref="WIY30:WJE30"/>
    <mergeCell ref="WJF30:WJL30"/>
    <mergeCell ref="WJM30:WJS30"/>
    <mergeCell ref="WJT30:WJZ30"/>
    <mergeCell ref="WKA30:WKG30"/>
    <mergeCell ref="WHP30:WHV30"/>
    <mergeCell ref="WHW30:WIC30"/>
    <mergeCell ref="WID30:WIJ30"/>
    <mergeCell ref="WIK30:WIQ30"/>
    <mergeCell ref="WIR30:WIX30"/>
    <mergeCell ref="WGG30:WGM30"/>
    <mergeCell ref="WGN30:WGT30"/>
    <mergeCell ref="WGU30:WHA30"/>
    <mergeCell ref="WHB30:WHH30"/>
    <mergeCell ref="WHI30:WHO30"/>
    <mergeCell ref="WEX30:WFD30"/>
    <mergeCell ref="WFE30:WFK30"/>
    <mergeCell ref="WFL30:WFR30"/>
    <mergeCell ref="WFS30:WFY30"/>
    <mergeCell ref="WFZ30:WGF30"/>
    <mergeCell ref="WDO30:WDU30"/>
    <mergeCell ref="WDV30:WEB30"/>
    <mergeCell ref="WEC30:WEI30"/>
    <mergeCell ref="WEJ30:WEP30"/>
    <mergeCell ref="WEQ30:WEW30"/>
    <mergeCell ref="WCF30:WCL30"/>
    <mergeCell ref="WCM30:WCS30"/>
    <mergeCell ref="WCT30:WCZ30"/>
    <mergeCell ref="WDA30:WDG30"/>
    <mergeCell ref="WDH30:WDN30"/>
    <mergeCell ref="WAW30:WBC30"/>
    <mergeCell ref="WBD30:WBJ30"/>
    <mergeCell ref="WBK30:WBQ30"/>
    <mergeCell ref="WBR30:WBX30"/>
    <mergeCell ref="WBY30:WCE30"/>
    <mergeCell ref="VZN30:VZT30"/>
    <mergeCell ref="VZU30:WAA30"/>
    <mergeCell ref="WAB30:WAH30"/>
    <mergeCell ref="WAI30:WAO30"/>
    <mergeCell ref="WAP30:WAV30"/>
    <mergeCell ref="VYE30:VYK30"/>
    <mergeCell ref="VYL30:VYR30"/>
    <mergeCell ref="VYS30:VYY30"/>
    <mergeCell ref="VYZ30:VZF30"/>
    <mergeCell ref="VZG30:VZM30"/>
    <mergeCell ref="VWV30:VXB30"/>
    <mergeCell ref="VXC30:VXI30"/>
    <mergeCell ref="VXJ30:VXP30"/>
    <mergeCell ref="VXQ30:VXW30"/>
    <mergeCell ref="VXX30:VYD30"/>
    <mergeCell ref="VVM30:VVS30"/>
    <mergeCell ref="VVT30:VVZ30"/>
    <mergeCell ref="VWA30:VWG30"/>
    <mergeCell ref="VWH30:VWN30"/>
    <mergeCell ref="VWO30:VWU30"/>
    <mergeCell ref="VUD30:VUJ30"/>
    <mergeCell ref="VUK30:VUQ30"/>
    <mergeCell ref="VUR30:VUX30"/>
    <mergeCell ref="VUY30:VVE30"/>
    <mergeCell ref="VVF30:VVL30"/>
    <mergeCell ref="VSU30:VTA30"/>
    <mergeCell ref="VTB30:VTH30"/>
    <mergeCell ref="VTI30:VTO30"/>
    <mergeCell ref="VTP30:VTV30"/>
    <mergeCell ref="VTW30:VUC30"/>
    <mergeCell ref="VRL30:VRR30"/>
    <mergeCell ref="VRS30:VRY30"/>
    <mergeCell ref="VRZ30:VSF30"/>
    <mergeCell ref="VSG30:VSM30"/>
    <mergeCell ref="VSN30:VST30"/>
    <mergeCell ref="VQC30:VQI30"/>
    <mergeCell ref="VQJ30:VQP30"/>
    <mergeCell ref="VQQ30:VQW30"/>
    <mergeCell ref="VQX30:VRD30"/>
    <mergeCell ref="VRE30:VRK30"/>
    <mergeCell ref="VOT30:VOZ30"/>
    <mergeCell ref="VPA30:VPG30"/>
    <mergeCell ref="VPH30:VPN30"/>
    <mergeCell ref="VPO30:VPU30"/>
    <mergeCell ref="VPV30:VQB30"/>
    <mergeCell ref="VNK30:VNQ30"/>
    <mergeCell ref="VNR30:VNX30"/>
    <mergeCell ref="VNY30:VOE30"/>
    <mergeCell ref="VOF30:VOL30"/>
    <mergeCell ref="VOM30:VOS30"/>
    <mergeCell ref="VMB30:VMH30"/>
    <mergeCell ref="VMI30:VMO30"/>
    <mergeCell ref="VMP30:VMV30"/>
    <mergeCell ref="VMW30:VNC30"/>
    <mergeCell ref="VND30:VNJ30"/>
    <mergeCell ref="VKS30:VKY30"/>
    <mergeCell ref="VKZ30:VLF30"/>
    <mergeCell ref="VLG30:VLM30"/>
    <mergeCell ref="VLN30:VLT30"/>
    <mergeCell ref="VLU30:VMA30"/>
    <mergeCell ref="VJJ30:VJP30"/>
    <mergeCell ref="VJQ30:VJW30"/>
    <mergeCell ref="VJX30:VKD30"/>
    <mergeCell ref="VKE30:VKK30"/>
    <mergeCell ref="VKL30:VKR30"/>
    <mergeCell ref="VIA30:VIG30"/>
    <mergeCell ref="VIH30:VIN30"/>
    <mergeCell ref="VIO30:VIU30"/>
    <mergeCell ref="VIV30:VJB30"/>
    <mergeCell ref="VJC30:VJI30"/>
    <mergeCell ref="VGR30:VGX30"/>
    <mergeCell ref="VGY30:VHE30"/>
    <mergeCell ref="VHF30:VHL30"/>
    <mergeCell ref="VHM30:VHS30"/>
    <mergeCell ref="VHT30:VHZ30"/>
    <mergeCell ref="VFI30:VFO30"/>
    <mergeCell ref="VFP30:VFV30"/>
    <mergeCell ref="VFW30:VGC30"/>
    <mergeCell ref="VGD30:VGJ30"/>
    <mergeCell ref="VGK30:VGQ30"/>
    <mergeCell ref="VDZ30:VEF30"/>
    <mergeCell ref="VEG30:VEM30"/>
    <mergeCell ref="VEN30:VET30"/>
    <mergeCell ref="VEU30:VFA30"/>
    <mergeCell ref="VFB30:VFH30"/>
    <mergeCell ref="VCQ30:VCW30"/>
    <mergeCell ref="VCX30:VDD30"/>
    <mergeCell ref="VDE30:VDK30"/>
    <mergeCell ref="VDL30:VDR30"/>
    <mergeCell ref="VDS30:VDY30"/>
    <mergeCell ref="VBH30:VBN30"/>
    <mergeCell ref="VBO30:VBU30"/>
    <mergeCell ref="VBV30:VCB30"/>
    <mergeCell ref="VCC30:VCI30"/>
    <mergeCell ref="VCJ30:VCP30"/>
    <mergeCell ref="UZY30:VAE30"/>
    <mergeCell ref="VAF30:VAL30"/>
    <mergeCell ref="VAM30:VAS30"/>
    <mergeCell ref="VAT30:VAZ30"/>
    <mergeCell ref="VBA30:VBG30"/>
    <mergeCell ref="UYP30:UYV30"/>
    <mergeCell ref="UYW30:UZC30"/>
    <mergeCell ref="UZD30:UZJ30"/>
    <mergeCell ref="UZK30:UZQ30"/>
    <mergeCell ref="UZR30:UZX30"/>
    <mergeCell ref="UXG30:UXM30"/>
    <mergeCell ref="UXN30:UXT30"/>
    <mergeCell ref="UXU30:UYA30"/>
    <mergeCell ref="UYB30:UYH30"/>
    <mergeCell ref="UYI30:UYO30"/>
    <mergeCell ref="UVX30:UWD30"/>
    <mergeCell ref="UWE30:UWK30"/>
    <mergeCell ref="UWL30:UWR30"/>
    <mergeCell ref="UWS30:UWY30"/>
    <mergeCell ref="UWZ30:UXF30"/>
    <mergeCell ref="UUO30:UUU30"/>
    <mergeCell ref="UUV30:UVB30"/>
    <mergeCell ref="UVC30:UVI30"/>
    <mergeCell ref="UVJ30:UVP30"/>
    <mergeCell ref="UVQ30:UVW30"/>
    <mergeCell ref="UTF30:UTL30"/>
    <mergeCell ref="UTM30:UTS30"/>
    <mergeCell ref="UTT30:UTZ30"/>
    <mergeCell ref="UUA30:UUG30"/>
    <mergeCell ref="UUH30:UUN30"/>
    <mergeCell ref="URW30:USC30"/>
    <mergeCell ref="USD30:USJ30"/>
    <mergeCell ref="USK30:USQ30"/>
    <mergeCell ref="USR30:USX30"/>
    <mergeCell ref="USY30:UTE30"/>
    <mergeCell ref="UQN30:UQT30"/>
    <mergeCell ref="UQU30:URA30"/>
    <mergeCell ref="URB30:URH30"/>
    <mergeCell ref="URI30:URO30"/>
    <mergeCell ref="URP30:URV30"/>
    <mergeCell ref="UPE30:UPK30"/>
    <mergeCell ref="UPL30:UPR30"/>
    <mergeCell ref="UPS30:UPY30"/>
    <mergeCell ref="UPZ30:UQF30"/>
    <mergeCell ref="UQG30:UQM30"/>
    <mergeCell ref="UNV30:UOB30"/>
    <mergeCell ref="UOC30:UOI30"/>
    <mergeCell ref="UOJ30:UOP30"/>
    <mergeCell ref="UOQ30:UOW30"/>
    <mergeCell ref="UOX30:UPD30"/>
    <mergeCell ref="UMM30:UMS30"/>
    <mergeCell ref="UMT30:UMZ30"/>
    <mergeCell ref="UNA30:UNG30"/>
    <mergeCell ref="UNH30:UNN30"/>
    <mergeCell ref="UNO30:UNU30"/>
    <mergeCell ref="ULD30:ULJ30"/>
    <mergeCell ref="ULK30:ULQ30"/>
    <mergeCell ref="ULR30:ULX30"/>
    <mergeCell ref="ULY30:UME30"/>
    <mergeCell ref="UMF30:UML30"/>
    <mergeCell ref="UJU30:UKA30"/>
    <mergeCell ref="UKB30:UKH30"/>
    <mergeCell ref="UKI30:UKO30"/>
    <mergeCell ref="UKP30:UKV30"/>
    <mergeCell ref="UKW30:ULC30"/>
    <mergeCell ref="UIL30:UIR30"/>
    <mergeCell ref="UIS30:UIY30"/>
    <mergeCell ref="UIZ30:UJF30"/>
    <mergeCell ref="UJG30:UJM30"/>
    <mergeCell ref="UJN30:UJT30"/>
    <mergeCell ref="UHC30:UHI30"/>
    <mergeCell ref="UHJ30:UHP30"/>
    <mergeCell ref="UHQ30:UHW30"/>
    <mergeCell ref="UHX30:UID30"/>
    <mergeCell ref="UIE30:UIK30"/>
    <mergeCell ref="UFT30:UFZ30"/>
    <mergeCell ref="UGA30:UGG30"/>
    <mergeCell ref="UGH30:UGN30"/>
    <mergeCell ref="UGO30:UGU30"/>
    <mergeCell ref="UGV30:UHB30"/>
    <mergeCell ref="UEK30:UEQ30"/>
    <mergeCell ref="UER30:UEX30"/>
    <mergeCell ref="UEY30:UFE30"/>
    <mergeCell ref="UFF30:UFL30"/>
    <mergeCell ref="UFM30:UFS30"/>
    <mergeCell ref="UDB30:UDH30"/>
    <mergeCell ref="UDI30:UDO30"/>
    <mergeCell ref="UDP30:UDV30"/>
    <mergeCell ref="UDW30:UEC30"/>
    <mergeCell ref="UED30:UEJ30"/>
    <mergeCell ref="UBS30:UBY30"/>
    <mergeCell ref="UBZ30:UCF30"/>
    <mergeCell ref="UCG30:UCM30"/>
    <mergeCell ref="UCN30:UCT30"/>
    <mergeCell ref="UCU30:UDA30"/>
    <mergeCell ref="UAJ30:UAP30"/>
    <mergeCell ref="UAQ30:UAW30"/>
    <mergeCell ref="UAX30:UBD30"/>
    <mergeCell ref="UBE30:UBK30"/>
    <mergeCell ref="UBL30:UBR30"/>
    <mergeCell ref="TZA30:TZG30"/>
    <mergeCell ref="TZH30:TZN30"/>
    <mergeCell ref="TZO30:TZU30"/>
    <mergeCell ref="TZV30:UAB30"/>
    <mergeCell ref="UAC30:UAI30"/>
    <mergeCell ref="TXR30:TXX30"/>
    <mergeCell ref="TXY30:TYE30"/>
    <mergeCell ref="TYF30:TYL30"/>
    <mergeCell ref="TYM30:TYS30"/>
    <mergeCell ref="TYT30:TYZ30"/>
    <mergeCell ref="TWI30:TWO30"/>
    <mergeCell ref="TWP30:TWV30"/>
    <mergeCell ref="TWW30:TXC30"/>
    <mergeCell ref="TXD30:TXJ30"/>
    <mergeCell ref="TXK30:TXQ30"/>
    <mergeCell ref="TUZ30:TVF30"/>
    <mergeCell ref="TVG30:TVM30"/>
    <mergeCell ref="TVN30:TVT30"/>
    <mergeCell ref="TVU30:TWA30"/>
    <mergeCell ref="TWB30:TWH30"/>
    <mergeCell ref="TTQ30:TTW30"/>
    <mergeCell ref="TTX30:TUD30"/>
    <mergeCell ref="TUE30:TUK30"/>
    <mergeCell ref="TUL30:TUR30"/>
    <mergeCell ref="TUS30:TUY30"/>
    <mergeCell ref="TSH30:TSN30"/>
    <mergeCell ref="TSO30:TSU30"/>
    <mergeCell ref="TSV30:TTB30"/>
    <mergeCell ref="TTC30:TTI30"/>
    <mergeCell ref="TTJ30:TTP30"/>
    <mergeCell ref="TQY30:TRE30"/>
    <mergeCell ref="TRF30:TRL30"/>
    <mergeCell ref="TRM30:TRS30"/>
    <mergeCell ref="TRT30:TRZ30"/>
    <mergeCell ref="TSA30:TSG30"/>
    <mergeCell ref="TPP30:TPV30"/>
    <mergeCell ref="TPW30:TQC30"/>
    <mergeCell ref="TQD30:TQJ30"/>
    <mergeCell ref="TQK30:TQQ30"/>
    <mergeCell ref="TQR30:TQX30"/>
    <mergeCell ref="TOG30:TOM30"/>
    <mergeCell ref="TON30:TOT30"/>
    <mergeCell ref="TOU30:TPA30"/>
    <mergeCell ref="TPB30:TPH30"/>
    <mergeCell ref="TPI30:TPO30"/>
    <mergeCell ref="TMX30:TND30"/>
    <mergeCell ref="TNE30:TNK30"/>
    <mergeCell ref="TNL30:TNR30"/>
    <mergeCell ref="TNS30:TNY30"/>
    <mergeCell ref="TNZ30:TOF30"/>
    <mergeCell ref="TLO30:TLU30"/>
    <mergeCell ref="TLV30:TMB30"/>
    <mergeCell ref="TMC30:TMI30"/>
    <mergeCell ref="TMJ30:TMP30"/>
    <mergeCell ref="TMQ30:TMW30"/>
    <mergeCell ref="TKF30:TKL30"/>
    <mergeCell ref="TKM30:TKS30"/>
    <mergeCell ref="TKT30:TKZ30"/>
    <mergeCell ref="TLA30:TLG30"/>
    <mergeCell ref="TLH30:TLN30"/>
    <mergeCell ref="TIW30:TJC30"/>
    <mergeCell ref="TJD30:TJJ30"/>
    <mergeCell ref="TJK30:TJQ30"/>
    <mergeCell ref="TJR30:TJX30"/>
    <mergeCell ref="TJY30:TKE30"/>
    <mergeCell ref="THN30:THT30"/>
    <mergeCell ref="THU30:TIA30"/>
    <mergeCell ref="TIB30:TIH30"/>
    <mergeCell ref="TII30:TIO30"/>
    <mergeCell ref="TIP30:TIV30"/>
    <mergeCell ref="TGE30:TGK30"/>
    <mergeCell ref="TGL30:TGR30"/>
    <mergeCell ref="TGS30:TGY30"/>
    <mergeCell ref="TGZ30:THF30"/>
    <mergeCell ref="THG30:THM30"/>
    <mergeCell ref="TEV30:TFB30"/>
    <mergeCell ref="TFC30:TFI30"/>
    <mergeCell ref="TFJ30:TFP30"/>
    <mergeCell ref="TFQ30:TFW30"/>
    <mergeCell ref="TFX30:TGD30"/>
    <mergeCell ref="TDM30:TDS30"/>
    <mergeCell ref="TDT30:TDZ30"/>
    <mergeCell ref="TEA30:TEG30"/>
    <mergeCell ref="TEH30:TEN30"/>
    <mergeCell ref="TEO30:TEU30"/>
    <mergeCell ref="TCD30:TCJ30"/>
    <mergeCell ref="TCK30:TCQ30"/>
    <mergeCell ref="TCR30:TCX30"/>
    <mergeCell ref="TCY30:TDE30"/>
    <mergeCell ref="TDF30:TDL30"/>
    <mergeCell ref="TAU30:TBA30"/>
    <mergeCell ref="TBB30:TBH30"/>
    <mergeCell ref="TBI30:TBO30"/>
    <mergeCell ref="TBP30:TBV30"/>
    <mergeCell ref="TBW30:TCC30"/>
    <mergeCell ref="SZL30:SZR30"/>
    <mergeCell ref="SZS30:SZY30"/>
    <mergeCell ref="SZZ30:TAF30"/>
    <mergeCell ref="TAG30:TAM30"/>
    <mergeCell ref="TAN30:TAT30"/>
    <mergeCell ref="SYC30:SYI30"/>
    <mergeCell ref="SYJ30:SYP30"/>
    <mergeCell ref="SYQ30:SYW30"/>
    <mergeCell ref="SYX30:SZD30"/>
    <mergeCell ref="SZE30:SZK30"/>
    <mergeCell ref="SWT30:SWZ30"/>
    <mergeCell ref="SXA30:SXG30"/>
    <mergeCell ref="SXH30:SXN30"/>
    <mergeCell ref="SXO30:SXU30"/>
    <mergeCell ref="SXV30:SYB30"/>
    <mergeCell ref="SVK30:SVQ30"/>
    <mergeCell ref="SVR30:SVX30"/>
    <mergeCell ref="SVY30:SWE30"/>
    <mergeCell ref="SWF30:SWL30"/>
    <mergeCell ref="SWM30:SWS30"/>
    <mergeCell ref="SUB30:SUH30"/>
    <mergeCell ref="SUI30:SUO30"/>
    <mergeCell ref="SUP30:SUV30"/>
    <mergeCell ref="SUW30:SVC30"/>
    <mergeCell ref="SVD30:SVJ30"/>
    <mergeCell ref="SSS30:SSY30"/>
    <mergeCell ref="SSZ30:STF30"/>
    <mergeCell ref="STG30:STM30"/>
    <mergeCell ref="STN30:STT30"/>
    <mergeCell ref="STU30:SUA30"/>
    <mergeCell ref="SRJ30:SRP30"/>
    <mergeCell ref="SRQ30:SRW30"/>
    <mergeCell ref="SRX30:SSD30"/>
    <mergeCell ref="SSE30:SSK30"/>
    <mergeCell ref="SSL30:SSR30"/>
    <mergeCell ref="SQA30:SQG30"/>
    <mergeCell ref="SQH30:SQN30"/>
    <mergeCell ref="SQO30:SQU30"/>
    <mergeCell ref="SQV30:SRB30"/>
    <mergeCell ref="SRC30:SRI30"/>
    <mergeCell ref="SOR30:SOX30"/>
    <mergeCell ref="SOY30:SPE30"/>
    <mergeCell ref="SPF30:SPL30"/>
    <mergeCell ref="SPM30:SPS30"/>
    <mergeCell ref="SPT30:SPZ30"/>
    <mergeCell ref="SNI30:SNO30"/>
    <mergeCell ref="SNP30:SNV30"/>
    <mergeCell ref="SNW30:SOC30"/>
    <mergeCell ref="SOD30:SOJ30"/>
    <mergeCell ref="SOK30:SOQ30"/>
    <mergeCell ref="SLZ30:SMF30"/>
    <mergeCell ref="SMG30:SMM30"/>
    <mergeCell ref="SMN30:SMT30"/>
    <mergeCell ref="SMU30:SNA30"/>
    <mergeCell ref="SNB30:SNH30"/>
    <mergeCell ref="SKQ30:SKW30"/>
    <mergeCell ref="SKX30:SLD30"/>
    <mergeCell ref="SLE30:SLK30"/>
    <mergeCell ref="SLL30:SLR30"/>
    <mergeCell ref="SLS30:SLY30"/>
    <mergeCell ref="SJH30:SJN30"/>
    <mergeCell ref="SJO30:SJU30"/>
    <mergeCell ref="SJV30:SKB30"/>
    <mergeCell ref="SKC30:SKI30"/>
    <mergeCell ref="SKJ30:SKP30"/>
    <mergeCell ref="SHY30:SIE30"/>
    <mergeCell ref="SIF30:SIL30"/>
    <mergeCell ref="SIM30:SIS30"/>
    <mergeCell ref="SIT30:SIZ30"/>
    <mergeCell ref="SJA30:SJG30"/>
    <mergeCell ref="SGP30:SGV30"/>
    <mergeCell ref="SGW30:SHC30"/>
    <mergeCell ref="SHD30:SHJ30"/>
    <mergeCell ref="SHK30:SHQ30"/>
    <mergeCell ref="SHR30:SHX30"/>
    <mergeCell ref="SFG30:SFM30"/>
    <mergeCell ref="SFN30:SFT30"/>
    <mergeCell ref="SFU30:SGA30"/>
    <mergeCell ref="SGB30:SGH30"/>
    <mergeCell ref="SGI30:SGO30"/>
    <mergeCell ref="SDX30:SED30"/>
    <mergeCell ref="SEE30:SEK30"/>
    <mergeCell ref="SEL30:SER30"/>
    <mergeCell ref="SES30:SEY30"/>
    <mergeCell ref="SEZ30:SFF30"/>
    <mergeCell ref="SCO30:SCU30"/>
    <mergeCell ref="SCV30:SDB30"/>
    <mergeCell ref="SDC30:SDI30"/>
    <mergeCell ref="SDJ30:SDP30"/>
    <mergeCell ref="SDQ30:SDW30"/>
    <mergeCell ref="SBF30:SBL30"/>
    <mergeCell ref="SBM30:SBS30"/>
    <mergeCell ref="SBT30:SBZ30"/>
    <mergeCell ref="SCA30:SCG30"/>
    <mergeCell ref="SCH30:SCN30"/>
    <mergeCell ref="RZW30:SAC30"/>
    <mergeCell ref="SAD30:SAJ30"/>
    <mergeCell ref="SAK30:SAQ30"/>
    <mergeCell ref="SAR30:SAX30"/>
    <mergeCell ref="SAY30:SBE30"/>
    <mergeCell ref="RYN30:RYT30"/>
    <mergeCell ref="RYU30:RZA30"/>
    <mergeCell ref="RZB30:RZH30"/>
    <mergeCell ref="RZI30:RZO30"/>
    <mergeCell ref="RZP30:RZV30"/>
    <mergeCell ref="RXE30:RXK30"/>
    <mergeCell ref="RXL30:RXR30"/>
    <mergeCell ref="RXS30:RXY30"/>
    <mergeCell ref="RXZ30:RYF30"/>
    <mergeCell ref="RYG30:RYM30"/>
    <mergeCell ref="RVV30:RWB30"/>
    <mergeCell ref="RWC30:RWI30"/>
    <mergeCell ref="RWJ30:RWP30"/>
    <mergeCell ref="RWQ30:RWW30"/>
    <mergeCell ref="RWX30:RXD30"/>
    <mergeCell ref="RUM30:RUS30"/>
    <mergeCell ref="RUT30:RUZ30"/>
    <mergeCell ref="RVA30:RVG30"/>
    <mergeCell ref="RVH30:RVN30"/>
    <mergeCell ref="RVO30:RVU30"/>
    <mergeCell ref="RTD30:RTJ30"/>
    <mergeCell ref="RTK30:RTQ30"/>
    <mergeCell ref="RTR30:RTX30"/>
    <mergeCell ref="RTY30:RUE30"/>
    <mergeCell ref="RUF30:RUL30"/>
    <mergeCell ref="RRU30:RSA30"/>
    <mergeCell ref="RSB30:RSH30"/>
    <mergeCell ref="RSI30:RSO30"/>
    <mergeCell ref="RSP30:RSV30"/>
    <mergeCell ref="RSW30:RTC30"/>
    <mergeCell ref="RQL30:RQR30"/>
    <mergeCell ref="RQS30:RQY30"/>
    <mergeCell ref="RQZ30:RRF30"/>
    <mergeCell ref="RRG30:RRM30"/>
    <mergeCell ref="RRN30:RRT30"/>
    <mergeCell ref="RPC30:RPI30"/>
    <mergeCell ref="RPJ30:RPP30"/>
    <mergeCell ref="RPQ30:RPW30"/>
    <mergeCell ref="RPX30:RQD30"/>
    <mergeCell ref="RQE30:RQK30"/>
    <mergeCell ref="RNT30:RNZ30"/>
    <mergeCell ref="ROA30:ROG30"/>
    <mergeCell ref="ROH30:RON30"/>
    <mergeCell ref="ROO30:ROU30"/>
    <mergeCell ref="ROV30:RPB30"/>
    <mergeCell ref="RMK30:RMQ30"/>
    <mergeCell ref="RMR30:RMX30"/>
    <mergeCell ref="RMY30:RNE30"/>
    <mergeCell ref="RNF30:RNL30"/>
    <mergeCell ref="RNM30:RNS30"/>
    <mergeCell ref="RLB30:RLH30"/>
    <mergeCell ref="RLI30:RLO30"/>
    <mergeCell ref="RLP30:RLV30"/>
    <mergeCell ref="RLW30:RMC30"/>
    <mergeCell ref="RMD30:RMJ30"/>
    <mergeCell ref="RJS30:RJY30"/>
    <mergeCell ref="RJZ30:RKF30"/>
    <mergeCell ref="RKG30:RKM30"/>
    <mergeCell ref="RKN30:RKT30"/>
    <mergeCell ref="RKU30:RLA30"/>
    <mergeCell ref="RIJ30:RIP30"/>
    <mergeCell ref="RIQ30:RIW30"/>
    <mergeCell ref="RIX30:RJD30"/>
    <mergeCell ref="RJE30:RJK30"/>
    <mergeCell ref="RJL30:RJR30"/>
    <mergeCell ref="RHA30:RHG30"/>
    <mergeCell ref="RHH30:RHN30"/>
    <mergeCell ref="RHO30:RHU30"/>
    <mergeCell ref="RHV30:RIB30"/>
    <mergeCell ref="RIC30:RII30"/>
    <mergeCell ref="RFR30:RFX30"/>
    <mergeCell ref="RFY30:RGE30"/>
    <mergeCell ref="RGF30:RGL30"/>
    <mergeCell ref="RGM30:RGS30"/>
    <mergeCell ref="RGT30:RGZ30"/>
    <mergeCell ref="REI30:REO30"/>
    <mergeCell ref="REP30:REV30"/>
    <mergeCell ref="REW30:RFC30"/>
    <mergeCell ref="RFD30:RFJ30"/>
    <mergeCell ref="RFK30:RFQ30"/>
    <mergeCell ref="RCZ30:RDF30"/>
    <mergeCell ref="RDG30:RDM30"/>
    <mergeCell ref="RDN30:RDT30"/>
    <mergeCell ref="RDU30:REA30"/>
    <mergeCell ref="REB30:REH30"/>
    <mergeCell ref="RBQ30:RBW30"/>
    <mergeCell ref="RBX30:RCD30"/>
    <mergeCell ref="RCE30:RCK30"/>
    <mergeCell ref="RCL30:RCR30"/>
    <mergeCell ref="RCS30:RCY30"/>
    <mergeCell ref="RAH30:RAN30"/>
    <mergeCell ref="RAO30:RAU30"/>
    <mergeCell ref="RAV30:RBB30"/>
    <mergeCell ref="RBC30:RBI30"/>
    <mergeCell ref="RBJ30:RBP30"/>
    <mergeCell ref="QYY30:QZE30"/>
    <mergeCell ref="QZF30:QZL30"/>
    <mergeCell ref="QZM30:QZS30"/>
    <mergeCell ref="QZT30:QZZ30"/>
    <mergeCell ref="RAA30:RAG30"/>
    <mergeCell ref="QXP30:QXV30"/>
    <mergeCell ref="QXW30:QYC30"/>
    <mergeCell ref="QYD30:QYJ30"/>
    <mergeCell ref="QYK30:QYQ30"/>
    <mergeCell ref="QYR30:QYX30"/>
    <mergeCell ref="QWG30:QWM30"/>
    <mergeCell ref="QWN30:QWT30"/>
    <mergeCell ref="QWU30:QXA30"/>
    <mergeCell ref="QXB30:QXH30"/>
    <mergeCell ref="QXI30:QXO30"/>
    <mergeCell ref="QUX30:QVD30"/>
    <mergeCell ref="QVE30:QVK30"/>
    <mergeCell ref="QVL30:QVR30"/>
    <mergeCell ref="QVS30:QVY30"/>
    <mergeCell ref="QVZ30:QWF30"/>
    <mergeCell ref="QTO30:QTU30"/>
    <mergeCell ref="QTV30:QUB30"/>
    <mergeCell ref="QUC30:QUI30"/>
    <mergeCell ref="QUJ30:QUP30"/>
    <mergeCell ref="QUQ30:QUW30"/>
    <mergeCell ref="QSF30:QSL30"/>
    <mergeCell ref="QSM30:QSS30"/>
    <mergeCell ref="QST30:QSZ30"/>
    <mergeCell ref="QTA30:QTG30"/>
    <mergeCell ref="QTH30:QTN30"/>
    <mergeCell ref="QQW30:QRC30"/>
    <mergeCell ref="QRD30:QRJ30"/>
    <mergeCell ref="QRK30:QRQ30"/>
    <mergeCell ref="QRR30:QRX30"/>
    <mergeCell ref="QRY30:QSE30"/>
    <mergeCell ref="QPN30:QPT30"/>
    <mergeCell ref="QPU30:QQA30"/>
    <mergeCell ref="QQB30:QQH30"/>
    <mergeCell ref="QQI30:QQO30"/>
    <mergeCell ref="QQP30:QQV30"/>
    <mergeCell ref="QOE30:QOK30"/>
    <mergeCell ref="QOL30:QOR30"/>
    <mergeCell ref="QOS30:QOY30"/>
    <mergeCell ref="QOZ30:QPF30"/>
    <mergeCell ref="QPG30:QPM30"/>
    <mergeCell ref="QMV30:QNB30"/>
    <mergeCell ref="QNC30:QNI30"/>
    <mergeCell ref="QNJ30:QNP30"/>
    <mergeCell ref="QNQ30:QNW30"/>
    <mergeCell ref="QNX30:QOD30"/>
    <mergeCell ref="QLM30:QLS30"/>
    <mergeCell ref="QLT30:QLZ30"/>
    <mergeCell ref="QMA30:QMG30"/>
    <mergeCell ref="QMH30:QMN30"/>
    <mergeCell ref="QMO30:QMU30"/>
    <mergeCell ref="QKD30:QKJ30"/>
    <mergeCell ref="QKK30:QKQ30"/>
    <mergeCell ref="QKR30:QKX30"/>
    <mergeCell ref="QKY30:QLE30"/>
    <mergeCell ref="QLF30:QLL30"/>
    <mergeCell ref="QIU30:QJA30"/>
    <mergeCell ref="QJB30:QJH30"/>
    <mergeCell ref="QJI30:QJO30"/>
    <mergeCell ref="QJP30:QJV30"/>
    <mergeCell ref="QJW30:QKC30"/>
    <mergeCell ref="QHL30:QHR30"/>
    <mergeCell ref="QHS30:QHY30"/>
    <mergeCell ref="QHZ30:QIF30"/>
    <mergeCell ref="QIG30:QIM30"/>
    <mergeCell ref="QIN30:QIT30"/>
    <mergeCell ref="QGC30:QGI30"/>
    <mergeCell ref="QGJ30:QGP30"/>
    <mergeCell ref="QGQ30:QGW30"/>
    <mergeCell ref="QGX30:QHD30"/>
    <mergeCell ref="QHE30:QHK30"/>
    <mergeCell ref="QET30:QEZ30"/>
    <mergeCell ref="QFA30:QFG30"/>
    <mergeCell ref="QFH30:QFN30"/>
    <mergeCell ref="QFO30:QFU30"/>
    <mergeCell ref="QFV30:QGB30"/>
    <mergeCell ref="QDK30:QDQ30"/>
    <mergeCell ref="QDR30:QDX30"/>
    <mergeCell ref="QDY30:QEE30"/>
    <mergeCell ref="QEF30:QEL30"/>
    <mergeCell ref="QEM30:QES30"/>
    <mergeCell ref="QCB30:QCH30"/>
    <mergeCell ref="QCI30:QCO30"/>
    <mergeCell ref="QCP30:QCV30"/>
    <mergeCell ref="QCW30:QDC30"/>
    <mergeCell ref="QDD30:QDJ30"/>
    <mergeCell ref="QAS30:QAY30"/>
    <mergeCell ref="QAZ30:QBF30"/>
    <mergeCell ref="QBG30:QBM30"/>
    <mergeCell ref="QBN30:QBT30"/>
    <mergeCell ref="QBU30:QCA30"/>
    <mergeCell ref="PZJ30:PZP30"/>
    <mergeCell ref="PZQ30:PZW30"/>
    <mergeCell ref="PZX30:QAD30"/>
    <mergeCell ref="QAE30:QAK30"/>
    <mergeCell ref="QAL30:QAR30"/>
    <mergeCell ref="PYA30:PYG30"/>
    <mergeCell ref="PYH30:PYN30"/>
    <mergeCell ref="PYO30:PYU30"/>
    <mergeCell ref="PYV30:PZB30"/>
    <mergeCell ref="PZC30:PZI30"/>
    <mergeCell ref="PWR30:PWX30"/>
    <mergeCell ref="PWY30:PXE30"/>
    <mergeCell ref="PXF30:PXL30"/>
    <mergeCell ref="PXM30:PXS30"/>
    <mergeCell ref="PXT30:PXZ30"/>
    <mergeCell ref="PVI30:PVO30"/>
    <mergeCell ref="PVP30:PVV30"/>
    <mergeCell ref="PVW30:PWC30"/>
    <mergeCell ref="PWD30:PWJ30"/>
    <mergeCell ref="PWK30:PWQ30"/>
    <mergeCell ref="PTZ30:PUF30"/>
    <mergeCell ref="PUG30:PUM30"/>
    <mergeCell ref="PUN30:PUT30"/>
    <mergeCell ref="PUU30:PVA30"/>
    <mergeCell ref="PVB30:PVH30"/>
    <mergeCell ref="PSQ30:PSW30"/>
    <mergeCell ref="PSX30:PTD30"/>
    <mergeCell ref="PTE30:PTK30"/>
    <mergeCell ref="PTL30:PTR30"/>
    <mergeCell ref="PTS30:PTY30"/>
    <mergeCell ref="PRH30:PRN30"/>
    <mergeCell ref="PRO30:PRU30"/>
    <mergeCell ref="PRV30:PSB30"/>
    <mergeCell ref="PSC30:PSI30"/>
    <mergeCell ref="PSJ30:PSP30"/>
    <mergeCell ref="PPY30:PQE30"/>
    <mergeCell ref="PQF30:PQL30"/>
    <mergeCell ref="PQM30:PQS30"/>
    <mergeCell ref="PQT30:PQZ30"/>
    <mergeCell ref="PRA30:PRG30"/>
    <mergeCell ref="POP30:POV30"/>
    <mergeCell ref="POW30:PPC30"/>
    <mergeCell ref="PPD30:PPJ30"/>
    <mergeCell ref="PPK30:PPQ30"/>
    <mergeCell ref="PPR30:PPX30"/>
    <mergeCell ref="PNG30:PNM30"/>
    <mergeCell ref="PNN30:PNT30"/>
    <mergeCell ref="PNU30:POA30"/>
    <mergeCell ref="POB30:POH30"/>
    <mergeCell ref="POI30:POO30"/>
    <mergeCell ref="PLX30:PMD30"/>
    <mergeCell ref="PME30:PMK30"/>
    <mergeCell ref="PML30:PMR30"/>
    <mergeCell ref="PMS30:PMY30"/>
    <mergeCell ref="PMZ30:PNF30"/>
    <mergeCell ref="PKO30:PKU30"/>
    <mergeCell ref="PKV30:PLB30"/>
    <mergeCell ref="PLC30:PLI30"/>
    <mergeCell ref="PLJ30:PLP30"/>
    <mergeCell ref="PLQ30:PLW30"/>
    <mergeCell ref="PJF30:PJL30"/>
    <mergeCell ref="PJM30:PJS30"/>
    <mergeCell ref="PJT30:PJZ30"/>
    <mergeCell ref="PKA30:PKG30"/>
    <mergeCell ref="PKH30:PKN30"/>
    <mergeCell ref="PHW30:PIC30"/>
    <mergeCell ref="PID30:PIJ30"/>
    <mergeCell ref="PIK30:PIQ30"/>
    <mergeCell ref="PIR30:PIX30"/>
    <mergeCell ref="PIY30:PJE30"/>
    <mergeCell ref="PGN30:PGT30"/>
    <mergeCell ref="PGU30:PHA30"/>
    <mergeCell ref="PHB30:PHH30"/>
    <mergeCell ref="PHI30:PHO30"/>
    <mergeCell ref="PHP30:PHV30"/>
    <mergeCell ref="PFE30:PFK30"/>
    <mergeCell ref="PFL30:PFR30"/>
    <mergeCell ref="PFS30:PFY30"/>
    <mergeCell ref="PFZ30:PGF30"/>
    <mergeCell ref="PGG30:PGM30"/>
    <mergeCell ref="PDV30:PEB30"/>
    <mergeCell ref="PEC30:PEI30"/>
    <mergeCell ref="PEJ30:PEP30"/>
    <mergeCell ref="PEQ30:PEW30"/>
    <mergeCell ref="PEX30:PFD30"/>
    <mergeCell ref="PCM30:PCS30"/>
    <mergeCell ref="PCT30:PCZ30"/>
    <mergeCell ref="PDA30:PDG30"/>
    <mergeCell ref="PDH30:PDN30"/>
    <mergeCell ref="PDO30:PDU30"/>
    <mergeCell ref="PBD30:PBJ30"/>
    <mergeCell ref="PBK30:PBQ30"/>
    <mergeCell ref="PBR30:PBX30"/>
    <mergeCell ref="PBY30:PCE30"/>
    <mergeCell ref="PCF30:PCL30"/>
    <mergeCell ref="OZU30:PAA30"/>
    <mergeCell ref="PAB30:PAH30"/>
    <mergeCell ref="PAI30:PAO30"/>
    <mergeCell ref="PAP30:PAV30"/>
    <mergeCell ref="PAW30:PBC30"/>
    <mergeCell ref="OYL30:OYR30"/>
    <mergeCell ref="OYS30:OYY30"/>
    <mergeCell ref="OYZ30:OZF30"/>
    <mergeCell ref="OZG30:OZM30"/>
    <mergeCell ref="OZN30:OZT30"/>
    <mergeCell ref="OXC30:OXI30"/>
    <mergeCell ref="OXJ30:OXP30"/>
    <mergeCell ref="OXQ30:OXW30"/>
    <mergeCell ref="OXX30:OYD30"/>
    <mergeCell ref="OYE30:OYK30"/>
    <mergeCell ref="OVT30:OVZ30"/>
    <mergeCell ref="OWA30:OWG30"/>
    <mergeCell ref="OWH30:OWN30"/>
    <mergeCell ref="OWO30:OWU30"/>
    <mergeCell ref="OWV30:OXB30"/>
    <mergeCell ref="OUK30:OUQ30"/>
    <mergeCell ref="OUR30:OUX30"/>
    <mergeCell ref="OUY30:OVE30"/>
    <mergeCell ref="OVF30:OVL30"/>
    <mergeCell ref="OVM30:OVS30"/>
    <mergeCell ref="OTB30:OTH30"/>
    <mergeCell ref="OTI30:OTO30"/>
    <mergeCell ref="OTP30:OTV30"/>
    <mergeCell ref="OTW30:OUC30"/>
    <mergeCell ref="OUD30:OUJ30"/>
    <mergeCell ref="ORS30:ORY30"/>
    <mergeCell ref="ORZ30:OSF30"/>
    <mergeCell ref="OSG30:OSM30"/>
    <mergeCell ref="OSN30:OST30"/>
    <mergeCell ref="OSU30:OTA30"/>
    <mergeCell ref="OQJ30:OQP30"/>
    <mergeCell ref="OQQ30:OQW30"/>
    <mergeCell ref="OQX30:ORD30"/>
    <mergeCell ref="ORE30:ORK30"/>
    <mergeCell ref="ORL30:ORR30"/>
    <mergeCell ref="OPA30:OPG30"/>
    <mergeCell ref="OPH30:OPN30"/>
    <mergeCell ref="OPO30:OPU30"/>
    <mergeCell ref="OPV30:OQB30"/>
    <mergeCell ref="OQC30:OQI30"/>
    <mergeCell ref="ONR30:ONX30"/>
    <mergeCell ref="ONY30:OOE30"/>
    <mergeCell ref="OOF30:OOL30"/>
    <mergeCell ref="OOM30:OOS30"/>
    <mergeCell ref="OOT30:OOZ30"/>
    <mergeCell ref="OMI30:OMO30"/>
    <mergeCell ref="OMP30:OMV30"/>
    <mergeCell ref="OMW30:ONC30"/>
    <mergeCell ref="OND30:ONJ30"/>
    <mergeCell ref="ONK30:ONQ30"/>
    <mergeCell ref="OKZ30:OLF30"/>
    <mergeCell ref="OLG30:OLM30"/>
    <mergeCell ref="OLN30:OLT30"/>
    <mergeCell ref="OLU30:OMA30"/>
    <mergeCell ref="OMB30:OMH30"/>
    <mergeCell ref="OJQ30:OJW30"/>
    <mergeCell ref="OJX30:OKD30"/>
    <mergeCell ref="OKE30:OKK30"/>
    <mergeCell ref="OKL30:OKR30"/>
    <mergeCell ref="OKS30:OKY30"/>
    <mergeCell ref="OIH30:OIN30"/>
    <mergeCell ref="OIO30:OIU30"/>
    <mergeCell ref="OIV30:OJB30"/>
    <mergeCell ref="OJC30:OJI30"/>
    <mergeCell ref="OJJ30:OJP30"/>
    <mergeCell ref="OGY30:OHE30"/>
    <mergeCell ref="OHF30:OHL30"/>
    <mergeCell ref="OHM30:OHS30"/>
    <mergeCell ref="OHT30:OHZ30"/>
    <mergeCell ref="OIA30:OIG30"/>
    <mergeCell ref="OFP30:OFV30"/>
    <mergeCell ref="OFW30:OGC30"/>
    <mergeCell ref="OGD30:OGJ30"/>
    <mergeCell ref="OGK30:OGQ30"/>
    <mergeCell ref="OGR30:OGX30"/>
    <mergeCell ref="OEG30:OEM30"/>
    <mergeCell ref="OEN30:OET30"/>
    <mergeCell ref="OEU30:OFA30"/>
    <mergeCell ref="OFB30:OFH30"/>
    <mergeCell ref="OFI30:OFO30"/>
    <mergeCell ref="OCX30:ODD30"/>
    <mergeCell ref="ODE30:ODK30"/>
    <mergeCell ref="ODL30:ODR30"/>
    <mergeCell ref="ODS30:ODY30"/>
    <mergeCell ref="ODZ30:OEF30"/>
    <mergeCell ref="OBO30:OBU30"/>
    <mergeCell ref="OBV30:OCB30"/>
    <mergeCell ref="OCC30:OCI30"/>
    <mergeCell ref="OCJ30:OCP30"/>
    <mergeCell ref="OCQ30:OCW30"/>
    <mergeCell ref="OAF30:OAL30"/>
    <mergeCell ref="OAM30:OAS30"/>
    <mergeCell ref="OAT30:OAZ30"/>
    <mergeCell ref="OBA30:OBG30"/>
    <mergeCell ref="OBH30:OBN30"/>
    <mergeCell ref="NYW30:NZC30"/>
    <mergeCell ref="NZD30:NZJ30"/>
    <mergeCell ref="NZK30:NZQ30"/>
    <mergeCell ref="NZR30:NZX30"/>
    <mergeCell ref="NZY30:OAE30"/>
    <mergeCell ref="NXN30:NXT30"/>
    <mergeCell ref="NXU30:NYA30"/>
    <mergeCell ref="NYB30:NYH30"/>
    <mergeCell ref="NYI30:NYO30"/>
    <mergeCell ref="NYP30:NYV30"/>
    <mergeCell ref="NWE30:NWK30"/>
    <mergeCell ref="NWL30:NWR30"/>
    <mergeCell ref="NWS30:NWY30"/>
    <mergeCell ref="NWZ30:NXF30"/>
    <mergeCell ref="NXG30:NXM30"/>
    <mergeCell ref="NUV30:NVB30"/>
    <mergeCell ref="NVC30:NVI30"/>
    <mergeCell ref="NVJ30:NVP30"/>
    <mergeCell ref="NVQ30:NVW30"/>
    <mergeCell ref="NVX30:NWD30"/>
    <mergeCell ref="NTM30:NTS30"/>
    <mergeCell ref="NTT30:NTZ30"/>
    <mergeCell ref="NUA30:NUG30"/>
    <mergeCell ref="NUH30:NUN30"/>
    <mergeCell ref="NUO30:NUU30"/>
    <mergeCell ref="NSD30:NSJ30"/>
    <mergeCell ref="NSK30:NSQ30"/>
    <mergeCell ref="NSR30:NSX30"/>
    <mergeCell ref="NSY30:NTE30"/>
    <mergeCell ref="NTF30:NTL30"/>
    <mergeCell ref="NQU30:NRA30"/>
    <mergeCell ref="NRB30:NRH30"/>
    <mergeCell ref="NRI30:NRO30"/>
    <mergeCell ref="NRP30:NRV30"/>
    <mergeCell ref="NRW30:NSC30"/>
    <mergeCell ref="NPL30:NPR30"/>
    <mergeCell ref="NPS30:NPY30"/>
    <mergeCell ref="NPZ30:NQF30"/>
    <mergeCell ref="NQG30:NQM30"/>
    <mergeCell ref="NQN30:NQT30"/>
    <mergeCell ref="NOC30:NOI30"/>
    <mergeCell ref="NOJ30:NOP30"/>
    <mergeCell ref="NOQ30:NOW30"/>
    <mergeCell ref="NOX30:NPD30"/>
    <mergeCell ref="NPE30:NPK30"/>
    <mergeCell ref="NMT30:NMZ30"/>
    <mergeCell ref="NNA30:NNG30"/>
    <mergeCell ref="NNH30:NNN30"/>
    <mergeCell ref="NNO30:NNU30"/>
    <mergeCell ref="NNV30:NOB30"/>
    <mergeCell ref="NLK30:NLQ30"/>
    <mergeCell ref="NLR30:NLX30"/>
    <mergeCell ref="NLY30:NME30"/>
    <mergeCell ref="NMF30:NML30"/>
    <mergeCell ref="NMM30:NMS30"/>
    <mergeCell ref="NKB30:NKH30"/>
    <mergeCell ref="NKI30:NKO30"/>
    <mergeCell ref="NKP30:NKV30"/>
    <mergeCell ref="NKW30:NLC30"/>
    <mergeCell ref="NLD30:NLJ30"/>
    <mergeCell ref="NIS30:NIY30"/>
    <mergeCell ref="NIZ30:NJF30"/>
    <mergeCell ref="NJG30:NJM30"/>
    <mergeCell ref="NJN30:NJT30"/>
    <mergeCell ref="NJU30:NKA30"/>
    <mergeCell ref="NHJ30:NHP30"/>
    <mergeCell ref="NHQ30:NHW30"/>
    <mergeCell ref="NHX30:NID30"/>
    <mergeCell ref="NIE30:NIK30"/>
    <mergeCell ref="NIL30:NIR30"/>
    <mergeCell ref="NGA30:NGG30"/>
    <mergeCell ref="NGH30:NGN30"/>
    <mergeCell ref="NGO30:NGU30"/>
    <mergeCell ref="NGV30:NHB30"/>
    <mergeCell ref="NHC30:NHI30"/>
    <mergeCell ref="NER30:NEX30"/>
    <mergeCell ref="NEY30:NFE30"/>
    <mergeCell ref="NFF30:NFL30"/>
    <mergeCell ref="NFM30:NFS30"/>
    <mergeCell ref="NFT30:NFZ30"/>
    <mergeCell ref="NDI30:NDO30"/>
    <mergeCell ref="NDP30:NDV30"/>
    <mergeCell ref="NDW30:NEC30"/>
    <mergeCell ref="NED30:NEJ30"/>
    <mergeCell ref="NEK30:NEQ30"/>
    <mergeCell ref="NBZ30:NCF30"/>
    <mergeCell ref="NCG30:NCM30"/>
    <mergeCell ref="NCN30:NCT30"/>
    <mergeCell ref="NCU30:NDA30"/>
    <mergeCell ref="NDB30:NDH30"/>
    <mergeCell ref="NAQ30:NAW30"/>
    <mergeCell ref="NAX30:NBD30"/>
    <mergeCell ref="NBE30:NBK30"/>
    <mergeCell ref="NBL30:NBR30"/>
    <mergeCell ref="NBS30:NBY30"/>
    <mergeCell ref="MZH30:MZN30"/>
    <mergeCell ref="MZO30:MZU30"/>
    <mergeCell ref="MZV30:NAB30"/>
    <mergeCell ref="NAC30:NAI30"/>
    <mergeCell ref="NAJ30:NAP30"/>
    <mergeCell ref="MXY30:MYE30"/>
    <mergeCell ref="MYF30:MYL30"/>
    <mergeCell ref="MYM30:MYS30"/>
    <mergeCell ref="MYT30:MYZ30"/>
    <mergeCell ref="MZA30:MZG30"/>
    <mergeCell ref="MWP30:MWV30"/>
    <mergeCell ref="MWW30:MXC30"/>
    <mergeCell ref="MXD30:MXJ30"/>
    <mergeCell ref="MXK30:MXQ30"/>
    <mergeCell ref="MXR30:MXX30"/>
    <mergeCell ref="MVG30:MVM30"/>
    <mergeCell ref="MVN30:MVT30"/>
    <mergeCell ref="MVU30:MWA30"/>
    <mergeCell ref="MWB30:MWH30"/>
    <mergeCell ref="MWI30:MWO30"/>
    <mergeCell ref="MTX30:MUD30"/>
    <mergeCell ref="MUE30:MUK30"/>
    <mergeCell ref="MUL30:MUR30"/>
    <mergeCell ref="MUS30:MUY30"/>
    <mergeCell ref="MUZ30:MVF30"/>
    <mergeCell ref="MSO30:MSU30"/>
    <mergeCell ref="MSV30:MTB30"/>
    <mergeCell ref="MTC30:MTI30"/>
    <mergeCell ref="MTJ30:MTP30"/>
    <mergeCell ref="MTQ30:MTW30"/>
    <mergeCell ref="MRF30:MRL30"/>
    <mergeCell ref="MRM30:MRS30"/>
    <mergeCell ref="MRT30:MRZ30"/>
    <mergeCell ref="MSA30:MSG30"/>
    <mergeCell ref="MSH30:MSN30"/>
    <mergeCell ref="MPW30:MQC30"/>
    <mergeCell ref="MQD30:MQJ30"/>
    <mergeCell ref="MQK30:MQQ30"/>
    <mergeCell ref="MQR30:MQX30"/>
    <mergeCell ref="MQY30:MRE30"/>
    <mergeCell ref="MON30:MOT30"/>
    <mergeCell ref="MOU30:MPA30"/>
    <mergeCell ref="MPB30:MPH30"/>
    <mergeCell ref="MPI30:MPO30"/>
    <mergeCell ref="MPP30:MPV30"/>
    <mergeCell ref="MNE30:MNK30"/>
    <mergeCell ref="MNL30:MNR30"/>
    <mergeCell ref="MNS30:MNY30"/>
    <mergeCell ref="MNZ30:MOF30"/>
    <mergeCell ref="MOG30:MOM30"/>
    <mergeCell ref="MLV30:MMB30"/>
    <mergeCell ref="MMC30:MMI30"/>
    <mergeCell ref="MMJ30:MMP30"/>
    <mergeCell ref="MMQ30:MMW30"/>
    <mergeCell ref="MMX30:MND30"/>
    <mergeCell ref="MKM30:MKS30"/>
    <mergeCell ref="MKT30:MKZ30"/>
    <mergeCell ref="MLA30:MLG30"/>
    <mergeCell ref="MLH30:MLN30"/>
    <mergeCell ref="MLO30:MLU30"/>
    <mergeCell ref="MJD30:MJJ30"/>
    <mergeCell ref="MJK30:MJQ30"/>
    <mergeCell ref="MJR30:MJX30"/>
    <mergeCell ref="MJY30:MKE30"/>
    <mergeCell ref="MKF30:MKL30"/>
    <mergeCell ref="MHU30:MIA30"/>
    <mergeCell ref="MIB30:MIH30"/>
    <mergeCell ref="MII30:MIO30"/>
    <mergeCell ref="MIP30:MIV30"/>
    <mergeCell ref="MIW30:MJC30"/>
    <mergeCell ref="MGL30:MGR30"/>
    <mergeCell ref="MGS30:MGY30"/>
    <mergeCell ref="MGZ30:MHF30"/>
    <mergeCell ref="MHG30:MHM30"/>
    <mergeCell ref="MHN30:MHT30"/>
    <mergeCell ref="MFC30:MFI30"/>
    <mergeCell ref="MFJ30:MFP30"/>
    <mergeCell ref="MFQ30:MFW30"/>
    <mergeCell ref="MFX30:MGD30"/>
    <mergeCell ref="MGE30:MGK30"/>
    <mergeCell ref="MDT30:MDZ30"/>
    <mergeCell ref="MEA30:MEG30"/>
    <mergeCell ref="MEH30:MEN30"/>
    <mergeCell ref="MEO30:MEU30"/>
    <mergeCell ref="MEV30:MFB30"/>
    <mergeCell ref="MCK30:MCQ30"/>
    <mergeCell ref="MCR30:MCX30"/>
    <mergeCell ref="MCY30:MDE30"/>
    <mergeCell ref="MDF30:MDL30"/>
    <mergeCell ref="MDM30:MDS30"/>
    <mergeCell ref="MBB30:MBH30"/>
    <mergeCell ref="MBI30:MBO30"/>
    <mergeCell ref="MBP30:MBV30"/>
    <mergeCell ref="MBW30:MCC30"/>
    <mergeCell ref="MCD30:MCJ30"/>
    <mergeCell ref="LZS30:LZY30"/>
    <mergeCell ref="LZZ30:MAF30"/>
    <mergeCell ref="MAG30:MAM30"/>
    <mergeCell ref="MAN30:MAT30"/>
    <mergeCell ref="MAU30:MBA30"/>
    <mergeCell ref="LYJ30:LYP30"/>
    <mergeCell ref="LYQ30:LYW30"/>
    <mergeCell ref="LYX30:LZD30"/>
    <mergeCell ref="LZE30:LZK30"/>
    <mergeCell ref="LZL30:LZR30"/>
    <mergeCell ref="LXA30:LXG30"/>
    <mergeCell ref="LXH30:LXN30"/>
    <mergeCell ref="LXO30:LXU30"/>
    <mergeCell ref="LXV30:LYB30"/>
    <mergeCell ref="LYC30:LYI30"/>
    <mergeCell ref="LVR30:LVX30"/>
    <mergeCell ref="LVY30:LWE30"/>
    <mergeCell ref="LWF30:LWL30"/>
    <mergeCell ref="LWM30:LWS30"/>
    <mergeCell ref="LWT30:LWZ30"/>
    <mergeCell ref="LUI30:LUO30"/>
    <mergeCell ref="LUP30:LUV30"/>
    <mergeCell ref="LUW30:LVC30"/>
    <mergeCell ref="LVD30:LVJ30"/>
    <mergeCell ref="LVK30:LVQ30"/>
    <mergeCell ref="LSZ30:LTF30"/>
    <mergeCell ref="LTG30:LTM30"/>
    <mergeCell ref="LTN30:LTT30"/>
    <mergeCell ref="LTU30:LUA30"/>
    <mergeCell ref="LUB30:LUH30"/>
    <mergeCell ref="LRQ30:LRW30"/>
    <mergeCell ref="LRX30:LSD30"/>
    <mergeCell ref="LSE30:LSK30"/>
    <mergeCell ref="LSL30:LSR30"/>
    <mergeCell ref="LSS30:LSY30"/>
    <mergeCell ref="LQH30:LQN30"/>
    <mergeCell ref="LQO30:LQU30"/>
    <mergeCell ref="LQV30:LRB30"/>
    <mergeCell ref="LRC30:LRI30"/>
    <mergeCell ref="LRJ30:LRP30"/>
    <mergeCell ref="LOY30:LPE30"/>
    <mergeCell ref="LPF30:LPL30"/>
    <mergeCell ref="LPM30:LPS30"/>
    <mergeCell ref="LPT30:LPZ30"/>
    <mergeCell ref="LQA30:LQG30"/>
    <mergeCell ref="LNP30:LNV30"/>
    <mergeCell ref="LNW30:LOC30"/>
    <mergeCell ref="LOD30:LOJ30"/>
    <mergeCell ref="LOK30:LOQ30"/>
    <mergeCell ref="LOR30:LOX30"/>
    <mergeCell ref="LMG30:LMM30"/>
    <mergeCell ref="LMN30:LMT30"/>
    <mergeCell ref="LMU30:LNA30"/>
    <mergeCell ref="LNB30:LNH30"/>
    <mergeCell ref="LNI30:LNO30"/>
    <mergeCell ref="LKX30:LLD30"/>
    <mergeCell ref="LLE30:LLK30"/>
    <mergeCell ref="LLL30:LLR30"/>
    <mergeCell ref="LLS30:LLY30"/>
    <mergeCell ref="LLZ30:LMF30"/>
    <mergeCell ref="LJO30:LJU30"/>
    <mergeCell ref="LJV30:LKB30"/>
    <mergeCell ref="LKC30:LKI30"/>
    <mergeCell ref="LKJ30:LKP30"/>
    <mergeCell ref="LKQ30:LKW30"/>
    <mergeCell ref="LIF30:LIL30"/>
    <mergeCell ref="LIM30:LIS30"/>
    <mergeCell ref="LIT30:LIZ30"/>
    <mergeCell ref="LJA30:LJG30"/>
    <mergeCell ref="LJH30:LJN30"/>
    <mergeCell ref="LGW30:LHC30"/>
    <mergeCell ref="LHD30:LHJ30"/>
    <mergeCell ref="LHK30:LHQ30"/>
    <mergeCell ref="LHR30:LHX30"/>
    <mergeCell ref="LHY30:LIE30"/>
    <mergeCell ref="LFN30:LFT30"/>
    <mergeCell ref="LFU30:LGA30"/>
    <mergeCell ref="LGB30:LGH30"/>
    <mergeCell ref="LGI30:LGO30"/>
    <mergeCell ref="LGP30:LGV30"/>
    <mergeCell ref="LEE30:LEK30"/>
    <mergeCell ref="LEL30:LER30"/>
    <mergeCell ref="LES30:LEY30"/>
    <mergeCell ref="LEZ30:LFF30"/>
    <mergeCell ref="LFG30:LFM30"/>
    <mergeCell ref="LCV30:LDB30"/>
    <mergeCell ref="LDC30:LDI30"/>
    <mergeCell ref="LDJ30:LDP30"/>
    <mergeCell ref="LDQ30:LDW30"/>
    <mergeCell ref="LDX30:LED30"/>
    <mergeCell ref="LBM30:LBS30"/>
    <mergeCell ref="LBT30:LBZ30"/>
    <mergeCell ref="LCA30:LCG30"/>
    <mergeCell ref="LCH30:LCN30"/>
    <mergeCell ref="LCO30:LCU30"/>
    <mergeCell ref="LAD30:LAJ30"/>
    <mergeCell ref="LAK30:LAQ30"/>
    <mergeCell ref="LAR30:LAX30"/>
    <mergeCell ref="LAY30:LBE30"/>
    <mergeCell ref="LBF30:LBL30"/>
    <mergeCell ref="KYU30:KZA30"/>
    <mergeCell ref="KZB30:KZH30"/>
    <mergeCell ref="KZI30:KZO30"/>
    <mergeCell ref="KZP30:KZV30"/>
    <mergeCell ref="KZW30:LAC30"/>
    <mergeCell ref="KXL30:KXR30"/>
    <mergeCell ref="KXS30:KXY30"/>
    <mergeCell ref="KXZ30:KYF30"/>
    <mergeCell ref="KYG30:KYM30"/>
    <mergeCell ref="KYN30:KYT30"/>
    <mergeCell ref="KWC30:KWI30"/>
    <mergeCell ref="KWJ30:KWP30"/>
    <mergeCell ref="KWQ30:KWW30"/>
    <mergeCell ref="KWX30:KXD30"/>
    <mergeCell ref="KXE30:KXK30"/>
    <mergeCell ref="KUT30:KUZ30"/>
    <mergeCell ref="KVA30:KVG30"/>
    <mergeCell ref="KVH30:KVN30"/>
    <mergeCell ref="KVO30:KVU30"/>
    <mergeCell ref="KVV30:KWB30"/>
    <mergeCell ref="KTK30:KTQ30"/>
    <mergeCell ref="KTR30:KTX30"/>
    <mergeCell ref="KTY30:KUE30"/>
    <mergeCell ref="KUF30:KUL30"/>
    <mergeCell ref="KUM30:KUS30"/>
    <mergeCell ref="KSB30:KSH30"/>
    <mergeCell ref="KSI30:KSO30"/>
    <mergeCell ref="KSP30:KSV30"/>
    <mergeCell ref="KSW30:KTC30"/>
    <mergeCell ref="KTD30:KTJ30"/>
    <mergeCell ref="KQS30:KQY30"/>
    <mergeCell ref="KQZ30:KRF30"/>
    <mergeCell ref="KRG30:KRM30"/>
    <mergeCell ref="KRN30:KRT30"/>
    <mergeCell ref="KRU30:KSA30"/>
    <mergeCell ref="KPJ30:KPP30"/>
    <mergeCell ref="KPQ30:KPW30"/>
    <mergeCell ref="KPX30:KQD30"/>
    <mergeCell ref="KQE30:KQK30"/>
    <mergeCell ref="KQL30:KQR30"/>
    <mergeCell ref="KOA30:KOG30"/>
    <mergeCell ref="KOH30:KON30"/>
    <mergeCell ref="KOO30:KOU30"/>
    <mergeCell ref="KOV30:KPB30"/>
    <mergeCell ref="KPC30:KPI30"/>
    <mergeCell ref="KMR30:KMX30"/>
    <mergeCell ref="KMY30:KNE30"/>
    <mergeCell ref="KNF30:KNL30"/>
    <mergeCell ref="KNM30:KNS30"/>
    <mergeCell ref="KNT30:KNZ30"/>
    <mergeCell ref="KLI30:KLO30"/>
    <mergeCell ref="KLP30:KLV30"/>
    <mergeCell ref="KLW30:KMC30"/>
    <mergeCell ref="KMD30:KMJ30"/>
    <mergeCell ref="KMK30:KMQ30"/>
    <mergeCell ref="KJZ30:KKF30"/>
    <mergeCell ref="KKG30:KKM30"/>
    <mergeCell ref="KKN30:KKT30"/>
    <mergeCell ref="KKU30:KLA30"/>
    <mergeCell ref="KLB30:KLH30"/>
    <mergeCell ref="KIQ30:KIW30"/>
    <mergeCell ref="KIX30:KJD30"/>
    <mergeCell ref="KJE30:KJK30"/>
    <mergeCell ref="KJL30:KJR30"/>
    <mergeCell ref="KJS30:KJY30"/>
    <mergeCell ref="KHH30:KHN30"/>
    <mergeCell ref="KHO30:KHU30"/>
    <mergeCell ref="KHV30:KIB30"/>
    <mergeCell ref="KIC30:KII30"/>
    <mergeCell ref="KIJ30:KIP30"/>
    <mergeCell ref="KFY30:KGE30"/>
    <mergeCell ref="KGF30:KGL30"/>
    <mergeCell ref="KGM30:KGS30"/>
    <mergeCell ref="KGT30:KGZ30"/>
    <mergeCell ref="KHA30:KHG30"/>
    <mergeCell ref="KEP30:KEV30"/>
    <mergeCell ref="KEW30:KFC30"/>
    <mergeCell ref="KFD30:KFJ30"/>
    <mergeCell ref="KFK30:KFQ30"/>
    <mergeCell ref="KFR30:KFX30"/>
    <mergeCell ref="KDG30:KDM30"/>
    <mergeCell ref="KDN30:KDT30"/>
    <mergeCell ref="KDU30:KEA30"/>
    <mergeCell ref="KEB30:KEH30"/>
    <mergeCell ref="KEI30:KEO30"/>
    <mergeCell ref="KBX30:KCD30"/>
    <mergeCell ref="KCE30:KCK30"/>
    <mergeCell ref="KCL30:KCR30"/>
    <mergeCell ref="KCS30:KCY30"/>
    <mergeCell ref="KCZ30:KDF30"/>
    <mergeCell ref="KAO30:KAU30"/>
    <mergeCell ref="KAV30:KBB30"/>
    <mergeCell ref="KBC30:KBI30"/>
    <mergeCell ref="KBJ30:KBP30"/>
    <mergeCell ref="KBQ30:KBW30"/>
    <mergeCell ref="JZF30:JZL30"/>
    <mergeCell ref="JZM30:JZS30"/>
    <mergeCell ref="JZT30:JZZ30"/>
    <mergeCell ref="KAA30:KAG30"/>
    <mergeCell ref="KAH30:KAN30"/>
    <mergeCell ref="JXW30:JYC30"/>
    <mergeCell ref="JYD30:JYJ30"/>
    <mergeCell ref="JYK30:JYQ30"/>
    <mergeCell ref="JYR30:JYX30"/>
    <mergeCell ref="JYY30:JZE30"/>
    <mergeCell ref="JWN30:JWT30"/>
    <mergeCell ref="JWU30:JXA30"/>
    <mergeCell ref="JXB30:JXH30"/>
    <mergeCell ref="JXI30:JXO30"/>
    <mergeCell ref="JXP30:JXV30"/>
    <mergeCell ref="JVE30:JVK30"/>
    <mergeCell ref="JVL30:JVR30"/>
    <mergeCell ref="JVS30:JVY30"/>
    <mergeCell ref="JVZ30:JWF30"/>
    <mergeCell ref="JWG30:JWM30"/>
    <mergeCell ref="JTV30:JUB30"/>
    <mergeCell ref="JUC30:JUI30"/>
    <mergeCell ref="JUJ30:JUP30"/>
    <mergeCell ref="JUQ30:JUW30"/>
    <mergeCell ref="JUX30:JVD30"/>
    <mergeCell ref="JSM30:JSS30"/>
    <mergeCell ref="JST30:JSZ30"/>
    <mergeCell ref="JTA30:JTG30"/>
    <mergeCell ref="JTH30:JTN30"/>
    <mergeCell ref="JTO30:JTU30"/>
    <mergeCell ref="JRD30:JRJ30"/>
    <mergeCell ref="JRK30:JRQ30"/>
    <mergeCell ref="JRR30:JRX30"/>
    <mergeCell ref="JRY30:JSE30"/>
    <mergeCell ref="JSF30:JSL30"/>
    <mergeCell ref="JPU30:JQA30"/>
    <mergeCell ref="JQB30:JQH30"/>
    <mergeCell ref="JQI30:JQO30"/>
    <mergeCell ref="JQP30:JQV30"/>
    <mergeCell ref="JQW30:JRC30"/>
    <mergeCell ref="JOL30:JOR30"/>
    <mergeCell ref="JOS30:JOY30"/>
    <mergeCell ref="JOZ30:JPF30"/>
    <mergeCell ref="JPG30:JPM30"/>
    <mergeCell ref="JPN30:JPT30"/>
    <mergeCell ref="JNC30:JNI30"/>
    <mergeCell ref="JNJ30:JNP30"/>
    <mergeCell ref="JNQ30:JNW30"/>
    <mergeCell ref="JNX30:JOD30"/>
    <mergeCell ref="JOE30:JOK30"/>
    <mergeCell ref="JLT30:JLZ30"/>
    <mergeCell ref="JMA30:JMG30"/>
    <mergeCell ref="JMH30:JMN30"/>
    <mergeCell ref="JMO30:JMU30"/>
    <mergeCell ref="JMV30:JNB30"/>
    <mergeCell ref="JKK30:JKQ30"/>
    <mergeCell ref="JKR30:JKX30"/>
    <mergeCell ref="JKY30:JLE30"/>
    <mergeCell ref="JLF30:JLL30"/>
    <mergeCell ref="JLM30:JLS30"/>
    <mergeCell ref="JJB30:JJH30"/>
    <mergeCell ref="JJI30:JJO30"/>
    <mergeCell ref="JJP30:JJV30"/>
    <mergeCell ref="JJW30:JKC30"/>
    <mergeCell ref="JKD30:JKJ30"/>
    <mergeCell ref="JHS30:JHY30"/>
    <mergeCell ref="JHZ30:JIF30"/>
    <mergeCell ref="JIG30:JIM30"/>
    <mergeCell ref="JIN30:JIT30"/>
    <mergeCell ref="JIU30:JJA30"/>
    <mergeCell ref="JGJ30:JGP30"/>
    <mergeCell ref="JGQ30:JGW30"/>
    <mergeCell ref="JGX30:JHD30"/>
    <mergeCell ref="JHE30:JHK30"/>
    <mergeCell ref="JHL30:JHR30"/>
    <mergeCell ref="JFA30:JFG30"/>
    <mergeCell ref="JFH30:JFN30"/>
    <mergeCell ref="JFO30:JFU30"/>
    <mergeCell ref="JFV30:JGB30"/>
    <mergeCell ref="JGC30:JGI30"/>
    <mergeCell ref="JDR30:JDX30"/>
    <mergeCell ref="JDY30:JEE30"/>
    <mergeCell ref="JEF30:JEL30"/>
    <mergeCell ref="JEM30:JES30"/>
    <mergeCell ref="JET30:JEZ30"/>
    <mergeCell ref="JCI30:JCO30"/>
    <mergeCell ref="JCP30:JCV30"/>
    <mergeCell ref="JCW30:JDC30"/>
    <mergeCell ref="JDD30:JDJ30"/>
    <mergeCell ref="JDK30:JDQ30"/>
    <mergeCell ref="JAZ30:JBF30"/>
    <mergeCell ref="JBG30:JBM30"/>
    <mergeCell ref="JBN30:JBT30"/>
    <mergeCell ref="JBU30:JCA30"/>
    <mergeCell ref="JCB30:JCH30"/>
    <mergeCell ref="IZQ30:IZW30"/>
    <mergeCell ref="IZX30:JAD30"/>
    <mergeCell ref="JAE30:JAK30"/>
    <mergeCell ref="JAL30:JAR30"/>
    <mergeCell ref="JAS30:JAY30"/>
    <mergeCell ref="IYH30:IYN30"/>
    <mergeCell ref="IYO30:IYU30"/>
    <mergeCell ref="IYV30:IZB30"/>
    <mergeCell ref="IZC30:IZI30"/>
    <mergeCell ref="IZJ30:IZP30"/>
    <mergeCell ref="IWY30:IXE30"/>
    <mergeCell ref="IXF30:IXL30"/>
    <mergeCell ref="IXM30:IXS30"/>
    <mergeCell ref="IXT30:IXZ30"/>
    <mergeCell ref="IYA30:IYG30"/>
    <mergeCell ref="IVP30:IVV30"/>
    <mergeCell ref="IVW30:IWC30"/>
    <mergeCell ref="IWD30:IWJ30"/>
    <mergeCell ref="IWK30:IWQ30"/>
    <mergeCell ref="IWR30:IWX30"/>
    <mergeCell ref="IUG30:IUM30"/>
    <mergeCell ref="IUN30:IUT30"/>
    <mergeCell ref="IUU30:IVA30"/>
    <mergeCell ref="IVB30:IVH30"/>
    <mergeCell ref="IVI30:IVO30"/>
    <mergeCell ref="ISX30:ITD30"/>
    <mergeCell ref="ITE30:ITK30"/>
    <mergeCell ref="ITL30:ITR30"/>
    <mergeCell ref="ITS30:ITY30"/>
    <mergeCell ref="ITZ30:IUF30"/>
    <mergeCell ref="IRO30:IRU30"/>
    <mergeCell ref="IRV30:ISB30"/>
    <mergeCell ref="ISC30:ISI30"/>
    <mergeCell ref="ISJ30:ISP30"/>
    <mergeCell ref="ISQ30:ISW30"/>
    <mergeCell ref="IQF30:IQL30"/>
    <mergeCell ref="IQM30:IQS30"/>
    <mergeCell ref="IQT30:IQZ30"/>
    <mergeCell ref="IRA30:IRG30"/>
    <mergeCell ref="IRH30:IRN30"/>
    <mergeCell ref="IOW30:IPC30"/>
    <mergeCell ref="IPD30:IPJ30"/>
    <mergeCell ref="IPK30:IPQ30"/>
    <mergeCell ref="IPR30:IPX30"/>
    <mergeCell ref="IPY30:IQE30"/>
    <mergeCell ref="INN30:INT30"/>
    <mergeCell ref="INU30:IOA30"/>
    <mergeCell ref="IOB30:IOH30"/>
    <mergeCell ref="IOI30:IOO30"/>
    <mergeCell ref="IOP30:IOV30"/>
    <mergeCell ref="IME30:IMK30"/>
    <mergeCell ref="IML30:IMR30"/>
    <mergeCell ref="IMS30:IMY30"/>
    <mergeCell ref="IMZ30:INF30"/>
    <mergeCell ref="ING30:INM30"/>
    <mergeCell ref="IKV30:ILB30"/>
    <mergeCell ref="ILC30:ILI30"/>
    <mergeCell ref="ILJ30:ILP30"/>
    <mergeCell ref="ILQ30:ILW30"/>
    <mergeCell ref="ILX30:IMD30"/>
    <mergeCell ref="IJM30:IJS30"/>
    <mergeCell ref="IJT30:IJZ30"/>
    <mergeCell ref="IKA30:IKG30"/>
    <mergeCell ref="IKH30:IKN30"/>
    <mergeCell ref="IKO30:IKU30"/>
    <mergeCell ref="IID30:IIJ30"/>
    <mergeCell ref="IIK30:IIQ30"/>
    <mergeCell ref="IIR30:IIX30"/>
    <mergeCell ref="IIY30:IJE30"/>
    <mergeCell ref="IJF30:IJL30"/>
    <mergeCell ref="IGU30:IHA30"/>
    <mergeCell ref="IHB30:IHH30"/>
    <mergeCell ref="IHI30:IHO30"/>
    <mergeCell ref="IHP30:IHV30"/>
    <mergeCell ref="IHW30:IIC30"/>
    <mergeCell ref="IFL30:IFR30"/>
    <mergeCell ref="IFS30:IFY30"/>
    <mergeCell ref="IFZ30:IGF30"/>
    <mergeCell ref="IGG30:IGM30"/>
    <mergeCell ref="IGN30:IGT30"/>
    <mergeCell ref="IEC30:IEI30"/>
    <mergeCell ref="IEJ30:IEP30"/>
    <mergeCell ref="IEQ30:IEW30"/>
    <mergeCell ref="IEX30:IFD30"/>
    <mergeCell ref="IFE30:IFK30"/>
    <mergeCell ref="ICT30:ICZ30"/>
    <mergeCell ref="IDA30:IDG30"/>
    <mergeCell ref="IDH30:IDN30"/>
    <mergeCell ref="IDO30:IDU30"/>
    <mergeCell ref="IDV30:IEB30"/>
    <mergeCell ref="IBK30:IBQ30"/>
    <mergeCell ref="IBR30:IBX30"/>
    <mergeCell ref="IBY30:ICE30"/>
    <mergeCell ref="ICF30:ICL30"/>
    <mergeCell ref="ICM30:ICS30"/>
    <mergeCell ref="IAB30:IAH30"/>
    <mergeCell ref="IAI30:IAO30"/>
    <mergeCell ref="IAP30:IAV30"/>
    <mergeCell ref="IAW30:IBC30"/>
    <mergeCell ref="IBD30:IBJ30"/>
    <mergeCell ref="HYS30:HYY30"/>
    <mergeCell ref="HYZ30:HZF30"/>
    <mergeCell ref="HZG30:HZM30"/>
    <mergeCell ref="HZN30:HZT30"/>
    <mergeCell ref="HZU30:IAA30"/>
    <mergeCell ref="HXJ30:HXP30"/>
    <mergeCell ref="HXQ30:HXW30"/>
    <mergeCell ref="HXX30:HYD30"/>
    <mergeCell ref="HYE30:HYK30"/>
    <mergeCell ref="HYL30:HYR30"/>
    <mergeCell ref="HWA30:HWG30"/>
    <mergeCell ref="HWH30:HWN30"/>
    <mergeCell ref="HWO30:HWU30"/>
    <mergeCell ref="HWV30:HXB30"/>
    <mergeCell ref="HXC30:HXI30"/>
    <mergeCell ref="HUR30:HUX30"/>
    <mergeCell ref="HUY30:HVE30"/>
    <mergeCell ref="HVF30:HVL30"/>
    <mergeCell ref="HVM30:HVS30"/>
    <mergeCell ref="HVT30:HVZ30"/>
    <mergeCell ref="HTI30:HTO30"/>
    <mergeCell ref="HTP30:HTV30"/>
    <mergeCell ref="HTW30:HUC30"/>
    <mergeCell ref="HUD30:HUJ30"/>
    <mergeCell ref="HUK30:HUQ30"/>
    <mergeCell ref="HRZ30:HSF30"/>
    <mergeCell ref="HSG30:HSM30"/>
    <mergeCell ref="HSN30:HST30"/>
    <mergeCell ref="HSU30:HTA30"/>
    <mergeCell ref="HTB30:HTH30"/>
    <mergeCell ref="HQQ30:HQW30"/>
    <mergeCell ref="HQX30:HRD30"/>
    <mergeCell ref="HRE30:HRK30"/>
    <mergeCell ref="HRL30:HRR30"/>
    <mergeCell ref="HRS30:HRY30"/>
    <mergeCell ref="HPH30:HPN30"/>
    <mergeCell ref="HPO30:HPU30"/>
    <mergeCell ref="HPV30:HQB30"/>
    <mergeCell ref="HQC30:HQI30"/>
    <mergeCell ref="HQJ30:HQP30"/>
    <mergeCell ref="HNY30:HOE30"/>
    <mergeCell ref="HOF30:HOL30"/>
    <mergeCell ref="HOM30:HOS30"/>
    <mergeCell ref="HOT30:HOZ30"/>
    <mergeCell ref="HPA30:HPG30"/>
    <mergeCell ref="HMP30:HMV30"/>
    <mergeCell ref="HMW30:HNC30"/>
    <mergeCell ref="HND30:HNJ30"/>
    <mergeCell ref="HNK30:HNQ30"/>
    <mergeCell ref="HNR30:HNX30"/>
    <mergeCell ref="HLG30:HLM30"/>
    <mergeCell ref="HLN30:HLT30"/>
    <mergeCell ref="HLU30:HMA30"/>
    <mergeCell ref="HMB30:HMH30"/>
    <mergeCell ref="HMI30:HMO30"/>
    <mergeCell ref="HJX30:HKD30"/>
    <mergeCell ref="HKE30:HKK30"/>
    <mergeCell ref="HKL30:HKR30"/>
    <mergeCell ref="HKS30:HKY30"/>
    <mergeCell ref="HKZ30:HLF30"/>
    <mergeCell ref="HIO30:HIU30"/>
    <mergeCell ref="HIV30:HJB30"/>
    <mergeCell ref="HJC30:HJI30"/>
    <mergeCell ref="HJJ30:HJP30"/>
    <mergeCell ref="HJQ30:HJW30"/>
    <mergeCell ref="HHF30:HHL30"/>
    <mergeCell ref="HHM30:HHS30"/>
    <mergeCell ref="HHT30:HHZ30"/>
    <mergeCell ref="HIA30:HIG30"/>
    <mergeCell ref="HIH30:HIN30"/>
    <mergeCell ref="HFW30:HGC30"/>
    <mergeCell ref="HGD30:HGJ30"/>
    <mergeCell ref="HGK30:HGQ30"/>
    <mergeCell ref="HGR30:HGX30"/>
    <mergeCell ref="HGY30:HHE30"/>
    <mergeCell ref="HEN30:HET30"/>
    <mergeCell ref="HEU30:HFA30"/>
    <mergeCell ref="HFB30:HFH30"/>
    <mergeCell ref="HFI30:HFO30"/>
    <mergeCell ref="HFP30:HFV30"/>
    <mergeCell ref="HDE30:HDK30"/>
    <mergeCell ref="HDL30:HDR30"/>
    <mergeCell ref="HDS30:HDY30"/>
    <mergeCell ref="HDZ30:HEF30"/>
    <mergeCell ref="HEG30:HEM30"/>
    <mergeCell ref="HBV30:HCB30"/>
    <mergeCell ref="HCC30:HCI30"/>
    <mergeCell ref="HCJ30:HCP30"/>
    <mergeCell ref="HCQ30:HCW30"/>
    <mergeCell ref="HCX30:HDD30"/>
    <mergeCell ref="HAM30:HAS30"/>
    <mergeCell ref="HAT30:HAZ30"/>
    <mergeCell ref="HBA30:HBG30"/>
    <mergeCell ref="HBH30:HBN30"/>
    <mergeCell ref="HBO30:HBU30"/>
    <mergeCell ref="GZD30:GZJ30"/>
    <mergeCell ref="GZK30:GZQ30"/>
    <mergeCell ref="GZR30:GZX30"/>
    <mergeCell ref="GZY30:HAE30"/>
    <mergeCell ref="HAF30:HAL30"/>
    <mergeCell ref="GXU30:GYA30"/>
    <mergeCell ref="GYB30:GYH30"/>
    <mergeCell ref="GYI30:GYO30"/>
    <mergeCell ref="GYP30:GYV30"/>
    <mergeCell ref="GYW30:GZC30"/>
    <mergeCell ref="GWL30:GWR30"/>
    <mergeCell ref="GWS30:GWY30"/>
    <mergeCell ref="GWZ30:GXF30"/>
    <mergeCell ref="GXG30:GXM30"/>
    <mergeCell ref="GXN30:GXT30"/>
    <mergeCell ref="GVC30:GVI30"/>
    <mergeCell ref="GVJ30:GVP30"/>
    <mergeCell ref="GVQ30:GVW30"/>
    <mergeCell ref="GVX30:GWD30"/>
    <mergeCell ref="GWE30:GWK30"/>
    <mergeCell ref="GTT30:GTZ30"/>
    <mergeCell ref="GUA30:GUG30"/>
    <mergeCell ref="GUH30:GUN30"/>
    <mergeCell ref="GUO30:GUU30"/>
    <mergeCell ref="GUV30:GVB30"/>
    <mergeCell ref="GSK30:GSQ30"/>
    <mergeCell ref="GSR30:GSX30"/>
    <mergeCell ref="GSY30:GTE30"/>
    <mergeCell ref="GTF30:GTL30"/>
    <mergeCell ref="GTM30:GTS30"/>
    <mergeCell ref="GRB30:GRH30"/>
    <mergeCell ref="GRI30:GRO30"/>
    <mergeCell ref="GRP30:GRV30"/>
    <mergeCell ref="GRW30:GSC30"/>
    <mergeCell ref="GSD30:GSJ30"/>
    <mergeCell ref="GPS30:GPY30"/>
    <mergeCell ref="GPZ30:GQF30"/>
    <mergeCell ref="GQG30:GQM30"/>
    <mergeCell ref="GQN30:GQT30"/>
    <mergeCell ref="GQU30:GRA30"/>
    <mergeCell ref="GOJ30:GOP30"/>
    <mergeCell ref="GOQ30:GOW30"/>
    <mergeCell ref="GOX30:GPD30"/>
    <mergeCell ref="GPE30:GPK30"/>
    <mergeCell ref="GPL30:GPR30"/>
    <mergeCell ref="GNA30:GNG30"/>
    <mergeCell ref="GNH30:GNN30"/>
    <mergeCell ref="GNO30:GNU30"/>
    <mergeCell ref="GNV30:GOB30"/>
    <mergeCell ref="GOC30:GOI30"/>
    <mergeCell ref="GLR30:GLX30"/>
    <mergeCell ref="GLY30:GME30"/>
    <mergeCell ref="GMF30:GML30"/>
    <mergeCell ref="GMM30:GMS30"/>
    <mergeCell ref="GMT30:GMZ30"/>
    <mergeCell ref="GKI30:GKO30"/>
    <mergeCell ref="GKP30:GKV30"/>
    <mergeCell ref="GKW30:GLC30"/>
    <mergeCell ref="GLD30:GLJ30"/>
    <mergeCell ref="GLK30:GLQ30"/>
    <mergeCell ref="GIZ30:GJF30"/>
    <mergeCell ref="GJG30:GJM30"/>
    <mergeCell ref="GJN30:GJT30"/>
    <mergeCell ref="GJU30:GKA30"/>
    <mergeCell ref="GKB30:GKH30"/>
    <mergeCell ref="GHQ30:GHW30"/>
    <mergeCell ref="GHX30:GID30"/>
    <mergeCell ref="GIE30:GIK30"/>
    <mergeCell ref="GIL30:GIR30"/>
    <mergeCell ref="GIS30:GIY30"/>
    <mergeCell ref="GGH30:GGN30"/>
    <mergeCell ref="GGO30:GGU30"/>
    <mergeCell ref="GGV30:GHB30"/>
    <mergeCell ref="GHC30:GHI30"/>
    <mergeCell ref="GHJ30:GHP30"/>
    <mergeCell ref="GEY30:GFE30"/>
    <mergeCell ref="GFF30:GFL30"/>
    <mergeCell ref="GFM30:GFS30"/>
    <mergeCell ref="GFT30:GFZ30"/>
    <mergeCell ref="GGA30:GGG30"/>
    <mergeCell ref="GDP30:GDV30"/>
    <mergeCell ref="GDW30:GEC30"/>
    <mergeCell ref="GED30:GEJ30"/>
    <mergeCell ref="GEK30:GEQ30"/>
    <mergeCell ref="GER30:GEX30"/>
    <mergeCell ref="GCG30:GCM30"/>
    <mergeCell ref="GCN30:GCT30"/>
    <mergeCell ref="GCU30:GDA30"/>
    <mergeCell ref="GDB30:GDH30"/>
    <mergeCell ref="GDI30:GDO30"/>
    <mergeCell ref="GAX30:GBD30"/>
    <mergeCell ref="GBE30:GBK30"/>
    <mergeCell ref="GBL30:GBR30"/>
    <mergeCell ref="GBS30:GBY30"/>
    <mergeCell ref="GBZ30:GCF30"/>
    <mergeCell ref="FZO30:FZU30"/>
    <mergeCell ref="FZV30:GAB30"/>
    <mergeCell ref="GAC30:GAI30"/>
    <mergeCell ref="GAJ30:GAP30"/>
    <mergeCell ref="GAQ30:GAW30"/>
    <mergeCell ref="FYF30:FYL30"/>
    <mergeCell ref="FYM30:FYS30"/>
    <mergeCell ref="FYT30:FYZ30"/>
    <mergeCell ref="FZA30:FZG30"/>
    <mergeCell ref="FZH30:FZN30"/>
    <mergeCell ref="FWW30:FXC30"/>
    <mergeCell ref="FXD30:FXJ30"/>
    <mergeCell ref="FXK30:FXQ30"/>
    <mergeCell ref="FXR30:FXX30"/>
    <mergeCell ref="FXY30:FYE30"/>
    <mergeCell ref="FVN30:FVT30"/>
    <mergeCell ref="FVU30:FWA30"/>
    <mergeCell ref="FWB30:FWH30"/>
    <mergeCell ref="FWI30:FWO30"/>
    <mergeCell ref="FWP30:FWV30"/>
    <mergeCell ref="FUE30:FUK30"/>
    <mergeCell ref="FUL30:FUR30"/>
    <mergeCell ref="FUS30:FUY30"/>
    <mergeCell ref="FUZ30:FVF30"/>
    <mergeCell ref="FVG30:FVM30"/>
    <mergeCell ref="FSV30:FTB30"/>
    <mergeCell ref="FTC30:FTI30"/>
    <mergeCell ref="FTJ30:FTP30"/>
    <mergeCell ref="FTQ30:FTW30"/>
    <mergeCell ref="FTX30:FUD30"/>
    <mergeCell ref="FRM30:FRS30"/>
    <mergeCell ref="FRT30:FRZ30"/>
    <mergeCell ref="FSA30:FSG30"/>
    <mergeCell ref="FSH30:FSN30"/>
    <mergeCell ref="FSO30:FSU30"/>
    <mergeCell ref="FQD30:FQJ30"/>
    <mergeCell ref="FQK30:FQQ30"/>
    <mergeCell ref="FQR30:FQX30"/>
    <mergeCell ref="FQY30:FRE30"/>
    <mergeCell ref="FRF30:FRL30"/>
    <mergeCell ref="FOU30:FPA30"/>
    <mergeCell ref="FPB30:FPH30"/>
    <mergeCell ref="FPI30:FPO30"/>
    <mergeCell ref="FPP30:FPV30"/>
    <mergeCell ref="FPW30:FQC30"/>
    <mergeCell ref="FNL30:FNR30"/>
    <mergeCell ref="FNS30:FNY30"/>
    <mergeCell ref="FNZ30:FOF30"/>
    <mergeCell ref="FOG30:FOM30"/>
    <mergeCell ref="FON30:FOT30"/>
    <mergeCell ref="FMC30:FMI30"/>
    <mergeCell ref="FMJ30:FMP30"/>
    <mergeCell ref="FMQ30:FMW30"/>
    <mergeCell ref="FMX30:FND30"/>
    <mergeCell ref="FNE30:FNK30"/>
    <mergeCell ref="FKT30:FKZ30"/>
    <mergeCell ref="FLA30:FLG30"/>
    <mergeCell ref="FLH30:FLN30"/>
    <mergeCell ref="FLO30:FLU30"/>
    <mergeCell ref="FLV30:FMB30"/>
    <mergeCell ref="FJK30:FJQ30"/>
    <mergeCell ref="FJR30:FJX30"/>
    <mergeCell ref="FJY30:FKE30"/>
    <mergeCell ref="FKF30:FKL30"/>
    <mergeCell ref="FKM30:FKS30"/>
    <mergeCell ref="FIB30:FIH30"/>
    <mergeCell ref="FII30:FIO30"/>
    <mergeCell ref="FIP30:FIV30"/>
    <mergeCell ref="FIW30:FJC30"/>
    <mergeCell ref="FJD30:FJJ30"/>
    <mergeCell ref="FGS30:FGY30"/>
    <mergeCell ref="FGZ30:FHF30"/>
    <mergeCell ref="FHG30:FHM30"/>
    <mergeCell ref="FHN30:FHT30"/>
    <mergeCell ref="FHU30:FIA30"/>
    <mergeCell ref="FFJ30:FFP30"/>
    <mergeCell ref="FFQ30:FFW30"/>
    <mergeCell ref="FFX30:FGD30"/>
    <mergeCell ref="FGE30:FGK30"/>
    <mergeCell ref="FGL30:FGR30"/>
    <mergeCell ref="FEA30:FEG30"/>
    <mergeCell ref="FEH30:FEN30"/>
    <mergeCell ref="FEO30:FEU30"/>
    <mergeCell ref="FEV30:FFB30"/>
    <mergeCell ref="FFC30:FFI30"/>
    <mergeCell ref="FCR30:FCX30"/>
    <mergeCell ref="FCY30:FDE30"/>
    <mergeCell ref="FDF30:FDL30"/>
    <mergeCell ref="FDM30:FDS30"/>
    <mergeCell ref="FDT30:FDZ30"/>
    <mergeCell ref="FBI30:FBO30"/>
    <mergeCell ref="FBP30:FBV30"/>
    <mergeCell ref="FBW30:FCC30"/>
    <mergeCell ref="FCD30:FCJ30"/>
    <mergeCell ref="FCK30:FCQ30"/>
    <mergeCell ref="EZZ30:FAF30"/>
    <mergeCell ref="FAG30:FAM30"/>
    <mergeCell ref="FAN30:FAT30"/>
    <mergeCell ref="FAU30:FBA30"/>
    <mergeCell ref="FBB30:FBH30"/>
    <mergeCell ref="EYQ30:EYW30"/>
    <mergeCell ref="EYX30:EZD30"/>
    <mergeCell ref="EZE30:EZK30"/>
    <mergeCell ref="EZL30:EZR30"/>
    <mergeCell ref="EZS30:EZY30"/>
    <mergeCell ref="EXH30:EXN30"/>
    <mergeCell ref="EXO30:EXU30"/>
    <mergeCell ref="EXV30:EYB30"/>
    <mergeCell ref="EYC30:EYI30"/>
    <mergeCell ref="EYJ30:EYP30"/>
    <mergeCell ref="EVY30:EWE30"/>
    <mergeCell ref="EWF30:EWL30"/>
    <mergeCell ref="EWM30:EWS30"/>
    <mergeCell ref="EWT30:EWZ30"/>
    <mergeCell ref="EXA30:EXG30"/>
    <mergeCell ref="EUP30:EUV30"/>
    <mergeCell ref="EUW30:EVC30"/>
    <mergeCell ref="EVD30:EVJ30"/>
    <mergeCell ref="EVK30:EVQ30"/>
    <mergeCell ref="EVR30:EVX30"/>
    <mergeCell ref="ETG30:ETM30"/>
    <mergeCell ref="ETN30:ETT30"/>
    <mergeCell ref="ETU30:EUA30"/>
    <mergeCell ref="EUB30:EUH30"/>
    <mergeCell ref="EUI30:EUO30"/>
    <mergeCell ref="ERX30:ESD30"/>
    <mergeCell ref="ESE30:ESK30"/>
    <mergeCell ref="ESL30:ESR30"/>
    <mergeCell ref="ESS30:ESY30"/>
    <mergeCell ref="ESZ30:ETF30"/>
    <mergeCell ref="EQO30:EQU30"/>
    <mergeCell ref="EQV30:ERB30"/>
    <mergeCell ref="ERC30:ERI30"/>
    <mergeCell ref="ERJ30:ERP30"/>
    <mergeCell ref="ERQ30:ERW30"/>
    <mergeCell ref="EPF30:EPL30"/>
    <mergeCell ref="EPM30:EPS30"/>
    <mergeCell ref="EPT30:EPZ30"/>
    <mergeCell ref="EQA30:EQG30"/>
    <mergeCell ref="EQH30:EQN30"/>
    <mergeCell ref="ENW30:EOC30"/>
    <mergeCell ref="EOD30:EOJ30"/>
    <mergeCell ref="EOK30:EOQ30"/>
    <mergeCell ref="EOR30:EOX30"/>
    <mergeCell ref="EOY30:EPE30"/>
    <mergeCell ref="EMN30:EMT30"/>
    <mergeCell ref="EMU30:ENA30"/>
    <mergeCell ref="ENB30:ENH30"/>
    <mergeCell ref="ENI30:ENO30"/>
    <mergeCell ref="ENP30:ENV30"/>
    <mergeCell ref="ELE30:ELK30"/>
    <mergeCell ref="ELL30:ELR30"/>
    <mergeCell ref="ELS30:ELY30"/>
    <mergeCell ref="ELZ30:EMF30"/>
    <mergeCell ref="EMG30:EMM30"/>
    <mergeCell ref="EJV30:EKB30"/>
    <mergeCell ref="EKC30:EKI30"/>
    <mergeCell ref="EKJ30:EKP30"/>
    <mergeCell ref="EKQ30:EKW30"/>
    <mergeCell ref="EKX30:ELD30"/>
    <mergeCell ref="EIM30:EIS30"/>
    <mergeCell ref="EIT30:EIZ30"/>
    <mergeCell ref="EJA30:EJG30"/>
    <mergeCell ref="EJH30:EJN30"/>
    <mergeCell ref="EJO30:EJU30"/>
    <mergeCell ref="EHD30:EHJ30"/>
    <mergeCell ref="EHK30:EHQ30"/>
    <mergeCell ref="EHR30:EHX30"/>
    <mergeCell ref="EHY30:EIE30"/>
    <mergeCell ref="EIF30:EIL30"/>
    <mergeCell ref="EFU30:EGA30"/>
    <mergeCell ref="EGB30:EGH30"/>
    <mergeCell ref="EGI30:EGO30"/>
    <mergeCell ref="EGP30:EGV30"/>
    <mergeCell ref="EGW30:EHC30"/>
    <mergeCell ref="EEL30:EER30"/>
    <mergeCell ref="EES30:EEY30"/>
    <mergeCell ref="EEZ30:EFF30"/>
    <mergeCell ref="EFG30:EFM30"/>
    <mergeCell ref="EFN30:EFT30"/>
    <mergeCell ref="EDC30:EDI30"/>
    <mergeCell ref="EDJ30:EDP30"/>
    <mergeCell ref="EDQ30:EDW30"/>
    <mergeCell ref="EDX30:EED30"/>
    <mergeCell ref="EEE30:EEK30"/>
    <mergeCell ref="EBT30:EBZ30"/>
    <mergeCell ref="ECA30:ECG30"/>
    <mergeCell ref="ECH30:ECN30"/>
    <mergeCell ref="ECO30:ECU30"/>
    <mergeCell ref="ECV30:EDB30"/>
    <mergeCell ref="EAK30:EAQ30"/>
    <mergeCell ref="EAR30:EAX30"/>
    <mergeCell ref="EAY30:EBE30"/>
    <mergeCell ref="EBF30:EBL30"/>
    <mergeCell ref="EBM30:EBS30"/>
    <mergeCell ref="DZB30:DZH30"/>
    <mergeCell ref="DZI30:DZO30"/>
    <mergeCell ref="DZP30:DZV30"/>
    <mergeCell ref="DZW30:EAC30"/>
    <mergeCell ref="EAD30:EAJ30"/>
    <mergeCell ref="DXS30:DXY30"/>
    <mergeCell ref="DXZ30:DYF30"/>
    <mergeCell ref="DYG30:DYM30"/>
    <mergeCell ref="DYN30:DYT30"/>
    <mergeCell ref="DYU30:DZA30"/>
    <mergeCell ref="DWJ30:DWP30"/>
    <mergeCell ref="DWQ30:DWW30"/>
    <mergeCell ref="DWX30:DXD30"/>
    <mergeCell ref="DXE30:DXK30"/>
    <mergeCell ref="DXL30:DXR30"/>
    <mergeCell ref="DVA30:DVG30"/>
    <mergeCell ref="DVH30:DVN30"/>
    <mergeCell ref="DVO30:DVU30"/>
    <mergeCell ref="DVV30:DWB30"/>
    <mergeCell ref="DWC30:DWI30"/>
    <mergeCell ref="DTR30:DTX30"/>
    <mergeCell ref="DTY30:DUE30"/>
    <mergeCell ref="DUF30:DUL30"/>
    <mergeCell ref="DUM30:DUS30"/>
    <mergeCell ref="DUT30:DUZ30"/>
    <mergeCell ref="DSI30:DSO30"/>
    <mergeCell ref="DSP30:DSV30"/>
    <mergeCell ref="DSW30:DTC30"/>
    <mergeCell ref="DTD30:DTJ30"/>
    <mergeCell ref="DTK30:DTQ30"/>
    <mergeCell ref="DQZ30:DRF30"/>
    <mergeCell ref="DRG30:DRM30"/>
    <mergeCell ref="DRN30:DRT30"/>
    <mergeCell ref="DRU30:DSA30"/>
    <mergeCell ref="DSB30:DSH30"/>
    <mergeCell ref="DPQ30:DPW30"/>
    <mergeCell ref="DPX30:DQD30"/>
    <mergeCell ref="DQE30:DQK30"/>
    <mergeCell ref="DQL30:DQR30"/>
    <mergeCell ref="DQS30:DQY30"/>
    <mergeCell ref="DOH30:DON30"/>
    <mergeCell ref="DOO30:DOU30"/>
    <mergeCell ref="DOV30:DPB30"/>
    <mergeCell ref="DPC30:DPI30"/>
    <mergeCell ref="DPJ30:DPP30"/>
    <mergeCell ref="DMY30:DNE30"/>
    <mergeCell ref="DNF30:DNL30"/>
    <mergeCell ref="DNM30:DNS30"/>
    <mergeCell ref="DNT30:DNZ30"/>
    <mergeCell ref="DOA30:DOG30"/>
    <mergeCell ref="DLP30:DLV30"/>
    <mergeCell ref="DLW30:DMC30"/>
    <mergeCell ref="DMD30:DMJ30"/>
    <mergeCell ref="DMK30:DMQ30"/>
    <mergeCell ref="DMR30:DMX30"/>
    <mergeCell ref="DKG30:DKM30"/>
    <mergeCell ref="DKN30:DKT30"/>
    <mergeCell ref="DKU30:DLA30"/>
    <mergeCell ref="DLB30:DLH30"/>
    <mergeCell ref="DLI30:DLO30"/>
    <mergeCell ref="DIX30:DJD30"/>
    <mergeCell ref="DJE30:DJK30"/>
    <mergeCell ref="DJL30:DJR30"/>
    <mergeCell ref="DJS30:DJY30"/>
    <mergeCell ref="DJZ30:DKF30"/>
    <mergeCell ref="DHO30:DHU30"/>
    <mergeCell ref="DHV30:DIB30"/>
    <mergeCell ref="DIC30:DII30"/>
    <mergeCell ref="DIJ30:DIP30"/>
    <mergeCell ref="DIQ30:DIW30"/>
    <mergeCell ref="DGF30:DGL30"/>
    <mergeCell ref="DGM30:DGS30"/>
    <mergeCell ref="DGT30:DGZ30"/>
    <mergeCell ref="DHA30:DHG30"/>
    <mergeCell ref="DHH30:DHN30"/>
    <mergeCell ref="DEW30:DFC30"/>
    <mergeCell ref="DFD30:DFJ30"/>
    <mergeCell ref="DFK30:DFQ30"/>
    <mergeCell ref="DFR30:DFX30"/>
    <mergeCell ref="DFY30:DGE30"/>
    <mergeCell ref="DDN30:DDT30"/>
    <mergeCell ref="DDU30:DEA30"/>
    <mergeCell ref="DEB30:DEH30"/>
    <mergeCell ref="DEI30:DEO30"/>
    <mergeCell ref="DEP30:DEV30"/>
    <mergeCell ref="DCE30:DCK30"/>
    <mergeCell ref="DCL30:DCR30"/>
    <mergeCell ref="DCS30:DCY30"/>
    <mergeCell ref="DCZ30:DDF30"/>
    <mergeCell ref="DDG30:DDM30"/>
    <mergeCell ref="DAV30:DBB30"/>
    <mergeCell ref="DBC30:DBI30"/>
    <mergeCell ref="DBJ30:DBP30"/>
    <mergeCell ref="DBQ30:DBW30"/>
    <mergeCell ref="DBX30:DCD30"/>
    <mergeCell ref="CZM30:CZS30"/>
    <mergeCell ref="CZT30:CZZ30"/>
    <mergeCell ref="DAA30:DAG30"/>
    <mergeCell ref="DAH30:DAN30"/>
    <mergeCell ref="DAO30:DAU30"/>
    <mergeCell ref="CYD30:CYJ30"/>
    <mergeCell ref="CYK30:CYQ30"/>
    <mergeCell ref="CYR30:CYX30"/>
    <mergeCell ref="CYY30:CZE30"/>
    <mergeCell ref="CZF30:CZL30"/>
    <mergeCell ref="CWU30:CXA30"/>
    <mergeCell ref="CXB30:CXH30"/>
    <mergeCell ref="CXI30:CXO30"/>
    <mergeCell ref="CXP30:CXV30"/>
    <mergeCell ref="CXW30:CYC30"/>
    <mergeCell ref="CVL30:CVR30"/>
    <mergeCell ref="CVS30:CVY30"/>
    <mergeCell ref="CVZ30:CWF30"/>
    <mergeCell ref="CWG30:CWM30"/>
    <mergeCell ref="CWN30:CWT30"/>
    <mergeCell ref="CUC30:CUI30"/>
    <mergeCell ref="CUJ30:CUP30"/>
    <mergeCell ref="CUQ30:CUW30"/>
    <mergeCell ref="CUX30:CVD30"/>
    <mergeCell ref="CVE30:CVK30"/>
    <mergeCell ref="CST30:CSZ30"/>
    <mergeCell ref="CTA30:CTG30"/>
    <mergeCell ref="CTH30:CTN30"/>
    <mergeCell ref="CTO30:CTU30"/>
    <mergeCell ref="CTV30:CUB30"/>
    <mergeCell ref="CRK30:CRQ30"/>
    <mergeCell ref="CRR30:CRX30"/>
    <mergeCell ref="CRY30:CSE30"/>
    <mergeCell ref="CSF30:CSL30"/>
    <mergeCell ref="CSM30:CSS30"/>
    <mergeCell ref="CQB30:CQH30"/>
    <mergeCell ref="CQI30:CQO30"/>
    <mergeCell ref="CQP30:CQV30"/>
    <mergeCell ref="CQW30:CRC30"/>
    <mergeCell ref="CRD30:CRJ30"/>
    <mergeCell ref="COS30:COY30"/>
    <mergeCell ref="COZ30:CPF30"/>
    <mergeCell ref="CPG30:CPM30"/>
    <mergeCell ref="CPN30:CPT30"/>
    <mergeCell ref="CPU30:CQA30"/>
    <mergeCell ref="CNJ30:CNP30"/>
    <mergeCell ref="CNQ30:CNW30"/>
    <mergeCell ref="CNX30:COD30"/>
    <mergeCell ref="COE30:COK30"/>
    <mergeCell ref="COL30:COR30"/>
    <mergeCell ref="CMA30:CMG30"/>
    <mergeCell ref="CMH30:CMN30"/>
    <mergeCell ref="CMO30:CMU30"/>
    <mergeCell ref="CMV30:CNB30"/>
    <mergeCell ref="CNC30:CNI30"/>
    <mergeCell ref="CKR30:CKX30"/>
    <mergeCell ref="CKY30:CLE30"/>
    <mergeCell ref="CLF30:CLL30"/>
    <mergeCell ref="CLM30:CLS30"/>
    <mergeCell ref="CLT30:CLZ30"/>
    <mergeCell ref="CJI30:CJO30"/>
    <mergeCell ref="CJP30:CJV30"/>
    <mergeCell ref="CJW30:CKC30"/>
    <mergeCell ref="CKD30:CKJ30"/>
    <mergeCell ref="CKK30:CKQ30"/>
    <mergeCell ref="CHZ30:CIF30"/>
    <mergeCell ref="CIG30:CIM30"/>
    <mergeCell ref="CIN30:CIT30"/>
    <mergeCell ref="CIU30:CJA30"/>
    <mergeCell ref="CJB30:CJH30"/>
    <mergeCell ref="CGQ30:CGW30"/>
    <mergeCell ref="CGX30:CHD30"/>
    <mergeCell ref="CHE30:CHK30"/>
    <mergeCell ref="CHL30:CHR30"/>
    <mergeCell ref="CHS30:CHY30"/>
    <mergeCell ref="CFH30:CFN30"/>
    <mergeCell ref="CFO30:CFU30"/>
    <mergeCell ref="CFV30:CGB30"/>
    <mergeCell ref="CGC30:CGI30"/>
    <mergeCell ref="CGJ30:CGP30"/>
    <mergeCell ref="CDY30:CEE30"/>
    <mergeCell ref="CEF30:CEL30"/>
    <mergeCell ref="CEM30:CES30"/>
    <mergeCell ref="CET30:CEZ30"/>
    <mergeCell ref="CFA30:CFG30"/>
    <mergeCell ref="CCP30:CCV30"/>
    <mergeCell ref="CCW30:CDC30"/>
    <mergeCell ref="CDD30:CDJ30"/>
    <mergeCell ref="CDK30:CDQ30"/>
    <mergeCell ref="CDR30:CDX30"/>
    <mergeCell ref="CBG30:CBM30"/>
    <mergeCell ref="CBN30:CBT30"/>
    <mergeCell ref="CBU30:CCA30"/>
    <mergeCell ref="CCB30:CCH30"/>
    <mergeCell ref="CCI30:CCO30"/>
    <mergeCell ref="BZX30:CAD30"/>
    <mergeCell ref="CAE30:CAK30"/>
    <mergeCell ref="CAL30:CAR30"/>
    <mergeCell ref="CAS30:CAY30"/>
    <mergeCell ref="CAZ30:CBF30"/>
    <mergeCell ref="BYO30:BYU30"/>
    <mergeCell ref="BYV30:BZB30"/>
    <mergeCell ref="BZC30:BZI30"/>
    <mergeCell ref="BZJ30:BZP30"/>
    <mergeCell ref="BZQ30:BZW30"/>
    <mergeCell ref="BXF30:BXL30"/>
    <mergeCell ref="BXM30:BXS30"/>
    <mergeCell ref="BXT30:BXZ30"/>
    <mergeCell ref="BYA30:BYG30"/>
    <mergeCell ref="BYH30:BYN30"/>
    <mergeCell ref="BVW30:BWC30"/>
    <mergeCell ref="BWD30:BWJ30"/>
    <mergeCell ref="BWK30:BWQ30"/>
    <mergeCell ref="BWR30:BWX30"/>
    <mergeCell ref="BWY30:BXE30"/>
    <mergeCell ref="BUN30:BUT30"/>
    <mergeCell ref="BUU30:BVA30"/>
    <mergeCell ref="BVB30:BVH30"/>
    <mergeCell ref="BVI30:BVO30"/>
    <mergeCell ref="BVP30:BVV30"/>
    <mergeCell ref="BTE30:BTK30"/>
    <mergeCell ref="BTL30:BTR30"/>
    <mergeCell ref="BTS30:BTY30"/>
    <mergeCell ref="BTZ30:BUF30"/>
    <mergeCell ref="BUG30:BUM30"/>
    <mergeCell ref="BRV30:BSB30"/>
    <mergeCell ref="BSC30:BSI30"/>
    <mergeCell ref="BSJ30:BSP30"/>
    <mergeCell ref="BSQ30:BSW30"/>
    <mergeCell ref="BSX30:BTD30"/>
    <mergeCell ref="BQM30:BQS30"/>
    <mergeCell ref="BQT30:BQZ30"/>
    <mergeCell ref="BRA30:BRG30"/>
    <mergeCell ref="BRH30:BRN30"/>
    <mergeCell ref="BRO30:BRU30"/>
    <mergeCell ref="BPD30:BPJ30"/>
    <mergeCell ref="BPK30:BPQ30"/>
    <mergeCell ref="BPR30:BPX30"/>
    <mergeCell ref="BPY30:BQE30"/>
    <mergeCell ref="BQF30:BQL30"/>
    <mergeCell ref="BNU30:BOA30"/>
    <mergeCell ref="BOB30:BOH30"/>
    <mergeCell ref="BOI30:BOO30"/>
    <mergeCell ref="BOP30:BOV30"/>
    <mergeCell ref="BOW30:BPC30"/>
    <mergeCell ref="BML30:BMR30"/>
    <mergeCell ref="BMS30:BMY30"/>
    <mergeCell ref="BMZ30:BNF30"/>
    <mergeCell ref="BNG30:BNM30"/>
    <mergeCell ref="BNN30:BNT30"/>
    <mergeCell ref="BLC30:BLI30"/>
    <mergeCell ref="BLJ30:BLP30"/>
    <mergeCell ref="BLQ30:BLW30"/>
    <mergeCell ref="BLX30:BMD30"/>
    <mergeCell ref="BME30:BMK30"/>
    <mergeCell ref="BJT30:BJZ30"/>
    <mergeCell ref="BKA30:BKG30"/>
    <mergeCell ref="BKH30:BKN30"/>
    <mergeCell ref="BKO30:BKU30"/>
    <mergeCell ref="BKV30:BLB30"/>
    <mergeCell ref="BIK30:BIQ30"/>
    <mergeCell ref="BIR30:BIX30"/>
    <mergeCell ref="BIY30:BJE30"/>
    <mergeCell ref="BJF30:BJL30"/>
    <mergeCell ref="BJM30:BJS30"/>
    <mergeCell ref="BHB30:BHH30"/>
    <mergeCell ref="BHI30:BHO30"/>
    <mergeCell ref="BHP30:BHV30"/>
    <mergeCell ref="BHW30:BIC30"/>
    <mergeCell ref="BID30:BIJ30"/>
    <mergeCell ref="BFS30:BFY30"/>
    <mergeCell ref="BFZ30:BGF30"/>
    <mergeCell ref="BGG30:BGM30"/>
    <mergeCell ref="BGN30:BGT30"/>
    <mergeCell ref="BGU30:BHA30"/>
    <mergeCell ref="BEJ30:BEP30"/>
    <mergeCell ref="BEQ30:BEW30"/>
    <mergeCell ref="BEX30:BFD30"/>
    <mergeCell ref="BFE30:BFK30"/>
    <mergeCell ref="BFL30:BFR30"/>
    <mergeCell ref="BDA30:BDG30"/>
    <mergeCell ref="BDH30:BDN30"/>
    <mergeCell ref="BDO30:BDU30"/>
    <mergeCell ref="BDV30:BEB30"/>
    <mergeCell ref="BEC30:BEI30"/>
    <mergeCell ref="BBR30:BBX30"/>
    <mergeCell ref="BBY30:BCE30"/>
    <mergeCell ref="BCF30:BCL30"/>
    <mergeCell ref="BCM30:BCS30"/>
    <mergeCell ref="BCT30:BCZ30"/>
    <mergeCell ref="BAI30:BAO30"/>
    <mergeCell ref="BAP30:BAV30"/>
    <mergeCell ref="BAW30:BBC30"/>
    <mergeCell ref="BBD30:BBJ30"/>
    <mergeCell ref="BBK30:BBQ30"/>
    <mergeCell ref="AYZ30:AZF30"/>
    <mergeCell ref="AZG30:AZM30"/>
    <mergeCell ref="AZN30:AZT30"/>
    <mergeCell ref="AZU30:BAA30"/>
    <mergeCell ref="BAB30:BAH30"/>
    <mergeCell ref="AXQ30:AXW30"/>
    <mergeCell ref="AXX30:AYD30"/>
    <mergeCell ref="AYE30:AYK30"/>
    <mergeCell ref="AYL30:AYR30"/>
    <mergeCell ref="AYS30:AYY30"/>
    <mergeCell ref="AWH30:AWN30"/>
    <mergeCell ref="AWO30:AWU30"/>
    <mergeCell ref="AWV30:AXB30"/>
    <mergeCell ref="AXC30:AXI30"/>
    <mergeCell ref="AXJ30:AXP30"/>
    <mergeCell ref="AUY30:AVE30"/>
    <mergeCell ref="AVF30:AVL30"/>
    <mergeCell ref="AVM30:AVS30"/>
    <mergeCell ref="AVT30:AVZ30"/>
    <mergeCell ref="AWA30:AWG30"/>
    <mergeCell ref="ATP30:ATV30"/>
    <mergeCell ref="ATW30:AUC30"/>
    <mergeCell ref="AUD30:AUJ30"/>
    <mergeCell ref="AUK30:AUQ30"/>
    <mergeCell ref="AUR30:AUX30"/>
    <mergeCell ref="ASG30:ASM30"/>
    <mergeCell ref="ASN30:AST30"/>
    <mergeCell ref="ASU30:ATA30"/>
    <mergeCell ref="ATB30:ATH30"/>
    <mergeCell ref="ATI30:ATO30"/>
    <mergeCell ref="AQX30:ARD30"/>
    <mergeCell ref="ARE30:ARK30"/>
    <mergeCell ref="ARL30:ARR30"/>
    <mergeCell ref="ARS30:ARY30"/>
    <mergeCell ref="ARZ30:ASF30"/>
    <mergeCell ref="APO30:APU30"/>
    <mergeCell ref="APV30:AQB30"/>
    <mergeCell ref="AQC30:AQI30"/>
    <mergeCell ref="AQJ30:AQP30"/>
    <mergeCell ref="AQQ30:AQW30"/>
    <mergeCell ref="AOF30:AOL30"/>
    <mergeCell ref="AOM30:AOS30"/>
    <mergeCell ref="AOT30:AOZ30"/>
    <mergeCell ref="APA30:APG30"/>
    <mergeCell ref="APH30:APN30"/>
    <mergeCell ref="AMW30:ANC30"/>
    <mergeCell ref="AND30:ANJ30"/>
    <mergeCell ref="ANK30:ANQ30"/>
    <mergeCell ref="ANR30:ANX30"/>
    <mergeCell ref="ANY30:AOE30"/>
    <mergeCell ref="ALN30:ALT30"/>
    <mergeCell ref="ALU30:AMA30"/>
    <mergeCell ref="AMB30:AMH30"/>
    <mergeCell ref="AMI30:AMO30"/>
    <mergeCell ref="AMP30:AMV30"/>
    <mergeCell ref="AKE30:AKK30"/>
    <mergeCell ref="AKL30:AKR30"/>
    <mergeCell ref="AKS30:AKY30"/>
    <mergeCell ref="AKZ30:ALF30"/>
    <mergeCell ref="ALG30:ALM30"/>
    <mergeCell ref="AIV30:AJB30"/>
    <mergeCell ref="AJC30:AJI30"/>
    <mergeCell ref="AJJ30:AJP30"/>
    <mergeCell ref="AJQ30:AJW30"/>
    <mergeCell ref="AJX30:AKD30"/>
    <mergeCell ref="AHM30:AHS30"/>
    <mergeCell ref="AHT30:AHZ30"/>
    <mergeCell ref="AIA30:AIG30"/>
    <mergeCell ref="AIH30:AIN30"/>
    <mergeCell ref="AIO30:AIU30"/>
    <mergeCell ref="AGD30:AGJ30"/>
    <mergeCell ref="AGK30:AGQ30"/>
    <mergeCell ref="AGR30:AGX30"/>
    <mergeCell ref="AGY30:AHE30"/>
    <mergeCell ref="AHF30:AHL30"/>
    <mergeCell ref="AEU30:AFA30"/>
    <mergeCell ref="AFB30:AFH30"/>
    <mergeCell ref="AFI30:AFO30"/>
    <mergeCell ref="AFP30:AFV30"/>
    <mergeCell ref="AFW30:AGC30"/>
    <mergeCell ref="ADL30:ADR30"/>
    <mergeCell ref="ADS30:ADY30"/>
    <mergeCell ref="ADZ30:AEF30"/>
    <mergeCell ref="AEG30:AEM30"/>
    <mergeCell ref="AEN30:AET30"/>
    <mergeCell ref="ACC30:ACI30"/>
    <mergeCell ref="ACJ30:ACP30"/>
    <mergeCell ref="ACQ30:ACW30"/>
    <mergeCell ref="ACX30:ADD30"/>
    <mergeCell ref="ADE30:ADK30"/>
    <mergeCell ref="AAT30:AAZ30"/>
    <mergeCell ref="ABA30:ABG30"/>
    <mergeCell ref="ABH30:ABN30"/>
    <mergeCell ref="ABO30:ABU30"/>
    <mergeCell ref="ABV30:ACB30"/>
    <mergeCell ref="ZK30:ZQ30"/>
    <mergeCell ref="ZR30:ZX30"/>
    <mergeCell ref="ZY30:AAE30"/>
    <mergeCell ref="AAF30:AAL30"/>
    <mergeCell ref="AAM30:AAS30"/>
    <mergeCell ref="YB30:YH30"/>
    <mergeCell ref="YI30:YO30"/>
    <mergeCell ref="YP30:YV30"/>
    <mergeCell ref="YW30:ZC30"/>
    <mergeCell ref="ZD30:ZJ30"/>
    <mergeCell ref="WS30:WY30"/>
    <mergeCell ref="WZ30:XF30"/>
    <mergeCell ref="XG30:XM30"/>
    <mergeCell ref="XN30:XT30"/>
    <mergeCell ref="XU30:YA30"/>
    <mergeCell ref="VJ30:VP30"/>
    <mergeCell ref="VQ30:VW30"/>
    <mergeCell ref="VX30:WD30"/>
    <mergeCell ref="WE30:WK30"/>
    <mergeCell ref="WL30:WR30"/>
    <mergeCell ref="UA30:UG30"/>
    <mergeCell ref="UH30:UN30"/>
    <mergeCell ref="UO30:UU30"/>
    <mergeCell ref="UV30:VB30"/>
    <mergeCell ref="VC30:VI30"/>
    <mergeCell ref="SR30:SX30"/>
    <mergeCell ref="SY30:TE30"/>
    <mergeCell ref="TF30:TL30"/>
    <mergeCell ref="TM30:TS30"/>
    <mergeCell ref="TT30:TZ30"/>
    <mergeCell ref="RI30:RO30"/>
    <mergeCell ref="RP30:RV30"/>
    <mergeCell ref="RW30:SC30"/>
    <mergeCell ref="SD30:SJ30"/>
    <mergeCell ref="SK30:SQ30"/>
    <mergeCell ref="PZ30:QF30"/>
    <mergeCell ref="QG30:QM30"/>
    <mergeCell ref="QN30:QT30"/>
    <mergeCell ref="QU30:RA30"/>
    <mergeCell ref="RB30:RH30"/>
    <mergeCell ref="OQ30:OW30"/>
    <mergeCell ref="OX30:PD30"/>
    <mergeCell ref="PE30:PK30"/>
    <mergeCell ref="PL30:PR30"/>
    <mergeCell ref="PS30:PY30"/>
    <mergeCell ref="NH30:NN30"/>
    <mergeCell ref="NO30:NU30"/>
    <mergeCell ref="NV30:OB30"/>
    <mergeCell ref="OC30:OI30"/>
    <mergeCell ref="OJ30:OP30"/>
    <mergeCell ref="LY30:ME30"/>
    <mergeCell ref="MF30:ML30"/>
    <mergeCell ref="MM30:MS30"/>
    <mergeCell ref="MT30:MZ30"/>
    <mergeCell ref="NA30:NG30"/>
    <mergeCell ref="KP30:KV30"/>
    <mergeCell ref="KW30:LC30"/>
    <mergeCell ref="LD30:LJ30"/>
    <mergeCell ref="LK30:LQ30"/>
    <mergeCell ref="LR30:LX30"/>
    <mergeCell ref="JG30:JM30"/>
    <mergeCell ref="JN30:JT30"/>
    <mergeCell ref="JU30:KA30"/>
    <mergeCell ref="KB30:KH30"/>
    <mergeCell ref="KI30:KO30"/>
    <mergeCell ref="HX30:ID30"/>
    <mergeCell ref="IE30:IK30"/>
    <mergeCell ref="IL30:IR30"/>
    <mergeCell ref="IS30:IY30"/>
    <mergeCell ref="IZ30:JF30"/>
    <mergeCell ref="GO30:GU30"/>
    <mergeCell ref="GV30:HB30"/>
    <mergeCell ref="HC30:HI30"/>
    <mergeCell ref="HJ30:HP30"/>
    <mergeCell ref="HQ30:HW30"/>
    <mergeCell ref="FF30:FL30"/>
    <mergeCell ref="FM30:FS30"/>
    <mergeCell ref="FT30:FZ30"/>
    <mergeCell ref="GA30:GG30"/>
    <mergeCell ref="GH30:GN30"/>
    <mergeCell ref="DW30:EC30"/>
    <mergeCell ref="ED30:EJ30"/>
    <mergeCell ref="EK30:EQ30"/>
    <mergeCell ref="ER30:EX30"/>
    <mergeCell ref="EY30:FE30"/>
    <mergeCell ref="CN30:CT30"/>
    <mergeCell ref="CU30:DA30"/>
    <mergeCell ref="DB30:DH30"/>
    <mergeCell ref="DI30:DO30"/>
    <mergeCell ref="DP30:DV30"/>
    <mergeCell ref="A4:G4"/>
    <mergeCell ref="A1:G1"/>
    <mergeCell ref="A2:G2"/>
    <mergeCell ref="A3:G3"/>
    <mergeCell ref="A12:G12"/>
    <mergeCell ref="A5:G5"/>
    <mergeCell ref="A6:G6"/>
    <mergeCell ref="A7:G7"/>
    <mergeCell ref="A16:G16"/>
    <mergeCell ref="A11:G11"/>
    <mergeCell ref="A9:G9"/>
    <mergeCell ref="A10:G10"/>
    <mergeCell ref="A13:G13"/>
    <mergeCell ref="A15:G15"/>
    <mergeCell ref="A20:G20"/>
    <mergeCell ref="A21:G21"/>
    <mergeCell ref="A22:G22"/>
    <mergeCell ref="A37:G37"/>
    <mergeCell ref="A31:B32"/>
    <mergeCell ref="BE30:BK30"/>
    <mergeCell ref="BL30:BR30"/>
    <mergeCell ref="BS30:BY30"/>
    <mergeCell ref="BZ30:CF30"/>
    <mergeCell ref="CG30:CM30"/>
    <mergeCell ref="V30:AB30"/>
    <mergeCell ref="AC30:AI30"/>
    <mergeCell ref="AJ30:AP30"/>
    <mergeCell ref="AQ30:AW30"/>
    <mergeCell ref="AX30:BD30"/>
    <mergeCell ref="A17:G17"/>
    <mergeCell ref="A33:B34"/>
    <mergeCell ref="A35:B36"/>
    <mergeCell ref="H30:N30"/>
    <mergeCell ref="O30:U30"/>
    <mergeCell ref="A23:G23"/>
    <mergeCell ref="A24:G24"/>
    <mergeCell ref="A25:G25"/>
    <mergeCell ref="A30:G30"/>
    <mergeCell ref="A26:G26"/>
    <mergeCell ref="A27:G27"/>
    <mergeCell ref="A28:G28"/>
    <mergeCell ref="A29:G29"/>
  </mergeCells>
  <pageMargins left="0.51181102362204722" right="0.51181102362204722" top="0.55118110236220474" bottom="0.55118110236220474" header="0.31496062992125984" footer="0.31496062992125984"/>
  <pageSetup paperSize="9" scale="53" fitToHeight="3" orientation="portrait" r:id="rId2"/>
  <rowBreaks count="1" manualBreakCount="1">
    <brk id="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M226"/>
  <sheetViews>
    <sheetView showGridLines="0" zoomScale="85" zoomScaleNormal="85" workbookViewId="0">
      <selection activeCell="A6" sqref="A6:A10"/>
    </sheetView>
  </sheetViews>
  <sheetFormatPr baseColWidth="10" defaultColWidth="11.42578125" defaultRowHeight="14.25" x14ac:dyDescent="0.25"/>
  <cols>
    <col min="1" max="1" width="59.28515625" style="1" customWidth="1"/>
    <col min="2" max="2" width="56.42578125" style="1" customWidth="1"/>
    <col min="3" max="12" width="20.85546875" style="1" customWidth="1"/>
    <col min="13" max="14" width="14.28515625" style="1" customWidth="1"/>
    <col min="15" max="16" width="20.85546875" style="1" customWidth="1"/>
    <col min="17" max="18" width="14.28515625" style="1" customWidth="1"/>
    <col min="19" max="20" width="20.85546875" style="1" customWidth="1"/>
    <col min="21" max="22" width="14.28515625" style="1" customWidth="1"/>
    <col min="23" max="24" width="20.85546875" style="1" customWidth="1"/>
    <col min="25" max="26" width="14.28515625" style="1" customWidth="1"/>
    <col min="27" max="28" width="20.85546875" style="1" customWidth="1"/>
    <col min="29" max="30" width="14.28515625" style="1" customWidth="1"/>
    <col min="31" max="32" width="20.85546875" style="1" customWidth="1"/>
    <col min="33" max="34" width="14.28515625" style="1" customWidth="1"/>
    <col min="35" max="36" width="20.85546875" style="1" customWidth="1"/>
    <col min="37" max="38" width="14.28515625" style="1" customWidth="1"/>
    <col min="39" max="40" width="20.85546875" style="1" customWidth="1"/>
    <col min="41" max="42" width="14.28515625" style="1" customWidth="1"/>
    <col min="43" max="44" width="20.85546875" style="1" customWidth="1"/>
    <col min="45" max="16384" width="11.42578125" style="1"/>
  </cols>
  <sheetData>
    <row r="1" spans="1:6" s="127" customFormat="1" ht="63" customHeight="1" x14ac:dyDescent="0.25">
      <c r="A1" s="236" t="s">
        <v>61</v>
      </c>
      <c r="B1" s="237"/>
      <c r="C1" s="237"/>
      <c r="D1" s="237"/>
      <c r="E1" s="237"/>
      <c r="F1" s="238"/>
    </row>
    <row r="2" spans="1:6" ht="34.5" customHeight="1" x14ac:dyDescent="0.25">
      <c r="A2" s="4" t="s">
        <v>3</v>
      </c>
      <c r="B2" s="5"/>
      <c r="C2" s="5"/>
      <c r="D2" s="5"/>
      <c r="E2" s="5"/>
      <c r="F2" s="5"/>
    </row>
    <row r="3" spans="1:6" s="3" customFormat="1" ht="60" customHeight="1" x14ac:dyDescent="0.25">
      <c r="A3" s="219" t="s">
        <v>105</v>
      </c>
      <c r="B3" s="219"/>
      <c r="C3" s="219"/>
      <c r="D3" s="219"/>
      <c r="E3" s="219"/>
    </row>
    <row r="4" spans="1:6" s="3" customFormat="1" ht="21" customHeight="1" x14ac:dyDescent="0.25">
      <c r="A4" s="132"/>
      <c r="B4" s="132"/>
      <c r="C4" s="132"/>
      <c r="D4" s="132"/>
      <c r="E4" s="132"/>
    </row>
    <row r="5" spans="1:6" s="3" customFormat="1" ht="15" x14ac:dyDescent="0.25">
      <c r="A5" s="12" t="s">
        <v>56</v>
      </c>
      <c r="B5" s="1"/>
      <c r="C5" s="1"/>
      <c r="D5" s="1"/>
      <c r="E5" s="1"/>
    </row>
    <row r="6" spans="1:6" s="3" customFormat="1" ht="15" x14ac:dyDescent="0.25">
      <c r="A6" s="157" t="s">
        <v>4</v>
      </c>
      <c r="B6" s="1"/>
      <c r="C6" s="1"/>
      <c r="D6" s="1"/>
      <c r="E6" s="1"/>
    </row>
    <row r="7" spans="1:6" s="3" customFormat="1" ht="15" x14ac:dyDescent="0.25">
      <c r="A7" s="91" t="s">
        <v>12</v>
      </c>
      <c r="B7" s="1"/>
      <c r="C7" s="1"/>
      <c r="D7" s="1"/>
      <c r="E7" s="1"/>
    </row>
    <row r="8" spans="1:6" s="3" customFormat="1" ht="15" x14ac:dyDescent="0.25">
      <c r="A8" s="91" t="s">
        <v>104</v>
      </c>
      <c r="B8" s="1"/>
      <c r="C8" s="1"/>
      <c r="D8" s="1"/>
      <c r="E8" s="1"/>
    </row>
    <row r="9" spans="1:6" s="3" customFormat="1" ht="15" x14ac:dyDescent="0.25">
      <c r="A9" s="91" t="s">
        <v>29</v>
      </c>
      <c r="B9" s="1"/>
      <c r="C9" s="131"/>
      <c r="D9" s="131"/>
      <c r="E9" s="131"/>
    </row>
    <row r="10" spans="1:6" s="3" customFormat="1" ht="15" x14ac:dyDescent="0.25">
      <c r="A10" s="91" t="s">
        <v>84</v>
      </c>
      <c r="B10" s="1"/>
      <c r="C10" s="131"/>
      <c r="D10" s="131"/>
      <c r="E10" s="131"/>
    </row>
    <row r="11" spans="1:6" s="3" customFormat="1" ht="15.75" thickBot="1" x14ac:dyDescent="0.3">
      <c r="A11" s="13"/>
      <c r="B11" s="14"/>
      <c r="C11" s="14"/>
      <c r="D11" s="14"/>
      <c r="E11" s="14"/>
    </row>
    <row r="12" spans="1:6" s="3" customFormat="1" ht="15.75" thickBot="1" x14ac:dyDescent="0.3">
      <c r="A12" s="152"/>
      <c r="B12" s="153" t="s">
        <v>139</v>
      </c>
      <c r="C12" s="155"/>
    </row>
    <row r="13" spans="1:6" s="3" customFormat="1" ht="24" customHeight="1" x14ac:dyDescent="0.25">
      <c r="A13" s="218"/>
      <c r="B13" s="218"/>
      <c r="C13" s="218"/>
      <c r="D13" s="218"/>
      <c r="E13" s="218"/>
    </row>
    <row r="14" spans="1:6" s="24" customFormat="1" ht="26.25" x14ac:dyDescent="0.25">
      <c r="A14" s="106" t="s">
        <v>106</v>
      </c>
      <c r="B14" s="107" t="s">
        <v>59</v>
      </c>
      <c r="C14" s="25"/>
      <c r="D14" s="25"/>
      <c r="E14" s="26"/>
    </row>
    <row r="15" spans="1:6" s="3" customFormat="1" ht="27.95" customHeight="1" x14ac:dyDescent="0.25">
      <c r="A15" s="6" t="s">
        <v>4</v>
      </c>
      <c r="B15" s="6"/>
      <c r="C15" s="6"/>
      <c r="D15" s="6"/>
      <c r="E15" s="6"/>
      <c r="F15" s="6"/>
    </row>
    <row r="17" spans="1:30" ht="17.25" customHeight="1" x14ac:dyDescent="0.25">
      <c r="A17" s="22" t="s">
        <v>54</v>
      </c>
      <c r="B17" s="20"/>
      <c r="C17" s="20"/>
      <c r="D17" s="20"/>
      <c r="E17" s="20"/>
    </row>
    <row r="18" spans="1:30" ht="7.5" customHeight="1" x14ac:dyDescent="0.25"/>
    <row r="19" spans="1:30" x14ac:dyDescent="0.25">
      <c r="A19" s="15" t="s">
        <v>6</v>
      </c>
      <c r="B19" s="223"/>
      <c r="C19" s="223"/>
      <c r="D19" s="223"/>
    </row>
    <row r="20" spans="1:30" x14ac:dyDescent="0.25">
      <c r="A20" s="15" t="s">
        <v>64</v>
      </c>
      <c r="B20" s="133"/>
    </row>
    <row r="21" spans="1:30" x14ac:dyDescent="0.25">
      <c r="A21" s="15" t="s">
        <v>69</v>
      </c>
      <c r="B21" s="133"/>
    </row>
    <row r="22" spans="1:30" x14ac:dyDescent="0.25">
      <c r="A22" s="15" t="s">
        <v>10</v>
      </c>
      <c r="B22" s="53"/>
    </row>
    <row r="23" spans="1:30" x14ac:dyDescent="0.25">
      <c r="B23" s="7"/>
    </row>
    <row r="24" spans="1:30" s="21" customFormat="1" ht="17.25" customHeight="1" x14ac:dyDescent="0.25">
      <c r="A24" s="22" t="s">
        <v>5</v>
      </c>
      <c r="B24" s="20"/>
      <c r="C24" s="20"/>
      <c r="D24" s="20"/>
      <c r="E24" s="20"/>
    </row>
    <row r="25" spans="1:30" ht="9.75" customHeight="1" x14ac:dyDescent="0.25"/>
    <row r="26" spans="1:30" x14ac:dyDescent="0.25">
      <c r="A26" s="15" t="s">
        <v>65</v>
      </c>
      <c r="B26" s="130"/>
    </row>
    <row r="27" spans="1:30" x14ac:dyDescent="0.25">
      <c r="A27" s="15" t="s">
        <v>63</v>
      </c>
      <c r="B27" s="154">
        <f>'Partenaire 1-coordinateur'!B27</f>
        <v>0</v>
      </c>
    </row>
    <row r="28" spans="1:30" x14ac:dyDescent="0.25">
      <c r="A28" s="15" t="s">
        <v>66</v>
      </c>
      <c r="B28" s="154">
        <f>'Partenaire 1-coordinateur'!B28</f>
        <v>0</v>
      </c>
    </row>
    <row r="29" spans="1:30" x14ac:dyDescent="0.25">
      <c r="A29" s="15" t="str">
        <f>IF($C$29=B28,"Type de majoration :","")</f>
        <v/>
      </c>
      <c r="B29" s="130"/>
      <c r="C29" s="30" t="s">
        <v>70</v>
      </c>
    </row>
    <row r="30" spans="1:30" ht="13.5" customHeight="1" x14ac:dyDescent="0.25"/>
    <row r="31" spans="1:30" ht="15" x14ac:dyDescent="0.25">
      <c r="A31" s="18" t="s">
        <v>7</v>
      </c>
      <c r="B31" s="19" t="s">
        <v>8</v>
      </c>
      <c r="C31" s="224" t="s">
        <v>9</v>
      </c>
      <c r="D31" s="225"/>
      <c r="E31" s="226"/>
    </row>
    <row r="32" spans="1:30" s="8" customFormat="1" x14ac:dyDescent="0.25">
      <c r="A32" s="9" t="str">
        <f>IF($B$27&lt;F32,"","Lot "&amp;F32)</f>
        <v/>
      </c>
      <c r="B32" s="11">
        <f>'Partenaire 1-coordinateur'!B32</f>
        <v>0</v>
      </c>
      <c r="C32" s="220">
        <f>'Partenaire 1-coordinateur'!C32:E32</f>
        <v>0</v>
      </c>
      <c r="D32" s="221"/>
      <c r="E32" s="222"/>
      <c r="F32" s="10">
        <v>1</v>
      </c>
      <c r="I32" s="10">
        <v>1</v>
      </c>
      <c r="L32" s="10">
        <v>1</v>
      </c>
      <c r="O32" s="10">
        <v>1</v>
      </c>
      <c r="R32" s="10">
        <v>1</v>
      </c>
      <c r="U32" s="10">
        <v>1</v>
      </c>
      <c r="X32" s="10">
        <v>1</v>
      </c>
      <c r="AA32" s="10">
        <v>1</v>
      </c>
      <c r="AD32" s="10">
        <v>1</v>
      </c>
    </row>
    <row r="33" spans="1:39" s="8" customFormat="1" x14ac:dyDescent="0.25">
      <c r="A33" s="9" t="str">
        <f t="shared" ref="A33:A43" si="0">IF($B$27&lt;F33,"","Lot "&amp;F33)</f>
        <v/>
      </c>
      <c r="B33" s="11">
        <f>'Partenaire 1-coordinateur'!B33</f>
        <v>0</v>
      </c>
      <c r="C33" s="220">
        <f>'Partenaire 1-coordinateur'!C33:E33</f>
        <v>0</v>
      </c>
      <c r="D33" s="221"/>
      <c r="E33" s="222"/>
      <c r="F33" s="10">
        <v>2</v>
      </c>
      <c r="I33" s="10">
        <v>2</v>
      </c>
      <c r="L33" s="10">
        <v>2</v>
      </c>
      <c r="O33" s="10">
        <v>2</v>
      </c>
      <c r="R33" s="10">
        <v>2</v>
      </c>
      <c r="U33" s="10">
        <v>2</v>
      </c>
      <c r="X33" s="10">
        <v>2</v>
      </c>
      <c r="AA33" s="10">
        <v>2</v>
      </c>
      <c r="AD33" s="10">
        <v>2</v>
      </c>
    </row>
    <row r="34" spans="1:39" s="8" customFormat="1" x14ac:dyDescent="0.25">
      <c r="A34" s="9" t="str">
        <f t="shared" si="0"/>
        <v/>
      </c>
      <c r="B34" s="11">
        <f>'Partenaire 1-coordinateur'!B34</f>
        <v>0</v>
      </c>
      <c r="C34" s="220">
        <f>'Partenaire 1-coordinateur'!C34:E34</f>
        <v>0</v>
      </c>
      <c r="D34" s="221"/>
      <c r="E34" s="222"/>
      <c r="F34" s="10">
        <v>3</v>
      </c>
      <c r="I34" s="10">
        <v>3</v>
      </c>
      <c r="L34" s="10">
        <v>3</v>
      </c>
      <c r="O34" s="10">
        <v>3</v>
      </c>
      <c r="R34" s="10">
        <v>3</v>
      </c>
      <c r="U34" s="10">
        <v>3</v>
      </c>
      <c r="X34" s="10">
        <v>3</v>
      </c>
      <c r="AA34" s="10">
        <v>3</v>
      </c>
      <c r="AD34" s="10">
        <v>3</v>
      </c>
    </row>
    <row r="35" spans="1:39" s="8" customFormat="1" x14ac:dyDescent="0.25">
      <c r="A35" s="9" t="str">
        <f t="shared" si="0"/>
        <v/>
      </c>
      <c r="B35" s="11">
        <f>'Partenaire 1-coordinateur'!B35</f>
        <v>0</v>
      </c>
      <c r="C35" s="220">
        <f>'Partenaire 1-coordinateur'!C35:E35</f>
        <v>0</v>
      </c>
      <c r="D35" s="221"/>
      <c r="E35" s="222"/>
      <c r="F35" s="10">
        <v>4</v>
      </c>
      <c r="I35" s="10">
        <v>4</v>
      </c>
      <c r="L35" s="10">
        <v>4</v>
      </c>
      <c r="O35" s="10">
        <v>4</v>
      </c>
      <c r="R35" s="10">
        <v>4</v>
      </c>
      <c r="U35" s="10">
        <v>4</v>
      </c>
      <c r="X35" s="10">
        <v>4</v>
      </c>
      <c r="AA35" s="10">
        <v>4</v>
      </c>
      <c r="AD35" s="10">
        <v>4</v>
      </c>
    </row>
    <row r="36" spans="1:39" s="8" customFormat="1" x14ac:dyDescent="0.25">
      <c r="A36" s="9" t="str">
        <f t="shared" si="0"/>
        <v/>
      </c>
      <c r="B36" s="11">
        <f>'Partenaire 1-coordinateur'!B36</f>
        <v>0</v>
      </c>
      <c r="C36" s="220">
        <f>'Partenaire 1-coordinateur'!C36:E36</f>
        <v>0</v>
      </c>
      <c r="D36" s="221"/>
      <c r="E36" s="222"/>
      <c r="F36" s="10">
        <v>5</v>
      </c>
      <c r="I36" s="10">
        <v>5</v>
      </c>
      <c r="L36" s="10">
        <v>5</v>
      </c>
      <c r="O36" s="10">
        <v>5</v>
      </c>
      <c r="R36" s="10">
        <v>5</v>
      </c>
      <c r="U36" s="10">
        <v>5</v>
      </c>
      <c r="X36" s="10">
        <v>5</v>
      </c>
      <c r="AA36" s="10">
        <v>5</v>
      </c>
      <c r="AD36" s="10">
        <v>5</v>
      </c>
    </row>
    <row r="37" spans="1:39" s="8" customFormat="1" x14ac:dyDescent="0.25">
      <c r="A37" s="9" t="str">
        <f t="shared" si="0"/>
        <v/>
      </c>
      <c r="B37" s="11">
        <f>'Partenaire 1-coordinateur'!B37</f>
        <v>0</v>
      </c>
      <c r="C37" s="220">
        <f>'Partenaire 1-coordinateur'!C37:E37</f>
        <v>0</v>
      </c>
      <c r="D37" s="221"/>
      <c r="E37" s="222"/>
      <c r="F37" s="10">
        <v>6</v>
      </c>
      <c r="I37" s="10">
        <v>6</v>
      </c>
      <c r="L37" s="10">
        <v>6</v>
      </c>
      <c r="O37" s="10">
        <v>6</v>
      </c>
      <c r="R37" s="10">
        <v>6</v>
      </c>
      <c r="U37" s="10">
        <v>6</v>
      </c>
      <c r="X37" s="10">
        <v>6</v>
      </c>
      <c r="AA37" s="10">
        <v>6</v>
      </c>
      <c r="AD37" s="10">
        <v>6</v>
      </c>
    </row>
    <row r="38" spans="1:39" s="8" customFormat="1" x14ac:dyDescent="0.25">
      <c r="A38" s="9" t="str">
        <f t="shared" si="0"/>
        <v/>
      </c>
      <c r="B38" s="11">
        <f>'Partenaire 1-coordinateur'!B38</f>
        <v>0</v>
      </c>
      <c r="C38" s="220">
        <f>'Partenaire 1-coordinateur'!C38:E38</f>
        <v>0</v>
      </c>
      <c r="D38" s="221"/>
      <c r="E38" s="222"/>
      <c r="F38" s="10">
        <v>7</v>
      </c>
      <c r="I38" s="10">
        <v>7</v>
      </c>
      <c r="L38" s="10">
        <v>7</v>
      </c>
      <c r="O38" s="10">
        <v>7</v>
      </c>
      <c r="R38" s="10">
        <v>7</v>
      </c>
      <c r="U38" s="10">
        <v>7</v>
      </c>
      <c r="X38" s="10">
        <v>7</v>
      </c>
      <c r="AA38" s="10">
        <v>7</v>
      </c>
      <c r="AD38" s="10">
        <v>7</v>
      </c>
    </row>
    <row r="39" spans="1:39" s="8" customFormat="1" x14ac:dyDescent="0.25">
      <c r="A39" s="9" t="str">
        <f t="shared" si="0"/>
        <v/>
      </c>
      <c r="B39" s="11">
        <f>'Partenaire 1-coordinateur'!B39</f>
        <v>0</v>
      </c>
      <c r="C39" s="220">
        <f>'Partenaire 1-coordinateur'!C39:E39</f>
        <v>0</v>
      </c>
      <c r="D39" s="221"/>
      <c r="E39" s="222"/>
      <c r="F39" s="10">
        <v>8</v>
      </c>
      <c r="I39" s="10">
        <v>8</v>
      </c>
      <c r="L39" s="10">
        <v>8</v>
      </c>
      <c r="O39" s="10">
        <v>8</v>
      </c>
      <c r="R39" s="10">
        <v>8</v>
      </c>
      <c r="U39" s="10">
        <v>8</v>
      </c>
      <c r="X39" s="10">
        <v>8</v>
      </c>
      <c r="AA39" s="10">
        <v>8</v>
      </c>
      <c r="AD39" s="10">
        <v>8</v>
      </c>
    </row>
    <row r="40" spans="1:39" s="8" customFormat="1" x14ac:dyDescent="0.25">
      <c r="A40" s="9" t="str">
        <f t="shared" si="0"/>
        <v/>
      </c>
      <c r="B40" s="11">
        <f>'Partenaire 1-coordinateur'!B40</f>
        <v>0</v>
      </c>
      <c r="C40" s="220">
        <f>'Partenaire 1-coordinateur'!C40:E40</f>
        <v>0</v>
      </c>
      <c r="D40" s="221"/>
      <c r="E40" s="222"/>
      <c r="F40" s="10">
        <v>9</v>
      </c>
      <c r="I40" s="10">
        <v>9</v>
      </c>
      <c r="L40" s="10">
        <v>9</v>
      </c>
      <c r="O40" s="10">
        <v>9</v>
      </c>
      <c r="R40" s="10">
        <v>9</v>
      </c>
      <c r="U40" s="10">
        <v>9</v>
      </c>
      <c r="X40" s="10">
        <v>9</v>
      </c>
      <c r="AA40" s="10">
        <v>9</v>
      </c>
      <c r="AD40" s="10">
        <v>9</v>
      </c>
    </row>
    <row r="41" spans="1:39" s="8" customFormat="1" x14ac:dyDescent="0.25">
      <c r="A41" s="9" t="str">
        <f t="shared" si="0"/>
        <v/>
      </c>
      <c r="B41" s="11">
        <f>'Partenaire 1-coordinateur'!B41</f>
        <v>0</v>
      </c>
      <c r="C41" s="220">
        <f>'Partenaire 1-coordinateur'!C41:E41</f>
        <v>0</v>
      </c>
      <c r="D41" s="221"/>
      <c r="E41" s="222"/>
      <c r="F41" s="10">
        <v>10</v>
      </c>
      <c r="I41" s="10">
        <v>10</v>
      </c>
      <c r="L41" s="10">
        <v>10</v>
      </c>
      <c r="O41" s="10">
        <v>10</v>
      </c>
      <c r="R41" s="10">
        <v>10</v>
      </c>
      <c r="U41" s="10">
        <v>10</v>
      </c>
      <c r="X41" s="10">
        <v>10</v>
      </c>
      <c r="AA41" s="10">
        <v>10</v>
      </c>
      <c r="AD41" s="10">
        <v>10</v>
      </c>
    </row>
    <row r="42" spans="1:39" s="8" customFormat="1" x14ac:dyDescent="0.25">
      <c r="A42" s="9" t="str">
        <f t="shared" si="0"/>
        <v/>
      </c>
      <c r="B42" s="11">
        <f>'Partenaire 1-coordinateur'!B42</f>
        <v>0</v>
      </c>
      <c r="C42" s="220">
        <f>'Partenaire 1-coordinateur'!C42:E42</f>
        <v>0</v>
      </c>
      <c r="D42" s="221"/>
      <c r="E42" s="222"/>
      <c r="F42" s="10">
        <v>11</v>
      </c>
      <c r="I42" s="10"/>
      <c r="L42" s="10"/>
      <c r="O42" s="10"/>
      <c r="R42" s="10"/>
      <c r="U42" s="10"/>
      <c r="X42" s="10"/>
      <c r="AA42" s="10"/>
      <c r="AD42" s="10"/>
    </row>
    <row r="43" spans="1:39" s="8" customFormat="1" x14ac:dyDescent="0.25">
      <c r="A43" s="9" t="str">
        <f t="shared" si="0"/>
        <v/>
      </c>
      <c r="B43" s="11">
        <f>'Partenaire 1-coordinateur'!B43</f>
        <v>0</v>
      </c>
      <c r="C43" s="220">
        <f>'Partenaire 1-coordinateur'!C43:E43</f>
        <v>0</v>
      </c>
      <c r="D43" s="221"/>
      <c r="E43" s="222"/>
      <c r="F43" s="10">
        <v>12</v>
      </c>
      <c r="I43" s="10"/>
      <c r="L43" s="10"/>
      <c r="O43" s="10"/>
      <c r="R43" s="10"/>
      <c r="U43" s="10"/>
      <c r="X43" s="10"/>
      <c r="AA43" s="10"/>
      <c r="AD43" s="10"/>
    </row>
    <row r="44" spans="1:39" s="24" customFormat="1" ht="26.25" x14ac:dyDescent="0.25">
      <c r="A44" s="23"/>
      <c r="C44" s="25"/>
      <c r="D44" s="25"/>
      <c r="E44" s="26"/>
    </row>
    <row r="45" spans="1:39" s="3" customFormat="1" ht="27.75" customHeight="1" x14ac:dyDescent="0.25">
      <c r="A45" s="6" t="s">
        <v>12</v>
      </c>
      <c r="B45" s="6"/>
      <c r="C45" s="6"/>
      <c r="D45" s="6"/>
      <c r="E45" s="6"/>
      <c r="F45" s="6"/>
    </row>
    <row r="46" spans="1:39" ht="7.5" customHeight="1" x14ac:dyDescent="0.25">
      <c r="C46" s="30">
        <v>1</v>
      </c>
      <c r="D46" s="30">
        <f>C46</f>
        <v>1</v>
      </c>
      <c r="E46" s="30">
        <f t="shared" ref="E46:AI46" si="1">D46</f>
        <v>1</v>
      </c>
      <c r="F46" s="30">
        <f>C46+1</f>
        <v>2</v>
      </c>
      <c r="G46" s="30">
        <f t="shared" si="1"/>
        <v>2</v>
      </c>
      <c r="H46" s="30">
        <f t="shared" si="1"/>
        <v>2</v>
      </c>
      <c r="I46" s="30">
        <f>F46+1</f>
        <v>3</v>
      </c>
      <c r="J46" s="30">
        <f t="shared" si="1"/>
        <v>3</v>
      </c>
      <c r="K46" s="30">
        <f t="shared" si="1"/>
        <v>3</v>
      </c>
      <c r="L46" s="30">
        <f>I46+1</f>
        <v>4</v>
      </c>
      <c r="M46" s="30">
        <f t="shared" si="1"/>
        <v>4</v>
      </c>
      <c r="N46" s="30">
        <f t="shared" si="1"/>
        <v>4</v>
      </c>
      <c r="O46" s="30">
        <f>L46+1</f>
        <v>5</v>
      </c>
      <c r="P46" s="30">
        <f t="shared" si="1"/>
        <v>5</v>
      </c>
      <c r="Q46" s="30">
        <f t="shared" si="1"/>
        <v>5</v>
      </c>
      <c r="R46" s="30">
        <f>O46+1</f>
        <v>6</v>
      </c>
      <c r="S46" s="30">
        <f t="shared" si="1"/>
        <v>6</v>
      </c>
      <c r="T46" s="30">
        <f t="shared" si="1"/>
        <v>6</v>
      </c>
      <c r="U46" s="30">
        <f>R46+1</f>
        <v>7</v>
      </c>
      <c r="V46" s="30">
        <f t="shared" si="1"/>
        <v>7</v>
      </c>
      <c r="W46" s="30">
        <f t="shared" si="1"/>
        <v>7</v>
      </c>
      <c r="X46" s="30">
        <f>U46+1</f>
        <v>8</v>
      </c>
      <c r="Y46" s="30">
        <f t="shared" si="1"/>
        <v>8</v>
      </c>
      <c r="Z46" s="30">
        <f t="shared" si="1"/>
        <v>8</v>
      </c>
      <c r="AA46" s="30">
        <f>X46+1</f>
        <v>9</v>
      </c>
      <c r="AB46" s="30">
        <f t="shared" si="1"/>
        <v>9</v>
      </c>
      <c r="AC46" s="30">
        <f t="shared" si="1"/>
        <v>9</v>
      </c>
      <c r="AD46" s="30">
        <f>AA46+1</f>
        <v>10</v>
      </c>
      <c r="AE46" s="30">
        <f t="shared" si="1"/>
        <v>10</v>
      </c>
      <c r="AF46" s="30">
        <f t="shared" si="1"/>
        <v>10</v>
      </c>
      <c r="AG46" s="30">
        <f>AD46+1</f>
        <v>11</v>
      </c>
      <c r="AH46" s="30">
        <f t="shared" si="1"/>
        <v>11</v>
      </c>
      <c r="AI46" s="30">
        <f t="shared" si="1"/>
        <v>11</v>
      </c>
      <c r="AJ46" s="30">
        <f>AG46+1</f>
        <v>12</v>
      </c>
      <c r="AK46" s="30">
        <f>AJ46</f>
        <v>12</v>
      </c>
      <c r="AL46" s="30">
        <f>AK46</f>
        <v>12</v>
      </c>
      <c r="AM46" s="30"/>
    </row>
    <row r="47" spans="1:39" ht="15" x14ac:dyDescent="0.25">
      <c r="A47" s="227" t="s">
        <v>81</v>
      </c>
      <c r="B47" s="228"/>
      <c r="C47" s="143" t="s">
        <v>0</v>
      </c>
      <c r="D47" s="227" t="str">
        <f>$A$32</f>
        <v/>
      </c>
      <c r="E47" s="229"/>
      <c r="F47" s="229"/>
      <c r="G47" s="227" t="str">
        <f>$A$33</f>
        <v/>
      </c>
      <c r="H47" s="229"/>
      <c r="I47" s="229"/>
      <c r="J47" s="227" t="str">
        <f>$A$34</f>
        <v/>
      </c>
      <c r="K47" s="229"/>
      <c r="L47" s="229"/>
      <c r="M47" s="227" t="str">
        <f>$A$35</f>
        <v/>
      </c>
      <c r="N47" s="229"/>
      <c r="O47" s="229"/>
      <c r="P47" s="227" t="str">
        <f>$A$36</f>
        <v/>
      </c>
      <c r="Q47" s="229"/>
      <c r="R47" s="229"/>
      <c r="S47" s="227" t="str">
        <f>$A$37</f>
        <v/>
      </c>
      <c r="T47" s="229"/>
      <c r="U47" s="229"/>
      <c r="V47" s="227" t="str">
        <f>$A$38</f>
        <v/>
      </c>
      <c r="W47" s="229"/>
      <c r="X47" s="229"/>
      <c r="Y47" s="227" t="str">
        <f>$A$39</f>
        <v/>
      </c>
      <c r="Z47" s="229"/>
      <c r="AA47" s="229"/>
      <c r="AB47" s="227" t="str">
        <f>$A$40</f>
        <v/>
      </c>
      <c r="AC47" s="229"/>
      <c r="AD47" s="229"/>
      <c r="AE47" s="227" t="str">
        <f>$A$41</f>
        <v/>
      </c>
      <c r="AF47" s="229"/>
      <c r="AG47" s="229"/>
      <c r="AH47" s="227" t="str">
        <f>$A$42</f>
        <v/>
      </c>
      <c r="AI47" s="229"/>
      <c r="AJ47" s="229"/>
      <c r="AK47" s="227" t="str">
        <f>$A$43</f>
        <v/>
      </c>
      <c r="AL47" s="229"/>
      <c r="AM47" s="229"/>
    </row>
    <row r="48" spans="1:39" s="8" customFormat="1" ht="42.75" x14ac:dyDescent="0.25">
      <c r="A48" s="31" t="s">
        <v>16</v>
      </c>
      <c r="B48" s="33" t="s">
        <v>52</v>
      </c>
      <c r="C48" s="116" t="s">
        <v>15</v>
      </c>
      <c r="D48" s="36"/>
      <c r="E48" s="36"/>
      <c r="F48" s="32" t="s">
        <v>15</v>
      </c>
      <c r="G48" s="36"/>
      <c r="H48" s="36"/>
      <c r="I48" s="32" t="s">
        <v>15</v>
      </c>
      <c r="J48" s="36"/>
      <c r="K48" s="36"/>
      <c r="L48" s="32" t="s">
        <v>15</v>
      </c>
      <c r="M48" s="36"/>
      <c r="N48" s="36"/>
      <c r="O48" s="32" t="s">
        <v>15</v>
      </c>
      <c r="P48" s="36"/>
      <c r="Q48" s="36"/>
      <c r="R48" s="32" t="s">
        <v>15</v>
      </c>
      <c r="S48" s="36"/>
      <c r="T48" s="36"/>
      <c r="U48" s="32" t="s">
        <v>15</v>
      </c>
      <c r="V48" s="36"/>
      <c r="W48" s="36"/>
      <c r="X48" s="32" t="s">
        <v>15</v>
      </c>
      <c r="Y48" s="36"/>
      <c r="Z48" s="36"/>
      <c r="AA48" s="32" t="s">
        <v>15</v>
      </c>
      <c r="AB48" s="36"/>
      <c r="AC48" s="36"/>
      <c r="AD48" s="32" t="s">
        <v>15</v>
      </c>
      <c r="AE48" s="36"/>
      <c r="AF48" s="36"/>
      <c r="AG48" s="32" t="s">
        <v>15</v>
      </c>
      <c r="AH48" s="36"/>
      <c r="AI48" s="36"/>
      <c r="AJ48" s="32" t="s">
        <v>15</v>
      </c>
      <c r="AK48" s="36"/>
      <c r="AL48" s="36"/>
      <c r="AM48" s="32" t="s">
        <v>15</v>
      </c>
    </row>
    <row r="49" spans="1:39" s="8" customFormat="1" x14ac:dyDescent="0.25">
      <c r="A49" s="40" t="s">
        <v>18</v>
      </c>
      <c r="B49" s="41" t="s">
        <v>14</v>
      </c>
      <c r="C49" s="114">
        <f t="shared" ref="C49:C60" si="2">IF($B$27&gt;=1,F49,0)+IF($B$27&gt;=2,I49,0)+IF($B$27&gt;=3,L49,0)+IF($B$27&gt;=4,O49,0)+IF($B$27&gt;=5,R49,0)+IF($B$27&gt;=6,U49,0)+IF($B$27&gt;=7,X49,0)+IF($B$27&gt;=8,AA49,0)+IF($B$27&gt;=9,AD49,0)+IF($B$27&gt;=10,AG49)</f>
        <v>0</v>
      </c>
      <c r="D49" s="36"/>
      <c r="E49" s="36"/>
      <c r="F49" s="44"/>
      <c r="G49" s="36"/>
      <c r="H49" s="36"/>
      <c r="I49" s="44"/>
      <c r="J49" s="36"/>
      <c r="K49" s="36"/>
      <c r="L49" s="44"/>
      <c r="M49" s="36"/>
      <c r="N49" s="36"/>
      <c r="O49" s="44"/>
      <c r="P49" s="36"/>
      <c r="Q49" s="36"/>
      <c r="R49" s="44"/>
      <c r="S49" s="36"/>
      <c r="T49" s="36"/>
      <c r="U49" s="44"/>
      <c r="V49" s="36"/>
      <c r="W49" s="36"/>
      <c r="X49" s="44"/>
      <c r="Y49" s="36"/>
      <c r="Z49" s="36"/>
      <c r="AA49" s="44"/>
      <c r="AB49" s="36"/>
      <c r="AC49" s="36"/>
      <c r="AD49" s="44"/>
      <c r="AE49" s="36"/>
      <c r="AF49" s="36"/>
      <c r="AG49" s="44"/>
      <c r="AH49" s="36"/>
      <c r="AI49" s="36"/>
      <c r="AJ49" s="44"/>
      <c r="AK49" s="36"/>
      <c r="AL49" s="36"/>
      <c r="AM49" s="44"/>
    </row>
    <row r="50" spans="1:39" s="8" customFormat="1" x14ac:dyDescent="0.25">
      <c r="A50" s="40" t="s">
        <v>18</v>
      </c>
      <c r="B50" s="47" t="s">
        <v>14</v>
      </c>
      <c r="C50" s="115">
        <f t="shared" si="2"/>
        <v>0</v>
      </c>
      <c r="D50" s="36"/>
      <c r="E50" s="36"/>
      <c r="F50" s="44"/>
      <c r="G50" s="36"/>
      <c r="H50" s="36"/>
      <c r="I50" s="44"/>
      <c r="J50" s="36"/>
      <c r="K50" s="36"/>
      <c r="L50" s="44"/>
      <c r="M50" s="36"/>
      <c r="N50" s="36"/>
      <c r="O50" s="44"/>
      <c r="P50" s="36"/>
      <c r="Q50" s="36"/>
      <c r="R50" s="44"/>
      <c r="S50" s="36"/>
      <c r="T50" s="36"/>
      <c r="U50" s="44"/>
      <c r="V50" s="36"/>
      <c r="W50" s="36"/>
      <c r="X50" s="44"/>
      <c r="Y50" s="36"/>
      <c r="Z50" s="36"/>
      <c r="AA50" s="44"/>
      <c r="AB50" s="36"/>
      <c r="AC50" s="36"/>
      <c r="AD50" s="44"/>
      <c r="AE50" s="36"/>
      <c r="AF50" s="36"/>
      <c r="AG50" s="44"/>
      <c r="AH50" s="36"/>
      <c r="AI50" s="36"/>
      <c r="AJ50" s="44"/>
      <c r="AK50" s="36"/>
      <c r="AL50" s="36"/>
      <c r="AM50" s="44"/>
    </row>
    <row r="51" spans="1:39" s="8" customFormat="1" x14ac:dyDescent="0.25">
      <c r="A51" s="40" t="s">
        <v>18</v>
      </c>
      <c r="B51" s="47" t="s">
        <v>14</v>
      </c>
      <c r="C51" s="115">
        <f t="shared" si="2"/>
        <v>0</v>
      </c>
      <c r="D51" s="36"/>
      <c r="E51" s="36"/>
      <c r="F51" s="44"/>
      <c r="G51" s="36"/>
      <c r="H51" s="36"/>
      <c r="I51" s="44"/>
      <c r="J51" s="36"/>
      <c r="K51" s="36"/>
      <c r="L51" s="44"/>
      <c r="M51" s="36"/>
      <c r="N51" s="36"/>
      <c r="O51" s="44"/>
      <c r="P51" s="36"/>
      <c r="Q51" s="36"/>
      <c r="R51" s="44"/>
      <c r="S51" s="36"/>
      <c r="T51" s="36"/>
      <c r="U51" s="44"/>
      <c r="V51" s="36"/>
      <c r="W51" s="36"/>
      <c r="X51" s="44"/>
      <c r="Y51" s="36"/>
      <c r="Z51" s="36"/>
      <c r="AA51" s="44"/>
      <c r="AB51" s="36"/>
      <c r="AC51" s="36"/>
      <c r="AD51" s="44"/>
      <c r="AE51" s="36"/>
      <c r="AF51" s="36"/>
      <c r="AG51" s="44"/>
      <c r="AH51" s="36"/>
      <c r="AI51" s="36"/>
      <c r="AJ51" s="44"/>
      <c r="AK51" s="36"/>
      <c r="AL51" s="36"/>
      <c r="AM51" s="44"/>
    </row>
    <row r="52" spans="1:39" s="8" customFormat="1" x14ac:dyDescent="0.25">
      <c r="A52" s="40" t="s">
        <v>18</v>
      </c>
      <c r="B52" s="47" t="s">
        <v>14</v>
      </c>
      <c r="C52" s="115">
        <f t="shared" si="2"/>
        <v>0</v>
      </c>
      <c r="D52" s="36"/>
      <c r="E52" s="36"/>
      <c r="F52" s="44"/>
      <c r="G52" s="36"/>
      <c r="H52" s="36"/>
      <c r="I52" s="44"/>
      <c r="J52" s="36"/>
      <c r="K52" s="36"/>
      <c r="L52" s="44"/>
      <c r="M52" s="36"/>
      <c r="N52" s="36"/>
      <c r="O52" s="44"/>
      <c r="P52" s="36"/>
      <c r="Q52" s="36"/>
      <c r="R52" s="44"/>
      <c r="S52" s="36"/>
      <c r="T52" s="36"/>
      <c r="U52" s="44"/>
      <c r="V52" s="36"/>
      <c r="W52" s="36"/>
      <c r="X52" s="44"/>
      <c r="Y52" s="36"/>
      <c r="Z52" s="36"/>
      <c r="AA52" s="44"/>
      <c r="AB52" s="36"/>
      <c r="AC52" s="36"/>
      <c r="AD52" s="44"/>
      <c r="AE52" s="36"/>
      <c r="AF52" s="36"/>
      <c r="AG52" s="44"/>
      <c r="AH52" s="36"/>
      <c r="AI52" s="36"/>
      <c r="AJ52" s="44"/>
      <c r="AK52" s="36"/>
      <c r="AL52" s="36"/>
      <c r="AM52" s="44"/>
    </row>
    <row r="53" spans="1:39" s="8" customFormat="1" x14ac:dyDescent="0.25">
      <c r="A53" s="40" t="s">
        <v>18</v>
      </c>
      <c r="B53" s="47" t="s">
        <v>14</v>
      </c>
      <c r="C53" s="115">
        <f t="shared" si="2"/>
        <v>0</v>
      </c>
      <c r="D53" s="36"/>
      <c r="E53" s="36"/>
      <c r="F53" s="44"/>
      <c r="G53" s="36"/>
      <c r="H53" s="36"/>
      <c r="I53" s="44"/>
      <c r="J53" s="36"/>
      <c r="K53" s="36"/>
      <c r="L53" s="44"/>
      <c r="M53" s="36"/>
      <c r="N53" s="36"/>
      <c r="O53" s="44"/>
      <c r="P53" s="36"/>
      <c r="Q53" s="36"/>
      <c r="R53" s="44"/>
      <c r="S53" s="36"/>
      <c r="T53" s="36"/>
      <c r="U53" s="44"/>
      <c r="V53" s="36"/>
      <c r="W53" s="36"/>
      <c r="X53" s="44"/>
      <c r="Y53" s="36"/>
      <c r="Z53" s="36"/>
      <c r="AA53" s="44"/>
      <c r="AB53" s="36"/>
      <c r="AC53" s="36"/>
      <c r="AD53" s="44"/>
      <c r="AE53" s="36"/>
      <c r="AF53" s="36"/>
      <c r="AG53" s="44"/>
      <c r="AH53" s="36"/>
      <c r="AI53" s="36"/>
      <c r="AJ53" s="44"/>
      <c r="AK53" s="36"/>
      <c r="AL53" s="36"/>
      <c r="AM53" s="44"/>
    </row>
    <row r="54" spans="1:39" s="8" customFormat="1" x14ac:dyDescent="0.25">
      <c r="A54" s="40" t="s">
        <v>18</v>
      </c>
      <c r="B54" s="47" t="s">
        <v>14</v>
      </c>
      <c r="C54" s="115">
        <f t="shared" si="2"/>
        <v>0</v>
      </c>
      <c r="D54" s="36"/>
      <c r="E54" s="36"/>
      <c r="F54" s="44"/>
      <c r="G54" s="36"/>
      <c r="H54" s="36"/>
      <c r="I54" s="44"/>
      <c r="J54" s="36"/>
      <c r="K54" s="36"/>
      <c r="L54" s="44"/>
      <c r="M54" s="36"/>
      <c r="N54" s="36"/>
      <c r="O54" s="44"/>
      <c r="P54" s="36"/>
      <c r="Q54" s="36"/>
      <c r="R54" s="44"/>
      <c r="S54" s="36"/>
      <c r="T54" s="36"/>
      <c r="U54" s="44"/>
      <c r="V54" s="36"/>
      <c r="W54" s="36"/>
      <c r="X54" s="44"/>
      <c r="Y54" s="36"/>
      <c r="Z54" s="36"/>
      <c r="AA54" s="44"/>
      <c r="AB54" s="36"/>
      <c r="AC54" s="36"/>
      <c r="AD54" s="44"/>
      <c r="AE54" s="36"/>
      <c r="AF54" s="36"/>
      <c r="AG54" s="44"/>
      <c r="AH54" s="36"/>
      <c r="AI54" s="36"/>
      <c r="AJ54" s="44"/>
      <c r="AK54" s="36"/>
      <c r="AL54" s="36"/>
      <c r="AM54" s="44"/>
    </row>
    <row r="55" spans="1:39" s="8" customFormat="1" x14ac:dyDescent="0.25">
      <c r="A55" s="40" t="s">
        <v>18</v>
      </c>
      <c r="B55" s="47" t="s">
        <v>14</v>
      </c>
      <c r="C55" s="115">
        <f t="shared" si="2"/>
        <v>0</v>
      </c>
      <c r="D55" s="36"/>
      <c r="E55" s="36"/>
      <c r="F55" s="44"/>
      <c r="G55" s="36"/>
      <c r="H55" s="36"/>
      <c r="I55" s="44"/>
      <c r="J55" s="36"/>
      <c r="K55" s="36"/>
      <c r="L55" s="44"/>
      <c r="M55" s="36"/>
      <c r="N55" s="36"/>
      <c r="O55" s="44"/>
      <c r="P55" s="36"/>
      <c r="Q55" s="36"/>
      <c r="R55" s="44"/>
      <c r="S55" s="36"/>
      <c r="T55" s="36"/>
      <c r="U55" s="44"/>
      <c r="V55" s="36"/>
      <c r="W55" s="36"/>
      <c r="X55" s="44"/>
      <c r="Y55" s="36"/>
      <c r="Z55" s="36"/>
      <c r="AA55" s="44"/>
      <c r="AB55" s="36"/>
      <c r="AC55" s="36"/>
      <c r="AD55" s="44"/>
      <c r="AE55" s="36"/>
      <c r="AF55" s="36"/>
      <c r="AG55" s="44"/>
      <c r="AH55" s="36"/>
      <c r="AI55" s="36"/>
      <c r="AJ55" s="44"/>
      <c r="AK55" s="36"/>
      <c r="AL55" s="36"/>
      <c r="AM55" s="44"/>
    </row>
    <row r="56" spans="1:39" s="8" customFormat="1" x14ac:dyDescent="0.25">
      <c r="A56" s="40" t="s">
        <v>18</v>
      </c>
      <c r="B56" s="47" t="s">
        <v>14</v>
      </c>
      <c r="C56" s="115">
        <f t="shared" si="2"/>
        <v>0</v>
      </c>
      <c r="D56" s="36"/>
      <c r="E56" s="36"/>
      <c r="F56" s="44"/>
      <c r="G56" s="36"/>
      <c r="H56" s="36"/>
      <c r="I56" s="44"/>
      <c r="J56" s="36"/>
      <c r="K56" s="36"/>
      <c r="L56" s="44"/>
      <c r="M56" s="36"/>
      <c r="N56" s="36"/>
      <c r="O56" s="44"/>
      <c r="P56" s="36"/>
      <c r="Q56" s="36"/>
      <c r="R56" s="44"/>
      <c r="S56" s="36"/>
      <c r="T56" s="36"/>
      <c r="U56" s="44"/>
      <c r="V56" s="36"/>
      <c r="W56" s="36"/>
      <c r="X56" s="44"/>
      <c r="Y56" s="36"/>
      <c r="Z56" s="36"/>
      <c r="AA56" s="44"/>
      <c r="AB56" s="36"/>
      <c r="AC56" s="36"/>
      <c r="AD56" s="44"/>
      <c r="AE56" s="36"/>
      <c r="AF56" s="36"/>
      <c r="AG56" s="44"/>
      <c r="AH56" s="36"/>
      <c r="AI56" s="36"/>
      <c r="AJ56" s="44"/>
      <c r="AK56" s="36"/>
      <c r="AL56" s="36"/>
      <c r="AM56" s="44"/>
    </row>
    <row r="57" spans="1:39" s="8" customFormat="1" x14ac:dyDescent="0.25">
      <c r="A57" s="40" t="s">
        <v>18</v>
      </c>
      <c r="B57" s="47" t="s">
        <v>14</v>
      </c>
      <c r="C57" s="115">
        <f t="shared" si="2"/>
        <v>0</v>
      </c>
      <c r="D57" s="36"/>
      <c r="E57" s="36"/>
      <c r="F57" s="44"/>
      <c r="G57" s="36"/>
      <c r="H57" s="36"/>
      <c r="I57" s="44"/>
      <c r="J57" s="36"/>
      <c r="K57" s="36"/>
      <c r="L57" s="44"/>
      <c r="M57" s="36"/>
      <c r="N57" s="36"/>
      <c r="O57" s="44"/>
      <c r="P57" s="36"/>
      <c r="Q57" s="36"/>
      <c r="R57" s="44"/>
      <c r="S57" s="36"/>
      <c r="T57" s="36"/>
      <c r="U57" s="44"/>
      <c r="V57" s="36"/>
      <c r="W57" s="36"/>
      <c r="X57" s="44"/>
      <c r="Y57" s="36"/>
      <c r="Z57" s="36"/>
      <c r="AA57" s="44"/>
      <c r="AB57" s="36"/>
      <c r="AC57" s="36"/>
      <c r="AD57" s="44"/>
      <c r="AE57" s="36"/>
      <c r="AF57" s="36"/>
      <c r="AG57" s="44"/>
      <c r="AH57" s="36"/>
      <c r="AI57" s="36"/>
      <c r="AJ57" s="44"/>
      <c r="AK57" s="36"/>
      <c r="AL57" s="36"/>
      <c r="AM57" s="44"/>
    </row>
    <row r="58" spans="1:39" s="8" customFormat="1" x14ac:dyDescent="0.25">
      <c r="A58" s="40" t="s">
        <v>18</v>
      </c>
      <c r="B58" s="47" t="s">
        <v>14</v>
      </c>
      <c r="C58" s="115">
        <f t="shared" si="2"/>
        <v>0</v>
      </c>
      <c r="D58" s="36"/>
      <c r="E58" s="36"/>
      <c r="F58" s="44"/>
      <c r="G58" s="36"/>
      <c r="H58" s="36"/>
      <c r="I58" s="44"/>
      <c r="J58" s="36"/>
      <c r="K58" s="36"/>
      <c r="L58" s="44"/>
      <c r="M58" s="36"/>
      <c r="N58" s="36"/>
      <c r="O58" s="44"/>
      <c r="P58" s="36"/>
      <c r="Q58" s="36"/>
      <c r="R58" s="44"/>
      <c r="S58" s="36"/>
      <c r="T58" s="36"/>
      <c r="U58" s="44"/>
      <c r="V58" s="36"/>
      <c r="W58" s="36"/>
      <c r="X58" s="44"/>
      <c r="Y58" s="36"/>
      <c r="Z58" s="36"/>
      <c r="AA58" s="44"/>
      <c r="AB58" s="36"/>
      <c r="AC58" s="36"/>
      <c r="AD58" s="44"/>
      <c r="AE58" s="36"/>
      <c r="AF58" s="36"/>
      <c r="AG58" s="44"/>
      <c r="AH58" s="36"/>
      <c r="AI58" s="36"/>
      <c r="AJ58" s="44"/>
      <c r="AK58" s="36"/>
      <c r="AL58" s="36"/>
      <c r="AM58" s="44"/>
    </row>
    <row r="59" spans="1:39" s="8" customFormat="1" x14ac:dyDescent="0.25">
      <c r="A59" s="40" t="s">
        <v>18</v>
      </c>
      <c r="B59" s="47" t="s">
        <v>14</v>
      </c>
      <c r="C59" s="115">
        <f t="shared" si="2"/>
        <v>0</v>
      </c>
      <c r="D59" s="36"/>
      <c r="E59" s="36"/>
      <c r="F59" s="44"/>
      <c r="G59" s="36"/>
      <c r="H59" s="36"/>
      <c r="I59" s="44"/>
      <c r="J59" s="36"/>
      <c r="K59" s="36"/>
      <c r="L59" s="44"/>
      <c r="M59" s="36"/>
      <c r="N59" s="36"/>
      <c r="O59" s="44"/>
      <c r="P59" s="36"/>
      <c r="Q59" s="36"/>
      <c r="R59" s="44"/>
      <c r="S59" s="36"/>
      <c r="T59" s="36"/>
      <c r="U59" s="44"/>
      <c r="V59" s="36"/>
      <c r="W59" s="36"/>
      <c r="X59" s="44"/>
      <c r="Y59" s="36"/>
      <c r="Z59" s="36"/>
      <c r="AA59" s="44"/>
      <c r="AB59" s="36"/>
      <c r="AC59" s="36"/>
      <c r="AD59" s="44"/>
      <c r="AE59" s="36"/>
      <c r="AF59" s="36"/>
      <c r="AG59" s="44"/>
      <c r="AH59" s="36"/>
      <c r="AI59" s="36"/>
      <c r="AJ59" s="44"/>
      <c r="AK59" s="36"/>
      <c r="AL59" s="36"/>
      <c r="AM59" s="44"/>
    </row>
    <row r="60" spans="1:39" ht="15" x14ac:dyDescent="0.25">
      <c r="A60" s="34" t="s">
        <v>53</v>
      </c>
      <c r="B60" s="35"/>
      <c r="C60" s="117">
        <f t="shared" si="2"/>
        <v>0</v>
      </c>
      <c r="D60" s="36"/>
      <c r="E60" s="36"/>
      <c r="F60" s="29">
        <f>IF(D46&gt;$B$27,0,SUM(F49:F58))</f>
        <v>0</v>
      </c>
      <c r="G60" s="36"/>
      <c r="H60" s="36"/>
      <c r="I60" s="29">
        <f>IF(G46&gt;$B$27,0,SUM(I49:I58))</f>
        <v>0</v>
      </c>
      <c r="J60" s="36"/>
      <c r="K60" s="36"/>
      <c r="L60" s="29">
        <f>IF(J46&gt;$B$27,0,SUM(L49:L58))</f>
        <v>0</v>
      </c>
      <c r="M60" s="36"/>
      <c r="N60" s="36"/>
      <c r="O60" s="29">
        <f>IF(M46&gt;$B$27,0,SUM(O49:O58))</f>
        <v>0</v>
      </c>
      <c r="P60" s="36"/>
      <c r="Q60" s="36"/>
      <c r="R60" s="29">
        <f>IF(P46&gt;$B$27,0,SUM(R49:R58))</f>
        <v>0</v>
      </c>
      <c r="S60" s="36"/>
      <c r="T60" s="36"/>
      <c r="U60" s="29">
        <f>IF(S46&gt;$B$27,0,SUM(U49:U58))</f>
        <v>0</v>
      </c>
      <c r="V60" s="36"/>
      <c r="W60" s="36"/>
      <c r="X60" s="29">
        <f>IF(V46&gt;$B$27,0,SUM(X49:X58))</f>
        <v>0</v>
      </c>
      <c r="Y60" s="36"/>
      <c r="Z60" s="36"/>
      <c r="AA60" s="29">
        <f>IF(Y46&gt;$B$27,0,SUM(AA49:AA58))</f>
        <v>0</v>
      </c>
      <c r="AB60" s="36"/>
      <c r="AC60" s="36"/>
      <c r="AD60" s="29">
        <f>IF(AB46&gt;$B$27,0,SUM(AD49:AD58))</f>
        <v>0</v>
      </c>
      <c r="AE60" s="36"/>
      <c r="AF60" s="36"/>
      <c r="AG60" s="29">
        <f>IF(AE46&gt;$B$27,0,SUM(AG49:AG58))</f>
        <v>0</v>
      </c>
      <c r="AH60" s="36"/>
      <c r="AI60" s="36"/>
      <c r="AJ60" s="29">
        <f>IF(AH46&gt;$B$27,0,SUM(AJ49:AJ58))</f>
        <v>0</v>
      </c>
      <c r="AK60" s="36"/>
      <c r="AL60" s="36"/>
      <c r="AM60" s="29">
        <f>IF(AK46&gt;$B$27,0,SUM(AM49:AM58))</f>
        <v>0</v>
      </c>
    </row>
    <row r="61" spans="1:39" ht="7.5" customHeight="1" x14ac:dyDescent="0.25">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1:39" ht="15" x14ac:dyDescent="0.25">
      <c r="A62" s="227" t="s">
        <v>143</v>
      </c>
      <c r="B62" s="228"/>
      <c r="C62" s="143" t="s">
        <v>0</v>
      </c>
      <c r="D62" s="227" t="str">
        <f>$A$32</f>
        <v/>
      </c>
      <c r="E62" s="229"/>
      <c r="F62" s="229"/>
      <c r="G62" s="227" t="str">
        <f>$A$33</f>
        <v/>
      </c>
      <c r="H62" s="229"/>
      <c r="I62" s="229"/>
      <c r="J62" s="227" t="str">
        <f>$A$34</f>
        <v/>
      </c>
      <c r="K62" s="229"/>
      <c r="L62" s="229"/>
      <c r="M62" s="227" t="str">
        <f>$A$35</f>
        <v/>
      </c>
      <c r="N62" s="229"/>
      <c r="O62" s="229"/>
      <c r="P62" s="227" t="str">
        <f>$A$36</f>
        <v/>
      </c>
      <c r="Q62" s="229"/>
      <c r="R62" s="229"/>
      <c r="S62" s="227" t="str">
        <f>$A$37</f>
        <v/>
      </c>
      <c r="T62" s="229"/>
      <c r="U62" s="229"/>
      <c r="V62" s="227" t="str">
        <f>$A$38</f>
        <v/>
      </c>
      <c r="W62" s="229"/>
      <c r="X62" s="229"/>
      <c r="Y62" s="227" t="str">
        <f>$A$39</f>
        <v/>
      </c>
      <c r="Z62" s="229"/>
      <c r="AA62" s="229"/>
      <c r="AB62" s="227" t="str">
        <f>$A$40</f>
        <v/>
      </c>
      <c r="AC62" s="229"/>
      <c r="AD62" s="229"/>
      <c r="AE62" s="227" t="str">
        <f>$A$41</f>
        <v/>
      </c>
      <c r="AF62" s="229"/>
      <c r="AG62" s="229"/>
      <c r="AH62" s="227" t="str">
        <f>$A$42</f>
        <v/>
      </c>
      <c r="AI62" s="229"/>
      <c r="AJ62" s="229"/>
      <c r="AK62" s="227" t="str">
        <f>$A$43</f>
        <v/>
      </c>
      <c r="AL62" s="229"/>
      <c r="AM62" s="229"/>
    </row>
    <row r="63" spans="1:39" s="8" customFormat="1" ht="28.5" x14ac:dyDescent="0.25">
      <c r="A63" s="31" t="s">
        <v>16</v>
      </c>
      <c r="B63" s="33" t="s">
        <v>52</v>
      </c>
      <c r="C63" s="116" t="s">
        <v>15</v>
      </c>
      <c r="D63" s="36"/>
      <c r="E63" s="37"/>
      <c r="F63" s="32" t="str">
        <f>IF($B$27&lt;D$46,"","Dépenses prévisionnelles")</f>
        <v/>
      </c>
      <c r="G63" s="36"/>
      <c r="H63" s="37"/>
      <c r="I63" s="32" t="str">
        <f>IF($B$27&lt;G$46,"","Dépenses prévisionnelles")</f>
        <v/>
      </c>
      <c r="J63" s="36"/>
      <c r="K63" s="37"/>
      <c r="L63" s="32" t="str">
        <f>IF($B$27&lt;J$46,"","Dépenses prévisionnelles")</f>
        <v/>
      </c>
      <c r="M63" s="36"/>
      <c r="N63" s="37"/>
      <c r="O63" s="32" t="str">
        <f>IF($B$27&lt;M$46,"","Dépenses prévisionnelles")</f>
        <v/>
      </c>
      <c r="P63" s="36"/>
      <c r="Q63" s="37"/>
      <c r="R63" s="32" t="str">
        <f>IF($B$27&lt;P$46,"","Dépenses prévisionnelles")</f>
        <v/>
      </c>
      <c r="S63" s="36"/>
      <c r="T63" s="37"/>
      <c r="U63" s="32" t="str">
        <f>IF($B$27&lt;S$46,"","Dépenses prévisionnelles")</f>
        <v/>
      </c>
      <c r="V63" s="36"/>
      <c r="W63" s="37"/>
      <c r="X63" s="32" t="str">
        <f>IF($B$27&lt;V$46,"","Dépenses prévisionnelles")</f>
        <v/>
      </c>
      <c r="Y63" s="36"/>
      <c r="Z63" s="37"/>
      <c r="AA63" s="32" t="str">
        <f>IF($B$27&lt;Y$46,"","Dépenses prévisionnelles")</f>
        <v/>
      </c>
      <c r="AB63" s="36"/>
      <c r="AC63" s="37"/>
      <c r="AD63" s="32" t="str">
        <f>IF($B$27&lt;AB$46,"","Dépenses prévisionnelles")</f>
        <v/>
      </c>
      <c r="AE63" s="36"/>
      <c r="AF63" s="37"/>
      <c r="AG63" s="32" t="str">
        <f>IF($B$27&lt;AE$46,"","Dépenses prévisionnelles")</f>
        <v/>
      </c>
      <c r="AH63" s="36"/>
      <c r="AI63" s="37"/>
      <c r="AJ63" s="32" t="str">
        <f>IF($B$27&lt;AH$46,"","Dépenses prévisionnelles")</f>
        <v/>
      </c>
      <c r="AK63" s="36"/>
      <c r="AL63" s="37"/>
      <c r="AM63" s="32" t="str">
        <f>IF($B$27&lt;AK$46,"","Dépenses prévisionnelles")</f>
        <v/>
      </c>
    </row>
    <row r="64" spans="1:39" s="8" customFormat="1" x14ac:dyDescent="0.25">
      <c r="A64" s="40" t="s">
        <v>18</v>
      </c>
      <c r="B64" s="41" t="s">
        <v>19</v>
      </c>
      <c r="C64" s="114">
        <f t="shared" ref="C64:C74" si="3">IF($B$27&gt;=1,F64,0)+IF($B$27&gt;=2,I64,0)+IF($B$27&gt;=3,L64,0)+IF($B$27&gt;=4,O64,0)+IF($B$27&gt;=5,R64,0)+IF($B$27&gt;=6,U64,0)+IF($B$27&gt;=7,X64,0)+IF($B$27&gt;=8,AA64,0)+IF($B$27&gt;=9,AD64,0)+IF($B$27&gt;=10,AG64)</f>
        <v>0</v>
      </c>
      <c r="D64" s="42"/>
      <c r="E64" s="43"/>
      <c r="F64" s="44"/>
      <c r="G64" s="42"/>
      <c r="H64" s="43"/>
      <c r="I64" s="44"/>
      <c r="J64" s="42"/>
      <c r="K64" s="43"/>
      <c r="L64" s="44"/>
      <c r="M64" s="42"/>
      <c r="N64" s="43"/>
      <c r="O64" s="44"/>
      <c r="P64" s="42"/>
      <c r="Q64" s="43"/>
      <c r="R64" s="44"/>
      <c r="S64" s="42"/>
      <c r="T64" s="43"/>
      <c r="U64" s="44"/>
      <c r="V64" s="42"/>
      <c r="W64" s="43"/>
      <c r="X64" s="44"/>
      <c r="Y64" s="42"/>
      <c r="Z64" s="43"/>
      <c r="AA64" s="44"/>
      <c r="AB64" s="42"/>
      <c r="AC64" s="43"/>
      <c r="AD64" s="44"/>
      <c r="AE64" s="45"/>
      <c r="AF64" s="46"/>
      <c r="AG64" s="44"/>
      <c r="AH64" s="45"/>
      <c r="AI64" s="46"/>
      <c r="AJ64" s="44"/>
      <c r="AK64" s="45"/>
      <c r="AL64" s="46"/>
      <c r="AM64" s="44"/>
    </row>
    <row r="65" spans="1:39" s="8" customFormat="1" x14ac:dyDescent="0.25">
      <c r="A65" s="40" t="s">
        <v>18</v>
      </c>
      <c r="B65" s="47" t="s">
        <v>19</v>
      </c>
      <c r="C65" s="115">
        <f t="shared" si="3"/>
        <v>0</v>
      </c>
      <c r="D65" s="48"/>
      <c r="E65" s="49"/>
      <c r="F65" s="50"/>
      <c r="G65" s="48"/>
      <c r="H65" s="49"/>
      <c r="I65" s="50"/>
      <c r="J65" s="48"/>
      <c r="K65" s="49"/>
      <c r="L65" s="50"/>
      <c r="M65" s="48"/>
      <c r="N65" s="49"/>
      <c r="O65" s="50"/>
      <c r="P65" s="48"/>
      <c r="Q65" s="49"/>
      <c r="R65" s="50"/>
      <c r="S65" s="48"/>
      <c r="T65" s="49"/>
      <c r="U65" s="50"/>
      <c r="V65" s="48"/>
      <c r="W65" s="49"/>
      <c r="X65" s="50"/>
      <c r="Y65" s="48"/>
      <c r="Z65" s="49"/>
      <c r="AA65" s="50"/>
      <c r="AB65" s="48"/>
      <c r="AC65" s="49"/>
      <c r="AD65" s="50"/>
      <c r="AE65" s="51"/>
      <c r="AF65" s="52"/>
      <c r="AG65" s="50"/>
      <c r="AH65" s="51"/>
      <c r="AI65" s="52"/>
      <c r="AJ65" s="50"/>
      <c r="AK65" s="51"/>
      <c r="AL65" s="52"/>
      <c r="AM65" s="50"/>
    </row>
    <row r="66" spans="1:39" s="8" customFormat="1" x14ac:dyDescent="0.25">
      <c r="A66" s="40" t="s">
        <v>18</v>
      </c>
      <c r="B66" s="47" t="s">
        <v>19</v>
      </c>
      <c r="C66" s="115">
        <f t="shared" si="3"/>
        <v>0</v>
      </c>
      <c r="D66" s="48"/>
      <c r="E66" s="49"/>
      <c r="F66" s="50"/>
      <c r="G66" s="48"/>
      <c r="H66" s="49"/>
      <c r="I66" s="50"/>
      <c r="J66" s="48"/>
      <c r="K66" s="49"/>
      <c r="L66" s="50"/>
      <c r="M66" s="48"/>
      <c r="N66" s="49"/>
      <c r="O66" s="50"/>
      <c r="P66" s="48"/>
      <c r="Q66" s="49"/>
      <c r="R66" s="50"/>
      <c r="S66" s="48"/>
      <c r="T66" s="49"/>
      <c r="U66" s="50"/>
      <c r="V66" s="48"/>
      <c r="W66" s="49"/>
      <c r="X66" s="50"/>
      <c r="Y66" s="48"/>
      <c r="Z66" s="49"/>
      <c r="AA66" s="50"/>
      <c r="AB66" s="48"/>
      <c r="AC66" s="49"/>
      <c r="AD66" s="50"/>
      <c r="AE66" s="51"/>
      <c r="AF66" s="52"/>
      <c r="AG66" s="50"/>
      <c r="AH66" s="51"/>
      <c r="AI66" s="52"/>
      <c r="AJ66" s="50"/>
      <c r="AK66" s="51"/>
      <c r="AL66" s="52"/>
      <c r="AM66" s="50"/>
    </row>
    <row r="67" spans="1:39" s="8" customFormat="1" x14ac:dyDescent="0.25">
      <c r="A67" s="40" t="s">
        <v>18</v>
      </c>
      <c r="B67" s="47" t="s">
        <v>19</v>
      </c>
      <c r="C67" s="115">
        <f t="shared" si="3"/>
        <v>0</v>
      </c>
      <c r="D67" s="48"/>
      <c r="E67" s="49"/>
      <c r="F67" s="50"/>
      <c r="G67" s="48"/>
      <c r="H67" s="49"/>
      <c r="I67" s="50"/>
      <c r="J67" s="48"/>
      <c r="K67" s="49"/>
      <c r="L67" s="50"/>
      <c r="M67" s="48"/>
      <c r="N67" s="49"/>
      <c r="O67" s="50"/>
      <c r="P67" s="48"/>
      <c r="Q67" s="49"/>
      <c r="R67" s="50"/>
      <c r="S67" s="48"/>
      <c r="T67" s="49"/>
      <c r="U67" s="50"/>
      <c r="V67" s="48"/>
      <c r="W67" s="49"/>
      <c r="X67" s="50"/>
      <c r="Y67" s="48"/>
      <c r="Z67" s="49"/>
      <c r="AA67" s="50"/>
      <c r="AB67" s="48"/>
      <c r="AC67" s="49"/>
      <c r="AD67" s="50"/>
      <c r="AE67" s="51"/>
      <c r="AF67" s="52"/>
      <c r="AG67" s="50"/>
      <c r="AH67" s="51"/>
      <c r="AI67" s="52"/>
      <c r="AJ67" s="50"/>
      <c r="AK67" s="51"/>
      <c r="AL67" s="52"/>
      <c r="AM67" s="50"/>
    </row>
    <row r="68" spans="1:39" s="8" customFormat="1" x14ac:dyDescent="0.25">
      <c r="A68" s="40" t="s">
        <v>18</v>
      </c>
      <c r="B68" s="47" t="s">
        <v>19</v>
      </c>
      <c r="C68" s="115">
        <f t="shared" si="3"/>
        <v>0</v>
      </c>
      <c r="D68" s="48"/>
      <c r="E68" s="49"/>
      <c r="F68" s="50"/>
      <c r="G68" s="48"/>
      <c r="H68" s="49"/>
      <c r="I68" s="50"/>
      <c r="J68" s="48"/>
      <c r="K68" s="49"/>
      <c r="L68" s="50"/>
      <c r="M68" s="48"/>
      <c r="N68" s="49"/>
      <c r="O68" s="50"/>
      <c r="P68" s="48"/>
      <c r="Q68" s="49"/>
      <c r="R68" s="50"/>
      <c r="S68" s="48"/>
      <c r="T68" s="49"/>
      <c r="U68" s="50"/>
      <c r="V68" s="48"/>
      <c r="W68" s="49"/>
      <c r="X68" s="50"/>
      <c r="Y68" s="48"/>
      <c r="Z68" s="49"/>
      <c r="AA68" s="50"/>
      <c r="AB68" s="48"/>
      <c r="AC68" s="49"/>
      <c r="AD68" s="50"/>
      <c r="AE68" s="51"/>
      <c r="AF68" s="52"/>
      <c r="AG68" s="50"/>
      <c r="AH68" s="51"/>
      <c r="AI68" s="52"/>
      <c r="AJ68" s="50"/>
      <c r="AK68" s="51"/>
      <c r="AL68" s="52"/>
      <c r="AM68" s="50"/>
    </row>
    <row r="69" spans="1:39" s="8" customFormat="1" x14ac:dyDescent="0.25">
      <c r="A69" s="40" t="s">
        <v>18</v>
      </c>
      <c r="B69" s="47" t="s">
        <v>19</v>
      </c>
      <c r="C69" s="115">
        <f t="shared" si="3"/>
        <v>0</v>
      </c>
      <c r="D69" s="48"/>
      <c r="E69" s="49"/>
      <c r="F69" s="50"/>
      <c r="G69" s="48"/>
      <c r="H69" s="49"/>
      <c r="I69" s="50"/>
      <c r="J69" s="48"/>
      <c r="K69" s="49"/>
      <c r="L69" s="50"/>
      <c r="M69" s="48"/>
      <c r="N69" s="49"/>
      <c r="O69" s="50"/>
      <c r="P69" s="48"/>
      <c r="Q69" s="49"/>
      <c r="R69" s="50"/>
      <c r="S69" s="48"/>
      <c r="T69" s="49"/>
      <c r="U69" s="50"/>
      <c r="V69" s="48"/>
      <c r="W69" s="49"/>
      <c r="X69" s="50"/>
      <c r="Y69" s="48"/>
      <c r="Z69" s="49"/>
      <c r="AA69" s="50"/>
      <c r="AB69" s="48"/>
      <c r="AC69" s="49"/>
      <c r="AD69" s="50"/>
      <c r="AE69" s="51"/>
      <c r="AF69" s="52"/>
      <c r="AG69" s="50"/>
      <c r="AH69" s="51"/>
      <c r="AI69" s="52"/>
      <c r="AJ69" s="50"/>
      <c r="AK69" s="51"/>
      <c r="AL69" s="52"/>
      <c r="AM69" s="50"/>
    </row>
    <row r="70" spans="1:39" s="8" customFormat="1" x14ac:dyDescent="0.25">
      <c r="A70" s="40" t="s">
        <v>18</v>
      </c>
      <c r="B70" s="47" t="s">
        <v>19</v>
      </c>
      <c r="C70" s="115">
        <f t="shared" si="3"/>
        <v>0</v>
      </c>
      <c r="D70" s="48"/>
      <c r="E70" s="49"/>
      <c r="F70" s="50"/>
      <c r="G70" s="48"/>
      <c r="H70" s="49"/>
      <c r="I70" s="50"/>
      <c r="J70" s="48"/>
      <c r="K70" s="49"/>
      <c r="L70" s="50"/>
      <c r="M70" s="48"/>
      <c r="N70" s="49"/>
      <c r="O70" s="50"/>
      <c r="P70" s="48"/>
      <c r="Q70" s="49"/>
      <c r="R70" s="50"/>
      <c r="S70" s="48"/>
      <c r="T70" s="49"/>
      <c r="U70" s="50"/>
      <c r="V70" s="48"/>
      <c r="W70" s="49"/>
      <c r="X70" s="50"/>
      <c r="Y70" s="48"/>
      <c r="Z70" s="49"/>
      <c r="AA70" s="50"/>
      <c r="AB70" s="48"/>
      <c r="AC70" s="49"/>
      <c r="AD70" s="50"/>
      <c r="AE70" s="51"/>
      <c r="AF70" s="52"/>
      <c r="AG70" s="50"/>
      <c r="AH70" s="51"/>
      <c r="AI70" s="52"/>
      <c r="AJ70" s="50"/>
      <c r="AK70" s="51"/>
      <c r="AL70" s="52"/>
      <c r="AM70" s="50"/>
    </row>
    <row r="71" spans="1:39" s="8" customFormat="1" x14ac:dyDescent="0.25">
      <c r="A71" s="40" t="s">
        <v>18</v>
      </c>
      <c r="B71" s="47" t="s">
        <v>19</v>
      </c>
      <c r="C71" s="115">
        <f t="shared" si="3"/>
        <v>0</v>
      </c>
      <c r="D71" s="48"/>
      <c r="E71" s="49"/>
      <c r="F71" s="50"/>
      <c r="G71" s="48"/>
      <c r="H71" s="49"/>
      <c r="I71" s="50"/>
      <c r="J71" s="48"/>
      <c r="K71" s="49"/>
      <c r="L71" s="50"/>
      <c r="M71" s="48"/>
      <c r="N71" s="49"/>
      <c r="O71" s="50"/>
      <c r="P71" s="48"/>
      <c r="Q71" s="49"/>
      <c r="R71" s="50"/>
      <c r="S71" s="48"/>
      <c r="T71" s="49"/>
      <c r="U71" s="50"/>
      <c r="V71" s="48"/>
      <c r="W71" s="49"/>
      <c r="X71" s="50"/>
      <c r="Y71" s="48"/>
      <c r="Z71" s="49"/>
      <c r="AA71" s="50"/>
      <c r="AB71" s="48"/>
      <c r="AC71" s="49"/>
      <c r="AD71" s="50"/>
      <c r="AE71" s="51"/>
      <c r="AF71" s="52"/>
      <c r="AG71" s="50"/>
      <c r="AH71" s="51"/>
      <c r="AI71" s="52"/>
      <c r="AJ71" s="50"/>
      <c r="AK71" s="51"/>
      <c r="AL71" s="52"/>
      <c r="AM71" s="50"/>
    </row>
    <row r="72" spans="1:39" s="8" customFormat="1" x14ac:dyDescent="0.25">
      <c r="A72" s="40" t="s">
        <v>18</v>
      </c>
      <c r="B72" s="47" t="s">
        <v>19</v>
      </c>
      <c r="C72" s="115">
        <f t="shared" si="3"/>
        <v>0</v>
      </c>
      <c r="D72" s="48"/>
      <c r="E72" s="49"/>
      <c r="F72" s="50"/>
      <c r="G72" s="48"/>
      <c r="H72" s="49"/>
      <c r="I72" s="50"/>
      <c r="J72" s="48"/>
      <c r="K72" s="49"/>
      <c r="L72" s="50"/>
      <c r="M72" s="48"/>
      <c r="N72" s="49"/>
      <c r="O72" s="50"/>
      <c r="P72" s="48"/>
      <c r="Q72" s="49"/>
      <c r="R72" s="50"/>
      <c r="S72" s="48"/>
      <c r="T72" s="49"/>
      <c r="U72" s="50"/>
      <c r="V72" s="48"/>
      <c r="W72" s="49"/>
      <c r="X72" s="50"/>
      <c r="Y72" s="48"/>
      <c r="Z72" s="49"/>
      <c r="AA72" s="50"/>
      <c r="AB72" s="48"/>
      <c r="AC72" s="49"/>
      <c r="AD72" s="50"/>
      <c r="AE72" s="51"/>
      <c r="AF72" s="52"/>
      <c r="AG72" s="50"/>
      <c r="AH72" s="51"/>
      <c r="AI72" s="52"/>
      <c r="AJ72" s="50"/>
      <c r="AK72" s="51"/>
      <c r="AL72" s="52"/>
      <c r="AM72" s="50"/>
    </row>
    <row r="73" spans="1:39" s="8" customFormat="1" x14ac:dyDescent="0.25">
      <c r="A73" s="40" t="s">
        <v>18</v>
      </c>
      <c r="B73" s="47" t="s">
        <v>19</v>
      </c>
      <c r="C73" s="115">
        <f t="shared" si="3"/>
        <v>0</v>
      </c>
      <c r="D73" s="48"/>
      <c r="E73" s="49"/>
      <c r="F73" s="50"/>
      <c r="G73" s="48"/>
      <c r="H73" s="49"/>
      <c r="I73" s="50"/>
      <c r="J73" s="48"/>
      <c r="K73" s="49"/>
      <c r="L73" s="50"/>
      <c r="M73" s="48"/>
      <c r="N73" s="49"/>
      <c r="O73" s="50"/>
      <c r="P73" s="48"/>
      <c r="Q73" s="49"/>
      <c r="R73" s="50"/>
      <c r="S73" s="48"/>
      <c r="T73" s="49"/>
      <c r="U73" s="50"/>
      <c r="V73" s="48"/>
      <c r="W73" s="49"/>
      <c r="X73" s="50"/>
      <c r="Y73" s="48"/>
      <c r="Z73" s="49"/>
      <c r="AA73" s="50"/>
      <c r="AB73" s="48"/>
      <c r="AC73" s="49"/>
      <c r="AD73" s="50"/>
      <c r="AE73" s="51"/>
      <c r="AF73" s="52"/>
      <c r="AG73" s="50"/>
      <c r="AH73" s="51"/>
      <c r="AI73" s="52"/>
      <c r="AJ73" s="50"/>
      <c r="AK73" s="51"/>
      <c r="AL73" s="52"/>
      <c r="AM73" s="50"/>
    </row>
    <row r="74" spans="1:39" ht="15" x14ac:dyDescent="0.25">
      <c r="A74" s="34" t="s">
        <v>85</v>
      </c>
      <c r="B74" s="35"/>
      <c r="C74" s="117">
        <f t="shared" si="3"/>
        <v>0</v>
      </c>
      <c r="D74" s="38"/>
      <c r="E74" s="39"/>
      <c r="F74" s="29">
        <f>IF(F61&gt;$B$27,0,SUM(F64:F73))</f>
        <v>0</v>
      </c>
      <c r="G74" s="38"/>
      <c r="H74" s="39"/>
      <c r="I74" s="29">
        <f>IF(I61&gt;$B$27,0,SUM(I64:I73))</f>
        <v>0</v>
      </c>
      <c r="J74" s="38"/>
      <c r="K74" s="39"/>
      <c r="L74" s="29">
        <f>IF(L61&gt;$B$27,0,SUM(L64:L73))</f>
        <v>0</v>
      </c>
      <c r="M74" s="38"/>
      <c r="N74" s="39"/>
      <c r="O74" s="29">
        <f>IF(O61&gt;$B$27,0,SUM(O64:O73))</f>
        <v>0</v>
      </c>
      <c r="P74" s="38"/>
      <c r="Q74" s="39"/>
      <c r="R74" s="29">
        <f>IF(R61&gt;$B$27,0,SUM(R64:R73))</f>
        <v>0</v>
      </c>
      <c r="S74" s="38"/>
      <c r="T74" s="39"/>
      <c r="U74" s="29">
        <f>IF(U61&gt;$B$27,0,SUM(U64:U73))</f>
        <v>0</v>
      </c>
      <c r="V74" s="38"/>
      <c r="W74" s="39"/>
      <c r="X74" s="29">
        <f>IF(X61&gt;$B$27,0,SUM(X64:X73))</f>
        <v>0</v>
      </c>
      <c r="Y74" s="38"/>
      <c r="Z74" s="39"/>
      <c r="AA74" s="29">
        <f>IF(AA61&gt;$B$27,0,SUM(AA64:AA73))</f>
        <v>0</v>
      </c>
      <c r="AB74" s="38"/>
      <c r="AC74" s="39"/>
      <c r="AD74" s="29">
        <f>IF(AD61&gt;$B$27,0,SUM(AD64:AD73))</f>
        <v>0</v>
      </c>
      <c r="AE74" s="38"/>
      <c r="AF74" s="39"/>
      <c r="AG74" s="29">
        <f>IF(AG61&gt;$B$27,0,SUM(AG64:AG73))</f>
        <v>0</v>
      </c>
      <c r="AH74" s="38"/>
      <c r="AI74" s="39"/>
      <c r="AJ74" s="29">
        <f>IF(AJ61&gt;$B$27,0,SUM(AJ64:AJ73))</f>
        <v>0</v>
      </c>
      <c r="AK74" s="38"/>
      <c r="AL74" s="39"/>
      <c r="AM74" s="29">
        <f>IF(AM61&gt;$B$27,0,SUM(AM64:AM73))</f>
        <v>0</v>
      </c>
    </row>
    <row r="75" spans="1:39" ht="7.5" customHeight="1" x14ac:dyDescent="0.25">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row>
    <row r="76" spans="1:39" ht="15" x14ac:dyDescent="0.25">
      <c r="A76" s="227" t="s">
        <v>142</v>
      </c>
      <c r="B76" s="228"/>
      <c r="C76" s="143" t="s">
        <v>0</v>
      </c>
      <c r="D76" s="227" t="str">
        <f>$A$32</f>
        <v/>
      </c>
      <c r="E76" s="229"/>
      <c r="F76" s="229"/>
      <c r="G76" s="227" t="str">
        <f>$A$33</f>
        <v/>
      </c>
      <c r="H76" s="229"/>
      <c r="I76" s="229"/>
      <c r="J76" s="227" t="str">
        <f>$A$34</f>
        <v/>
      </c>
      <c r="K76" s="229"/>
      <c r="L76" s="229"/>
      <c r="M76" s="227" t="str">
        <f>$A$35</f>
        <v/>
      </c>
      <c r="N76" s="229"/>
      <c r="O76" s="229"/>
      <c r="P76" s="227" t="str">
        <f>$A$36</f>
        <v/>
      </c>
      <c r="Q76" s="229"/>
      <c r="R76" s="229"/>
      <c r="S76" s="227" t="str">
        <f>$A$37</f>
        <v/>
      </c>
      <c r="T76" s="229"/>
      <c r="U76" s="229"/>
      <c r="V76" s="227" t="str">
        <f>$A$38</f>
        <v/>
      </c>
      <c r="W76" s="229"/>
      <c r="X76" s="229"/>
      <c r="Y76" s="227" t="str">
        <f>$A$39</f>
        <v/>
      </c>
      <c r="Z76" s="229"/>
      <c r="AA76" s="229"/>
      <c r="AB76" s="227" t="str">
        <f>$A$40</f>
        <v/>
      </c>
      <c r="AC76" s="229"/>
      <c r="AD76" s="229"/>
      <c r="AE76" s="227" t="str">
        <f>$A$41</f>
        <v/>
      </c>
      <c r="AF76" s="229"/>
      <c r="AG76" s="229"/>
      <c r="AH76" s="227" t="str">
        <f>$A$42</f>
        <v/>
      </c>
      <c r="AI76" s="229"/>
      <c r="AJ76" s="229"/>
      <c r="AK76" s="227" t="str">
        <f>$A$43</f>
        <v/>
      </c>
      <c r="AL76" s="229"/>
      <c r="AM76" s="229"/>
    </row>
    <row r="77" spans="1:39" s="8" customFormat="1" ht="28.5" x14ac:dyDescent="0.25">
      <c r="A77" s="31" t="s">
        <v>16</v>
      </c>
      <c r="B77" s="33" t="s">
        <v>52</v>
      </c>
      <c r="C77" s="116" t="s">
        <v>15</v>
      </c>
      <c r="D77" s="36"/>
      <c r="E77" s="37"/>
      <c r="F77" s="32" t="str">
        <f>IF($B$27&lt;D$46,"","Dépenses prévisionnelles")</f>
        <v/>
      </c>
      <c r="G77" s="36"/>
      <c r="H77" s="37"/>
      <c r="I77" s="32" t="str">
        <f>IF($B$27&lt;G$46,"","Dépenses prévisionnelles")</f>
        <v/>
      </c>
      <c r="J77" s="36"/>
      <c r="K77" s="37"/>
      <c r="L77" s="32" t="str">
        <f>IF($B$27&lt;J$46,"","Dépenses prévisionnelles")</f>
        <v/>
      </c>
      <c r="M77" s="36"/>
      <c r="N77" s="37"/>
      <c r="O77" s="32" t="str">
        <f>IF($B$27&lt;M$46,"","Dépenses prévisionnelles")</f>
        <v/>
      </c>
      <c r="P77" s="36"/>
      <c r="Q77" s="37"/>
      <c r="R77" s="32" t="str">
        <f>IF($B$27&lt;P$46,"","Dépenses prévisionnelles")</f>
        <v/>
      </c>
      <c r="S77" s="36"/>
      <c r="T77" s="37"/>
      <c r="U77" s="32" t="str">
        <f>IF($B$27&lt;S$46,"","Dépenses prévisionnelles")</f>
        <v/>
      </c>
      <c r="V77" s="36"/>
      <c r="W77" s="37"/>
      <c r="X77" s="32" t="str">
        <f>IF($B$27&lt;V$46,"","Dépenses prévisionnelles")</f>
        <v/>
      </c>
      <c r="Y77" s="36"/>
      <c r="Z77" s="37"/>
      <c r="AA77" s="32" t="str">
        <f>IF($B$27&lt;Y$46,"","Dépenses prévisionnelles")</f>
        <v/>
      </c>
      <c r="AB77" s="36"/>
      <c r="AC77" s="37"/>
      <c r="AD77" s="32" t="str">
        <f>IF($B$27&lt;AB$46,"","Dépenses prévisionnelles")</f>
        <v/>
      </c>
      <c r="AE77" s="36"/>
      <c r="AF77" s="37"/>
      <c r="AG77" s="32" t="str">
        <f>IF($B$27&lt;AE$46,"","Dépenses prévisionnelles")</f>
        <v/>
      </c>
      <c r="AH77" s="36"/>
      <c r="AI77" s="37"/>
      <c r="AJ77" s="32" t="str">
        <f>IF($B$27&lt;AH$46,"","Dépenses prévisionnelles")</f>
        <v/>
      </c>
      <c r="AK77" s="36"/>
      <c r="AL77" s="37"/>
      <c r="AM77" s="32" t="str">
        <f>IF($B$27&lt;AK$46,"","Dépenses prévisionnelles")</f>
        <v/>
      </c>
    </row>
    <row r="78" spans="1:39" s="8" customFormat="1" x14ac:dyDescent="0.25">
      <c r="A78" s="40" t="s">
        <v>18</v>
      </c>
      <c r="B78" s="41" t="s">
        <v>19</v>
      </c>
      <c r="C78" s="114">
        <f t="shared" ref="C78:C83" si="4">IF($B$27&gt;=1,F78,0)+IF($B$27&gt;=2,I78,0)+IF($B$27&gt;=3,L78,0)+IF($B$27&gt;=4,O78,0)+IF($B$27&gt;=5,R78,0)+IF($B$27&gt;=6,U78,0)+IF($B$27&gt;=7,X78,0)+IF($B$27&gt;=8,AA78,0)+IF($B$27&gt;=9,AD78,0)+IF($B$27&gt;=10,AG78)</f>
        <v>0</v>
      </c>
      <c r="D78" s="42"/>
      <c r="E78" s="43"/>
      <c r="F78" s="44"/>
      <c r="G78" s="42"/>
      <c r="H78" s="43"/>
      <c r="I78" s="44"/>
      <c r="J78" s="42"/>
      <c r="K78" s="43"/>
      <c r="L78" s="44"/>
      <c r="M78" s="42"/>
      <c r="N78" s="43"/>
      <c r="O78" s="44"/>
      <c r="P78" s="42"/>
      <c r="Q78" s="43"/>
      <c r="R78" s="44"/>
      <c r="S78" s="42"/>
      <c r="T78" s="43"/>
      <c r="U78" s="44"/>
      <c r="V78" s="42"/>
      <c r="W78" s="43"/>
      <c r="X78" s="44"/>
      <c r="Y78" s="42"/>
      <c r="Z78" s="43"/>
      <c r="AA78" s="44"/>
      <c r="AB78" s="42"/>
      <c r="AC78" s="43"/>
      <c r="AD78" s="44"/>
      <c r="AE78" s="45"/>
      <c r="AF78" s="46"/>
      <c r="AG78" s="44"/>
      <c r="AH78" s="45"/>
      <c r="AI78" s="46"/>
      <c r="AJ78" s="44"/>
      <c r="AK78" s="45"/>
      <c r="AL78" s="46"/>
      <c r="AM78" s="44"/>
    </row>
    <row r="79" spans="1:39" s="8" customFormat="1" x14ac:dyDescent="0.25">
      <c r="A79" s="40" t="s">
        <v>18</v>
      </c>
      <c r="B79" s="47" t="s">
        <v>19</v>
      </c>
      <c r="C79" s="115">
        <f t="shared" si="4"/>
        <v>0</v>
      </c>
      <c r="D79" s="48"/>
      <c r="E79" s="49"/>
      <c r="F79" s="50"/>
      <c r="G79" s="48"/>
      <c r="H79" s="49"/>
      <c r="I79" s="50"/>
      <c r="J79" s="48"/>
      <c r="K79" s="49"/>
      <c r="L79" s="50"/>
      <c r="M79" s="48"/>
      <c r="N79" s="49"/>
      <c r="O79" s="50"/>
      <c r="P79" s="48"/>
      <c r="Q79" s="49"/>
      <c r="R79" s="50"/>
      <c r="S79" s="48"/>
      <c r="T79" s="49"/>
      <c r="U79" s="50"/>
      <c r="V79" s="48"/>
      <c r="W79" s="49"/>
      <c r="X79" s="50"/>
      <c r="Y79" s="48"/>
      <c r="Z79" s="49"/>
      <c r="AA79" s="50"/>
      <c r="AB79" s="48"/>
      <c r="AC79" s="49"/>
      <c r="AD79" s="50"/>
      <c r="AE79" s="51"/>
      <c r="AF79" s="52"/>
      <c r="AG79" s="50"/>
      <c r="AH79" s="51"/>
      <c r="AI79" s="52"/>
      <c r="AJ79" s="50"/>
      <c r="AK79" s="51"/>
      <c r="AL79" s="52"/>
      <c r="AM79" s="50"/>
    </row>
    <row r="80" spans="1:39" s="8" customFormat="1" x14ac:dyDescent="0.25">
      <c r="A80" s="40" t="s">
        <v>18</v>
      </c>
      <c r="B80" s="47" t="s">
        <v>19</v>
      </c>
      <c r="C80" s="115">
        <f t="shared" si="4"/>
        <v>0</v>
      </c>
      <c r="D80" s="48"/>
      <c r="E80" s="49"/>
      <c r="F80" s="50"/>
      <c r="G80" s="48"/>
      <c r="H80" s="49"/>
      <c r="I80" s="50"/>
      <c r="J80" s="48"/>
      <c r="K80" s="49"/>
      <c r="L80" s="50"/>
      <c r="M80" s="48"/>
      <c r="N80" s="49"/>
      <c r="O80" s="50"/>
      <c r="P80" s="48"/>
      <c r="Q80" s="49"/>
      <c r="R80" s="50"/>
      <c r="S80" s="48"/>
      <c r="T80" s="49"/>
      <c r="U80" s="50"/>
      <c r="V80" s="48"/>
      <c r="W80" s="49"/>
      <c r="X80" s="50"/>
      <c r="Y80" s="48"/>
      <c r="Z80" s="49"/>
      <c r="AA80" s="50"/>
      <c r="AB80" s="48"/>
      <c r="AC80" s="49"/>
      <c r="AD80" s="50"/>
      <c r="AE80" s="51"/>
      <c r="AF80" s="52"/>
      <c r="AG80" s="50"/>
      <c r="AH80" s="51"/>
      <c r="AI80" s="52"/>
      <c r="AJ80" s="50"/>
      <c r="AK80" s="51"/>
      <c r="AL80" s="52"/>
      <c r="AM80" s="50"/>
    </row>
    <row r="81" spans="1:39" s="8" customFormat="1" x14ac:dyDescent="0.25">
      <c r="A81" s="40" t="s">
        <v>18</v>
      </c>
      <c r="B81" s="47" t="s">
        <v>19</v>
      </c>
      <c r="C81" s="115">
        <f t="shared" si="4"/>
        <v>0</v>
      </c>
      <c r="D81" s="48"/>
      <c r="E81" s="49"/>
      <c r="F81" s="50"/>
      <c r="G81" s="48"/>
      <c r="H81" s="49"/>
      <c r="I81" s="50"/>
      <c r="J81" s="48"/>
      <c r="K81" s="49"/>
      <c r="L81" s="50"/>
      <c r="M81" s="48"/>
      <c r="N81" s="49"/>
      <c r="O81" s="50"/>
      <c r="P81" s="48"/>
      <c r="Q81" s="49"/>
      <c r="R81" s="50"/>
      <c r="S81" s="48"/>
      <c r="T81" s="49"/>
      <c r="U81" s="50"/>
      <c r="V81" s="48"/>
      <c r="W81" s="49"/>
      <c r="X81" s="50"/>
      <c r="Y81" s="48"/>
      <c r="Z81" s="49"/>
      <c r="AA81" s="50"/>
      <c r="AB81" s="48"/>
      <c r="AC81" s="49"/>
      <c r="AD81" s="50"/>
      <c r="AE81" s="51"/>
      <c r="AF81" s="52"/>
      <c r="AG81" s="50"/>
      <c r="AH81" s="51"/>
      <c r="AI81" s="52"/>
      <c r="AJ81" s="50"/>
      <c r="AK81" s="51"/>
      <c r="AL81" s="52"/>
      <c r="AM81" s="50"/>
    </row>
    <row r="82" spans="1:39" s="8" customFormat="1" x14ac:dyDescent="0.25">
      <c r="A82" s="40" t="s">
        <v>18</v>
      </c>
      <c r="B82" s="47" t="s">
        <v>19</v>
      </c>
      <c r="C82" s="115">
        <f t="shared" si="4"/>
        <v>0</v>
      </c>
      <c r="D82" s="48"/>
      <c r="E82" s="49"/>
      <c r="F82" s="50"/>
      <c r="G82" s="48"/>
      <c r="H82" s="49"/>
      <c r="I82" s="50"/>
      <c r="J82" s="48"/>
      <c r="K82" s="49"/>
      <c r="L82" s="50"/>
      <c r="M82" s="48"/>
      <c r="N82" s="49"/>
      <c r="O82" s="50"/>
      <c r="P82" s="48"/>
      <c r="Q82" s="49"/>
      <c r="R82" s="50"/>
      <c r="S82" s="48"/>
      <c r="T82" s="49"/>
      <c r="U82" s="50"/>
      <c r="V82" s="48"/>
      <c r="W82" s="49"/>
      <c r="X82" s="50"/>
      <c r="Y82" s="48"/>
      <c r="Z82" s="49"/>
      <c r="AA82" s="50"/>
      <c r="AB82" s="48"/>
      <c r="AC82" s="49"/>
      <c r="AD82" s="50"/>
      <c r="AE82" s="51"/>
      <c r="AF82" s="52"/>
      <c r="AG82" s="50"/>
      <c r="AH82" s="51"/>
      <c r="AI82" s="52"/>
      <c r="AJ82" s="50"/>
      <c r="AK82" s="51"/>
      <c r="AL82" s="52"/>
      <c r="AM82" s="50"/>
    </row>
    <row r="83" spans="1:39" ht="15" x14ac:dyDescent="0.25">
      <c r="A83" s="34" t="s">
        <v>86</v>
      </c>
      <c r="B83" s="35"/>
      <c r="C83" s="117">
        <f t="shared" si="4"/>
        <v>0</v>
      </c>
      <c r="D83" s="38"/>
      <c r="E83" s="39"/>
      <c r="F83" s="29">
        <f>IF(F75&gt;$B$27,0,SUM(F78:F82))</f>
        <v>0</v>
      </c>
      <c r="G83" s="38"/>
      <c r="H83" s="39"/>
      <c r="I83" s="29">
        <f>IF(I75&gt;$B$27,0,SUM(I78:I82))</f>
        <v>0</v>
      </c>
      <c r="J83" s="38"/>
      <c r="K83" s="39"/>
      <c r="L83" s="29">
        <f>IF(L75&gt;$B$27,0,SUM(L78:L82))</f>
        <v>0</v>
      </c>
      <c r="M83" s="38"/>
      <c r="N83" s="39"/>
      <c r="O83" s="29">
        <f>IF(O75&gt;$B$27,0,SUM(O78:O82))</f>
        <v>0</v>
      </c>
      <c r="P83" s="38"/>
      <c r="Q83" s="39"/>
      <c r="R83" s="29">
        <f>IF(R75&gt;$B$27,0,SUM(R78:R82))</f>
        <v>0</v>
      </c>
      <c r="S83" s="38"/>
      <c r="T83" s="39"/>
      <c r="U83" s="29">
        <f>IF(U75&gt;$B$27,0,SUM(U78:U82))</f>
        <v>0</v>
      </c>
      <c r="V83" s="38"/>
      <c r="W83" s="39"/>
      <c r="X83" s="29">
        <f>IF(X75&gt;$B$27,0,SUM(X78:X82))</f>
        <v>0</v>
      </c>
      <c r="Y83" s="38"/>
      <c r="Z83" s="39"/>
      <c r="AA83" s="29">
        <f>IF(AA75&gt;$B$27,0,SUM(AA78:AA82))</f>
        <v>0</v>
      </c>
      <c r="AB83" s="38"/>
      <c r="AC83" s="39"/>
      <c r="AD83" s="29">
        <f>IF(AD75&gt;$B$27,0,SUM(AD78:AD82))</f>
        <v>0</v>
      </c>
      <c r="AE83" s="38"/>
      <c r="AF83" s="39"/>
      <c r="AG83" s="29">
        <f>IF(AG75&gt;$B$27,0,SUM(AG78:AG82))</f>
        <v>0</v>
      </c>
      <c r="AH83" s="38"/>
      <c r="AI83" s="39"/>
      <c r="AJ83" s="29">
        <f>IF(AJ75&gt;$B$27,0,SUM(AJ78:AJ82))</f>
        <v>0</v>
      </c>
      <c r="AK83" s="38"/>
      <c r="AL83" s="39"/>
      <c r="AM83" s="29">
        <f>IF(AM75&gt;$B$27,0,SUM(AM78:AM82))</f>
        <v>0</v>
      </c>
    </row>
    <row r="84" spans="1:39" ht="7.5" customHeight="1" x14ac:dyDescent="0.25">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row>
    <row r="85" spans="1:39" ht="7.5" customHeight="1" x14ac:dyDescent="0.25">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row>
    <row r="86" spans="1:39" ht="15" x14ac:dyDescent="0.25">
      <c r="A86" s="245" t="s">
        <v>88</v>
      </c>
      <c r="B86" s="246"/>
      <c r="C86" s="143" t="s">
        <v>0</v>
      </c>
      <c r="D86" s="230" t="str">
        <f>$A$32</f>
        <v/>
      </c>
      <c r="E86" s="231"/>
      <c r="F86" s="231"/>
      <c r="G86" s="230" t="str">
        <f>$A$33</f>
        <v/>
      </c>
      <c r="H86" s="231"/>
      <c r="I86" s="231"/>
      <c r="J86" s="230" t="str">
        <f>$A$34</f>
        <v/>
      </c>
      <c r="K86" s="231"/>
      <c r="L86" s="231"/>
      <c r="M86" s="230" t="str">
        <f>$A$35</f>
        <v/>
      </c>
      <c r="N86" s="231"/>
      <c r="O86" s="231"/>
      <c r="P86" s="230" t="str">
        <f>$A$36</f>
        <v/>
      </c>
      <c r="Q86" s="231"/>
      <c r="R86" s="231"/>
      <c r="S86" s="230" t="str">
        <f>$A$37</f>
        <v/>
      </c>
      <c r="T86" s="231"/>
      <c r="U86" s="231"/>
      <c r="V86" s="230" t="str">
        <f>$A$38</f>
        <v/>
      </c>
      <c r="W86" s="231"/>
      <c r="X86" s="231"/>
      <c r="Y86" s="230" t="str">
        <f>$A$39</f>
        <v/>
      </c>
      <c r="Z86" s="231"/>
      <c r="AA86" s="231"/>
      <c r="AB86" s="230" t="str">
        <f>$A$40</f>
        <v/>
      </c>
      <c r="AC86" s="231"/>
      <c r="AD86" s="231"/>
      <c r="AE86" s="230" t="str">
        <f>$A$41</f>
        <v/>
      </c>
      <c r="AF86" s="231"/>
      <c r="AG86" s="231"/>
      <c r="AH86" s="230" t="str">
        <f>$A$42</f>
        <v/>
      </c>
      <c r="AI86" s="231"/>
      <c r="AJ86" s="231"/>
      <c r="AK86" s="230" t="str">
        <f>$A$43</f>
        <v/>
      </c>
      <c r="AL86" s="231"/>
      <c r="AM86" s="231"/>
    </row>
    <row r="87" spans="1:39" s="8" customFormat="1" ht="28.5" x14ac:dyDescent="0.25">
      <c r="A87" s="247"/>
      <c r="B87" s="248"/>
      <c r="C87" s="116" t="s">
        <v>15</v>
      </c>
      <c r="D87" s="70"/>
      <c r="E87" s="71"/>
      <c r="F87" s="72" t="str">
        <f>IF($B$27&lt;D$46,"","Dépenses prévisionnelles")</f>
        <v/>
      </c>
      <c r="G87" s="70"/>
      <c r="H87" s="71"/>
      <c r="I87" s="72" t="str">
        <f>IF($B$27&lt;G$46,"","Dépenses prévisionnelles")</f>
        <v/>
      </c>
      <c r="J87" s="70"/>
      <c r="K87" s="71"/>
      <c r="L87" s="72" t="str">
        <f>IF($B$27&lt;J$46,"","Dépenses prévisionnelles")</f>
        <v/>
      </c>
      <c r="M87" s="70"/>
      <c r="N87" s="71"/>
      <c r="O87" s="72" t="str">
        <f>IF($B$27&lt;M$46,"","Dépenses prévisionnelles")</f>
        <v/>
      </c>
      <c r="P87" s="70"/>
      <c r="Q87" s="71"/>
      <c r="R87" s="72" t="str">
        <f>IF($B$27&lt;P$46,"","Dépenses prévisionnelles")</f>
        <v/>
      </c>
      <c r="S87" s="70"/>
      <c r="T87" s="71"/>
      <c r="U87" s="72" t="str">
        <f>IF($B$27&lt;S$46,"","Dépenses prévisionnelles")</f>
        <v/>
      </c>
      <c r="V87" s="70"/>
      <c r="W87" s="71"/>
      <c r="X87" s="72" t="str">
        <f>IF($B$27&lt;V$46,"","Dépenses prévisionnelles")</f>
        <v/>
      </c>
      <c r="Y87" s="70"/>
      <c r="Z87" s="71"/>
      <c r="AA87" s="72" t="str">
        <f>IF($B$27&lt;Y$46,"","Dépenses prévisionnelles")</f>
        <v/>
      </c>
      <c r="AB87" s="70"/>
      <c r="AC87" s="71"/>
      <c r="AD87" s="72" t="str">
        <f>IF($B$27&lt;AB$46,"","Dépenses prévisionnelles")</f>
        <v/>
      </c>
      <c r="AE87" s="70"/>
      <c r="AF87" s="71"/>
      <c r="AG87" s="72" t="str">
        <f>IF($B$27&lt;AE$46,"","Dépenses prévisionnelles")</f>
        <v/>
      </c>
      <c r="AH87" s="70"/>
      <c r="AI87" s="71"/>
      <c r="AJ87" s="72" t="str">
        <f>IF($B$27&lt;AH$46,"","Dépenses prévisionnelles")</f>
        <v/>
      </c>
      <c r="AK87" s="70"/>
      <c r="AL87" s="71"/>
      <c r="AM87" s="72" t="str">
        <f>IF($B$27&lt;AK$46,"","Dépenses prévisionnelles")</f>
        <v/>
      </c>
    </row>
    <row r="88" spans="1:39" ht="15" x14ac:dyDescent="0.25">
      <c r="A88" s="58" t="s">
        <v>87</v>
      </c>
      <c r="B88" s="59"/>
      <c r="C88" s="117">
        <f>IF(AM$46&gt;$B$27,0,IFERROR(C60,0)+IFERROR(C74,0)+IFERROR(C83,0))</f>
        <v>0</v>
      </c>
      <c r="D88" s="73"/>
      <c r="E88" s="74"/>
      <c r="F88" s="75">
        <f>IF(D$46&gt;$B$27,0,IFERROR(F60,0)+IFERROR(F74,0)+IFERROR(F83,0))</f>
        <v>0</v>
      </c>
      <c r="G88" s="73"/>
      <c r="H88" s="74"/>
      <c r="I88" s="75">
        <f>IF(G$46&gt;$B$27,0,IFERROR(I60,0)+IFERROR(I74,0)+IFERROR(I83,0)+IFERROR(#REF!,0))</f>
        <v>0</v>
      </c>
      <c r="J88" s="73"/>
      <c r="K88" s="74"/>
      <c r="L88" s="75">
        <f>IF(J$46&gt;$B$27,0,IFERROR(L60,0)+IFERROR(L74,0)+IFERROR(L83,0)+IFERROR(#REF!,0))</f>
        <v>0</v>
      </c>
      <c r="M88" s="73"/>
      <c r="N88" s="74"/>
      <c r="O88" s="75">
        <f>IF(M$46&gt;$B$27,0,IFERROR(O60,0)+IFERROR(O74,0)+IFERROR(O83,0)+IFERROR(#REF!,0))</f>
        <v>0</v>
      </c>
      <c r="P88" s="73"/>
      <c r="Q88" s="74"/>
      <c r="R88" s="75">
        <f>IF(P$46&gt;$B$27,0,IFERROR(R60,0)+IFERROR(R74,0)+IFERROR(R83,0)+IFERROR(#REF!,0))</f>
        <v>0</v>
      </c>
      <c r="S88" s="73"/>
      <c r="T88" s="74"/>
      <c r="U88" s="75">
        <f>IF(S$46&gt;$B$27,0,IFERROR(U60,0)+IFERROR(U74,0)+IFERROR(U83,0)+IFERROR(#REF!,0))</f>
        <v>0</v>
      </c>
      <c r="V88" s="73"/>
      <c r="W88" s="74"/>
      <c r="X88" s="75">
        <f>IF(V$46&gt;$B$27,0,IFERROR(X60,0)+IFERROR(X74,0)+IFERROR(X83,0)+IFERROR(#REF!,0))</f>
        <v>0</v>
      </c>
      <c r="Y88" s="73"/>
      <c r="Z88" s="74"/>
      <c r="AA88" s="75">
        <f>IF(Y$46&gt;$B$27,0,IFERROR(AA60,0)+IFERROR(AA74,0)+IFERROR(AA83,0)+IFERROR(#REF!,0))</f>
        <v>0</v>
      </c>
      <c r="AB88" s="73"/>
      <c r="AC88" s="74"/>
      <c r="AD88" s="75">
        <f>IF(AB$46&gt;$B$27,0,IFERROR(AD60,0)+IFERROR(AD74,0)+IFERROR(AD83,0)+IFERROR(#REF!,0))</f>
        <v>0</v>
      </c>
      <c r="AE88" s="73"/>
      <c r="AF88" s="74"/>
      <c r="AG88" s="75">
        <f>IF(AE$46&gt;$B$27,0,IFERROR(AG60,0)+IFERROR(AG74,0)+IFERROR(AG83,0)+IFERROR(#REF!,0))</f>
        <v>0</v>
      </c>
      <c r="AH88" s="73"/>
      <c r="AI88" s="74"/>
      <c r="AJ88" s="75">
        <f>IF(AH$46&gt;$B$27,0,IFERROR(AJ60,0)+IFERROR(AJ74,0)+IFERROR(AJ83,0)+IFERROR(#REF!,0))</f>
        <v>0</v>
      </c>
      <c r="AK88" s="73"/>
      <c r="AL88" s="74"/>
      <c r="AM88" s="75">
        <f>IF(AK$46&gt;$B$27,0,IFERROR(AM60,0)+IFERROR(AM74,0)+IFERROR(AM83,0)+IFERROR(#REF!,0))</f>
        <v>0</v>
      </c>
    </row>
    <row r="89" spans="1:39" s="24" customFormat="1" ht="26.25" x14ac:dyDescent="0.25">
      <c r="A89" s="23"/>
      <c r="C89" s="25"/>
      <c r="D89" s="25"/>
      <c r="E89" s="26"/>
    </row>
    <row r="90" spans="1:39" s="3" customFormat="1" ht="27.95" customHeight="1" x14ac:dyDescent="0.25">
      <c r="A90" s="6" t="s">
        <v>62</v>
      </c>
      <c r="B90" s="6"/>
      <c r="C90" s="6"/>
      <c r="D90" s="6"/>
      <c r="E90" s="6"/>
    </row>
    <row r="91" spans="1:39" ht="27" customHeight="1" x14ac:dyDescent="0.25">
      <c r="A91" s="108" t="s">
        <v>58</v>
      </c>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row>
    <row r="92" spans="1:39" s="8" customFormat="1" ht="45" x14ac:dyDescent="0.25">
      <c r="A92" s="61" t="s">
        <v>8</v>
      </c>
      <c r="B92" s="62"/>
      <c r="C92" s="139" t="s">
        <v>27</v>
      </c>
      <c r="D92" s="137" t="s">
        <v>28</v>
      </c>
      <c r="E92" s="137" t="s">
        <v>68</v>
      </c>
    </row>
    <row r="93" spans="1:39" x14ac:dyDescent="0.25">
      <c r="A93" s="54" t="s">
        <v>11</v>
      </c>
      <c r="B93" s="55"/>
      <c r="C93" s="121">
        <f>IF(AND($B$27&gt;=1,$B$32=$A93),F$88,0)+IF(AND($B$27&gt;=2,$B$33=$A93),I$88,0)+IF(AND($B$27&gt;=3,$B$34=$A93),L$88,0)+IF(AND($B$27&gt;=4,$B$35=$A93),O$88,0)+IF(AND($B$27&gt;=5,$B$36=$A93),R$88,0)+IF(AND($B$27&gt;=6,$B$37=$A93),U$88,0)+IF(AND($B$27&gt;=7,$B$38=$A93),X$88,0)+IF(AND($B$27&gt;=8,$B$39=$A93),AA$88,0)+IF(AND($B$27&gt;=9,$B$40=$A93),AD$88,0)+IF(AND($B$27&gt;=10,$B$41=$A93),AG$88,0)</f>
        <v>0</v>
      </c>
      <c r="D93" s="64">
        <f>IF(AND($B$21="publique", $B$26="Organisme de recherche et de diffusion des connaissances"), 100%,IF(AND($B$21="privée", $B$26="Organisme de recherche et de diffusion des connaissances"), 80%,IF(AND($B$26="Entreprise", $B$20="Petite ou moyenne", $B$28="aucune"), 60%,IF(AND($B$26="Entreprise", $B$20="GE", $B$28="aucune"), 50%,IF(AND($B$26="Entreprise", $B$20="Petite ou moyenne", $B$28="majoration possible"), 75%,IF(AND($B$26="Entreprise", $B$20="GE", $B$28="majoration possible"), 65%, 0%))))))</f>
        <v>0</v>
      </c>
      <c r="E93" s="65">
        <f>ROUND(C93*D93,2)</f>
        <v>0</v>
      </c>
    </row>
    <row r="94" spans="1:39" x14ac:dyDescent="0.25">
      <c r="A94" s="54" t="s">
        <v>13</v>
      </c>
      <c r="B94" s="55"/>
      <c r="C94" s="119">
        <f>IF(AND($B$27&gt;=1,$B$32=$A94),F$88,0)+IF(AND($B$27&gt;=2,$B$33=$A94),I$88,0)+IF(AND($B$27&gt;=3,$B$34=$A94),L$88,0)+IF(AND($B$27&gt;=4,$B$35=$A94),O$88,0)+IF(AND($B$27&gt;=5,$B$36=$A94),R$88,0)+IF(AND($B$27&gt;=6,$B$37=$A94),U$88,0)+IF(AND($B$27&gt;=7,$B$38=$A94),X$88,0)+IF(AND($B$27&gt;=8,$B$39=$A94),AA$88,0)+IF(AND($B$27&gt;=9,$B$40=$A94),AD$88,0)+IF(AND($B$27&gt;=10,$B$41=$A94),AG$88,0)</f>
        <v>0</v>
      </c>
      <c r="D94" s="64">
        <f>IF(AND($B$21="publique", $B$26="Organisme de recherche et de diffusion des connaissances"), 100%,IF(AND($B$21="privée", $B$26="Organisme de recherche et de diffusion des connaissances"), 80%,IF(AND($B$26="Entreprise", $B$20="petite ou moyenne", $B$28="aucune"), 35%,IF(AND($B$26="Entreprise", $B$20="GE", $B$28="aucune"),25%,IF(AND($B$26="Entreprise", $B$20="petite ou moyenne", $B$28="majoration possible"), 50%,IF(AND($B$26="Entreprise", $B$20="GE", $B$28="majoration possible"), 40%, 0%))))))</f>
        <v>0</v>
      </c>
      <c r="E94" s="65">
        <f>ROUND(C94*D94,2)</f>
        <v>0</v>
      </c>
    </row>
    <row r="95" spans="1:39" ht="15" x14ac:dyDescent="0.25">
      <c r="A95" s="58"/>
      <c r="B95" s="59"/>
      <c r="C95" s="138">
        <f>SUM(C93:C94)</f>
        <v>0</v>
      </c>
      <c r="D95" s="60"/>
      <c r="E95" s="66">
        <f>SUM(E93:E94)</f>
        <v>0</v>
      </c>
    </row>
    <row r="96" spans="1:39" ht="15" thickBot="1" x14ac:dyDescent="0.3"/>
    <row r="97" spans="1:32" s="67" customFormat="1" ht="16.5" thickBot="1" x14ac:dyDescent="0.3">
      <c r="A97" s="67" t="s">
        <v>147</v>
      </c>
      <c r="C97" s="156"/>
    </row>
    <row r="98" spans="1:32" s="24" customFormat="1" ht="26.25" x14ac:dyDescent="0.25">
      <c r="A98" s="23"/>
      <c r="C98" s="25"/>
      <c r="D98" s="25"/>
      <c r="E98" s="26"/>
    </row>
    <row r="99" spans="1:32" s="3" customFormat="1" ht="27.95" customHeight="1" x14ac:dyDescent="0.25">
      <c r="A99" s="6" t="s">
        <v>144</v>
      </c>
      <c r="B99" s="6"/>
      <c r="C99" s="6"/>
      <c r="D99" s="6"/>
      <c r="E99" s="6"/>
    </row>
    <row r="100" spans="1:32" ht="7.5" customHeight="1" x14ac:dyDescent="0.2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8" customFormat="1" ht="42.75" customHeight="1" x14ac:dyDescent="0.25">
      <c r="A101" s="137" t="s">
        <v>30</v>
      </c>
      <c r="B101" s="137" t="s">
        <v>31</v>
      </c>
      <c r="C101" s="139" t="s">
        <v>32</v>
      </c>
      <c r="D101" s="1"/>
    </row>
    <row r="102" spans="1:32" x14ac:dyDescent="0.25">
      <c r="A102" s="215" t="s">
        <v>2</v>
      </c>
      <c r="B102" s="56" t="s">
        <v>71</v>
      </c>
      <c r="C102" s="144">
        <f>MIN(C97,E95)</f>
        <v>0</v>
      </c>
    </row>
    <row r="103" spans="1:32" x14ac:dyDescent="0.25">
      <c r="A103" s="216"/>
      <c r="B103" s="27" t="s">
        <v>72</v>
      </c>
      <c r="C103" s="140"/>
    </row>
    <row r="104" spans="1:32" x14ac:dyDescent="0.25">
      <c r="A104" s="216"/>
      <c r="B104" s="27" t="s">
        <v>73</v>
      </c>
      <c r="C104" s="140">
        <v>0</v>
      </c>
    </row>
    <row r="105" spans="1:32" x14ac:dyDescent="0.25">
      <c r="A105" s="216"/>
      <c r="B105" s="27" t="s">
        <v>74</v>
      </c>
      <c r="C105" s="140"/>
    </row>
    <row r="106" spans="1:32" x14ac:dyDescent="0.25">
      <c r="A106" s="216"/>
      <c r="B106" s="27" t="s">
        <v>75</v>
      </c>
      <c r="C106" s="140"/>
    </row>
    <row r="107" spans="1:32" x14ac:dyDescent="0.25">
      <c r="A107" s="216"/>
      <c r="B107" s="27" t="s">
        <v>76</v>
      </c>
      <c r="C107" s="140">
        <v>0</v>
      </c>
    </row>
    <row r="108" spans="1:32" x14ac:dyDescent="0.25">
      <c r="A108" s="216"/>
      <c r="B108" s="27" t="s">
        <v>77</v>
      </c>
      <c r="C108" s="140">
        <v>0</v>
      </c>
    </row>
    <row r="109" spans="1:32" x14ac:dyDescent="0.25">
      <c r="A109" s="216"/>
      <c r="B109" s="68" t="s">
        <v>78</v>
      </c>
      <c r="C109" s="141">
        <v>0</v>
      </c>
    </row>
    <row r="110" spans="1:32" ht="15" x14ac:dyDescent="0.25">
      <c r="A110" s="217"/>
      <c r="B110" s="69" t="s">
        <v>33</v>
      </c>
      <c r="C110" s="142">
        <f>SUM(C102:C109)</f>
        <v>0</v>
      </c>
    </row>
    <row r="111" spans="1:32" x14ac:dyDescent="0.25">
      <c r="A111" s="215" t="s">
        <v>80</v>
      </c>
      <c r="B111" s="56" t="s">
        <v>1</v>
      </c>
      <c r="C111" s="144">
        <f>C117-C110-SUM(C112:C115)</f>
        <v>0</v>
      </c>
    </row>
    <row r="112" spans="1:32" x14ac:dyDescent="0.25">
      <c r="A112" s="216"/>
      <c r="B112" s="27" t="s">
        <v>34</v>
      </c>
      <c r="C112" s="140">
        <v>0</v>
      </c>
    </row>
    <row r="113" spans="1:32" x14ac:dyDescent="0.25">
      <c r="A113" s="216"/>
      <c r="B113" s="27" t="s">
        <v>79</v>
      </c>
      <c r="C113" s="140"/>
    </row>
    <row r="114" spans="1:32" x14ac:dyDescent="0.25">
      <c r="A114" s="216"/>
      <c r="B114" s="27" t="s">
        <v>89</v>
      </c>
      <c r="C114" s="140">
        <v>0</v>
      </c>
    </row>
    <row r="115" spans="1:32" x14ac:dyDescent="0.25">
      <c r="A115" s="216"/>
      <c r="B115" s="68" t="s">
        <v>17</v>
      </c>
      <c r="C115" s="141">
        <v>0</v>
      </c>
    </row>
    <row r="116" spans="1:32" ht="15" x14ac:dyDescent="0.25">
      <c r="A116" s="217"/>
      <c r="B116" s="69" t="s">
        <v>90</v>
      </c>
      <c r="C116" s="142">
        <f>SUM(C111:C115)</f>
        <v>0</v>
      </c>
    </row>
    <row r="117" spans="1:32" ht="15" x14ac:dyDescent="0.25">
      <c r="A117" s="58" t="s">
        <v>35</v>
      </c>
      <c r="B117" s="59"/>
      <c r="C117" s="138">
        <f>C88</f>
        <v>0</v>
      </c>
    </row>
    <row r="118" spans="1:32" s="24" customFormat="1" ht="26.25" x14ac:dyDescent="0.25">
      <c r="A118" s="23"/>
      <c r="C118" s="25"/>
      <c r="D118" s="25"/>
      <c r="E118" s="26"/>
    </row>
    <row r="119" spans="1:32" s="3" customFormat="1" ht="27.95" customHeight="1" x14ac:dyDescent="0.25">
      <c r="A119" s="6" t="s">
        <v>84</v>
      </c>
      <c r="B119" s="6"/>
      <c r="C119" s="6"/>
      <c r="D119" s="6"/>
      <c r="E119" s="6"/>
    </row>
    <row r="120" spans="1:32" ht="7.5" customHeight="1" x14ac:dyDescent="0.2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row>
    <row r="121" spans="1:32" s="8" customFormat="1" ht="30" customHeight="1" x14ac:dyDescent="0.25">
      <c r="A121" s="76" t="s">
        <v>16</v>
      </c>
      <c r="B121" s="139" t="s">
        <v>15</v>
      </c>
      <c r="C121" s="243" t="s">
        <v>51</v>
      </c>
      <c r="D121" s="244"/>
    </row>
    <row r="122" spans="1:32" ht="15" customHeight="1" x14ac:dyDescent="0.25">
      <c r="A122" s="56" t="s">
        <v>91</v>
      </c>
      <c r="B122" s="121">
        <f>IF($B$27&gt;=1,SUMIFS($F$49:$F$59,$A$49:$A$59,"Dépenses de personnel d'ingénieurs (salariés permanents)"),0)+IF($B$27&gt;=2,SUMIFS($I$49:$I$59,$A$49:$A$59,"Dépenses de personnel d'ingénieurs (salariés permanents)"),0)+IF($B$27&gt;=3,SUMIFS($L$49:$L$59,$A$49:$A$59,"Dépenses de personnel d'ingénieurs (salariés permanents)"),0)+IF($B$27&gt;=4,SUMIFS($O$49:$O$59,$A$49:$A$59,"Dépenses de personnel d'ingénieurs (salariés permanents)"),0)+IF($B$27&gt;=5,SUMIFS($R$49:$R$59,$A$49:$A$59,"Dépenses de personnel d'ingénieurs (salariés permanents)"),0)+IF($B$27&gt;=6,SUMIFS($U$49:$U$59,$A$49:$A$59,"Dépenses de personnel d'ingénieurs (salariés permanents)"),0)+IF($B$27&gt;=7,SUMIFS($X$49:$X$59,$A$49:$A$59,"Dépenses de personnel d'ingénieurs (salariés permanents)"),0)+IF($B$27&gt;=8,SUMIFS($AA$49:$AA$59,$A$49:$A$59,"Dépenses de personnel d'ingénieurs (salariés permanents)"),0)+IF($B$27&gt;=9,SUMIFS($AD$49:$AD$59,$A$49:$A$59,"Dépenses de personnel d'ingénieurs (salariés permanents)"),0)+IF($B$27&gt;=10,SUMIFS($AJ$49:$AJ$59,$A$49:$A$59,"Dépenses de personnel d'ingénieurs (salariés permanents)"),0)+IF($B$27&gt;=11,SUMIFS($AM$49:$AM$59,$A$49:$A$59,"Dépenses de personnel d'ingénieurs (salariés permanents)"),0)+IF($B$27&gt;=12,SUMIFS($AG$49:$AG$59,$A$49:$A$59,"Dépenses de personnel d'ingénieurs (salariés permanents)"),0)</f>
        <v>0</v>
      </c>
      <c r="C122" s="239">
        <f>SUM(B122:B136)</f>
        <v>0</v>
      </c>
      <c r="D122" s="240"/>
      <c r="E122" s="30"/>
    </row>
    <row r="123" spans="1:32" ht="15" customHeight="1" x14ac:dyDescent="0.25">
      <c r="A123" s="56" t="s">
        <v>92</v>
      </c>
      <c r="B123" s="120">
        <f>IF($B$27&gt;=1,SUMIFS($F$49:$F$59,$A$49:$A$59,"Dépenses de personnel d'ingénieurs (cdd)"),0)+IF($B$27&gt;=2,SUMIFS($I$49:$I$59,$A$49:$A$59,"Dépenses de personnel d'ingénieurs (cdd)"),0)+IF($B$27&gt;=3,SUMIFS($L$49:$L$59,$A$49:$A$59,"Dépenses de personnel d'ingénieurs (cdd)"),0)+IF($B$27&gt;=4,SUMIFS($O$49:$O$59,$A$49:$A$59,"Dépenses de personnel d'ingénieurs (cdd)"),0)+IF($B$27&gt;=5,SUMIFS($R$49:$R$59,$A$49:$A$59,"Dépenses de personnel d'ingénieurs (cdd)"),0)+IF($B$27&gt;=6,SUMIFS($U$49:$U$59,$A$49:$A$59,"Dépenses de personnel d'ingénieurs (cdd)"),0)+IF($B$27&gt;=7,SUMIFS($X$49:$X$59,$A$49:$A$59,"Dépenses de personnel d'ingénieurs (cdd)"),0)+IF($B$27&gt;=8,SUMIFS($AA$49:$AA$59,$A$49:$A$59,"Dépenses de personnel d'ingénieurs (cdd)"),0)+IF($B$27&gt;=9,SUMIFS($AD$49:$AD$59,$A$49:$A$59,"Dépenses de personnel d'ingénieurs (cdd)"),0)+IF($B$27&gt;=10,SUMIFS($AJ$49:$AJ$59,$A$49:$A$59,"Dépenses de personnel d'ingénieurs (cdd)"),0)+IF($B$27&gt;=11,SUMIFS($AM$49:$AM$59,$A$49:$A$59,"Dépenses de personnel d'ingénieurs (cdd)"),0)+IF($B$27&gt;=12,SUMIFS($AG$49:$AG$59,$A$49:$A$59,"Dépenses de personnel d'ingénieurs (cdd)"),0)</f>
        <v>0</v>
      </c>
      <c r="C123" s="241"/>
      <c r="D123" s="242"/>
      <c r="E123" s="30"/>
    </row>
    <row r="124" spans="1:32" ht="15" customHeight="1" x14ac:dyDescent="0.25">
      <c r="A124" s="56" t="s">
        <v>93</v>
      </c>
      <c r="B124" s="120">
        <f>IF($B$27&gt;=1,SUMIFS($F$49:$F$59,$A$49:$A$59,"Dépenses de personnel d'ingénieurs (stagiaires)"),0)+IF($B$27&gt;=2,SUMIFS($I$49:$I$59,$A$49:$A$59,"Dépenses de personnel d'ingénieurs (stagiaires)"),0)+IF($B$27&gt;=3,SUMIFS($L$49:$L$59,$A$49:$A$59,"Dépenses de personnel d'ingénieurs (stagiaires)"),0)+IF($B$27&gt;=4,SUMIFS($O$49:$O$59,$A$49:$A$59,"Dépenses de personnel d'ingénieurs (stagiaires)"),0)+IF($B$27&gt;=5,SUMIFS($R$49:$R$59,$A$49:$A$59,"Dépenses de personnel d'ingénieurs (stagiaires)"),0)+IF($B$27&gt;=6,SUMIFS($U$49:$U$59,$A$49:$A$59,"Dépenses de personnel d'ingénieurs (stagiaires)"),0)+IF($B$27&gt;=7,SUMIFS($X$49:$X$59,$A$49:$A$59,"Dépenses de personnel d'ingénieurs (stagiaires)"),0)+IF($B$27&gt;=8,SUMIFS($AA$49:$AA$59,$A$49:$A$59,"Dépenses de personnel d'ingénieurs (cdd)"),0)+IF($B$27&gt;=9,SUMIFS($AD$49:$AD$59,$A$49:$A$59,"Dépenses de personnel d'ingénieurs (cdd)"),0)+IF($B$27&gt;=10,SUMIFS($AJ$49:$AJ$59,$A$49:$A$59,"Dépenses de personnel d'ingénieurs (cdd)"),0)+IF($B$27&gt;=11,SUMIFS($AM$49:$AM$59,$A$49:$A$59,"Dépenses de personnel d'ingénieurs (stagiaires)"),0)+IF($B$27&gt;=12,SUMIFS($AG$49:$AG$59,$A$49:$A$59,"Dépenses de personnel d'ingénieurs (stagiaires)"),0)</f>
        <v>0</v>
      </c>
      <c r="C124" s="241"/>
      <c r="D124" s="242"/>
      <c r="E124" s="30"/>
    </row>
    <row r="125" spans="1:32" ht="15" customHeight="1" x14ac:dyDescent="0.25">
      <c r="A125" s="56" t="s">
        <v>94</v>
      </c>
      <c r="B125" s="120">
        <f>IF($B$27&gt;=1,SUMIFS($F$49:$F$59,$A$49:$A$59,"Dépenses de personnel de techniciens (salariés permanents)"),0)+IF($B$27&gt;=2,SUMIFS($I$49:$I$59,$A$49:$A$59,"Dépenses de personnel de techniciens (salariés permanents)"),0)+IF($B$27&gt;=3,SUMIFS($L$49:$L$59,$A$49:$A$59,"Dépenses de personnel de techniciens (salariés permanents)"),0)+IF($B$27&gt;=4,SUMIFS($O$49:$O$59,$A$49:$A$59,"Dépenses de personnel de techniciens (salariés permanents)"),0)+IF($B$27&gt;=5,SUMIFS($R$49:$R$59,$A$49:$A$59,"Dépenses de personnel de techniciens (salariés permanents)"),0)+IF($B$27&gt;=6,SUMIFS($U$49:$U$59,$A$49:$A$59,"Dépenses de personnel de techniciens (salariés permanents)"),0)+IF($B$27&gt;=7,SUMIFS($X$49:$X$59,$A$49:$A$59,"Dépenses de personnel de techniciens (salariés permanents)"),0)+IF($B$27&gt;=8,SUMIFS($AA$49:$AA$59,$A$49:$A$59,"Dépenses de personnel de techniciens (salariés permanents)"),0)+IF($B$27&gt;=9,SUMIFS($AD$49:$AD$59,$A$49:$A$59,"Dépenses de personnel de techniciens (salariés permanents)"),0)+IF($B$27&gt;=10,SUMIFS($AJ$49:$AJ$59,$A$49:$A$59,"Dépenses de personnel de techniciens (salariés permanents)"),0)+IF($B$27&gt;=11,SUMIFS($AM$49:$AM$59,$A$49:$A$59,"Dépenses de personnel de techniciens (salariés permanents)"),0)+IF($B$27&gt;=12,SUMIFS($AG$49:$AG$59,$A$49:$A$59,"Dépenses de personnel de techniciens (salariés permanents)"),0)</f>
        <v>0</v>
      </c>
      <c r="C125" s="241"/>
      <c r="D125" s="242"/>
    </row>
    <row r="126" spans="1:32" ht="15" customHeight="1" x14ac:dyDescent="0.25">
      <c r="A126" s="56" t="s">
        <v>95</v>
      </c>
      <c r="B126" s="120">
        <f>IF($B$27&gt;=1,SUMIFS($F$49:$F$59,$A$49:$A$59,"Dépenses de personnel de techniciens (cdd)"),0)+IF($B$27&gt;=2,SUMIFS($I$49:$I$59,$A$49:$A$59,"Dépenses de personnel de techniciens (cdd)"),0)+IF($B$27&gt;=3,SUMIFS($L$49:$L$59,$A$49:$A$59,"Dépenses de personnel de techniciens (cdd)"),0)+IF($B$27&gt;=4,SUMIFS($O$49:$O$59,$A$49:$A$59,"Dépenses de personnel de techniciens (cdd)"),0)+IF($B$27&gt;=5,SUMIFS($R$49:$R$59,$A$49:$A$59,"Dépenses de personnel de techniciens (cdd)"),0)+IF($B$27&gt;=6,SUMIFS($U$49:$U$59,$A$49:$A$59,"Dépenses de personnel de techniciens (cdd)"),0)+IF($B$27&gt;=7,SUMIFS($X$49:$X$59,$A$49:$A$59,"Dépenses de personnel de techniciens (cdd)"),0)+IF($B$27&gt;=8,SUMIFS($AA$49:$AA$59,$A$49:$A$59,"Dépenses de personnel de techniciens (cdd)"),0)+IF($B$27&gt;=9,SUMIFS($AD$49:$AD$59,$A$49:$A$59,"Dépenses de personnel de techniciens (cdd)"),0)+IF($B$27&gt;=10,SUMIFS($AJ$49:$AJ$59,$A$49:$A$59,"Dépenses de personnel de techniciens (cdd)"),0)+IF($B$27&gt;=11,SUMIFS($AM$49:$AM$59,$A$49:$A$59,"Dépenses de personnel de techniciens (cdd)"),0)+IF($B$27&gt;=12,SUMIFS($AG$49:$AG$59,$A$49:$A$59,"Dépenses de personnel de techniciens (cdd)"),0)</f>
        <v>0</v>
      </c>
      <c r="C126" s="241"/>
      <c r="D126" s="242"/>
      <c r="E126" s="30"/>
    </row>
    <row r="127" spans="1:32" ht="15" customHeight="1" x14ac:dyDescent="0.25">
      <c r="A127" s="56" t="s">
        <v>96</v>
      </c>
      <c r="B127" s="120">
        <f>IF($B$27&gt;=1,SUMIFS($F$49:$F$59,$A$49:$A$59,"Dépenses de personnel de techniciens (stagiaires)"),0)+IF($B$27&gt;=2,SUMIFS($I$49:$I$59,$A$49:$A$59,"Dépenses de personnel de techniciens (stagiaires)"),0)+IF($B$27&gt;=3,SUMIFS($L$49:$L$59,$A$49:$A$59,"Dépenses de personnel de techniciens (stagiaires)"),0)+IF($B$27&gt;=4,SUMIFS($O$49:$O$59,$A$49:$A$59,"Dépenses de personnel de techniciens (stagiaires)"),0)+IF($B$27&gt;=5,SUMIFS($R$49:$R$59,$A$49:$A$59,"Dépenses de personnel de techniciens (stagiaires)"),0)+IF($B$27&gt;=6,SUMIFS($U$49:$U$59,$A$49:$A$59,"Dépenses de personnel de techniciens (stagiaires)"),0)+IF($B$27&gt;=7,SUMIFS($X$49:$X$59,$A$49:$A$59,"Dépenses de personnel de techniciens (stagiaires)"),0)+IF($B$27&gt;=8,SUMIFS($AA$49:$AA$59,$A$49:$A$59,"Dépenses de personnel de techniciens (stagiaires)"),0)+IF($B$27&gt;=9,SUMIFS($AD$49:$AD$59,$A$49:$A$59,"Dépenses de personnel de techniciens (stagiaires)"),0)+IF($B$27&gt;=10,SUMIFS($AJ$49:$AJ$59,$A$49:$A$59,"Dépenses de personnel de techniciens (stagiaires)"),0)+IF($B$27&gt;=11,SUMIFS($AM$49:$AM$59,$A$49:$A$59,"Dépenses de personnel de techniciens (stagiaires)"),0)+IF($B$27&gt;=12,SUMIFS($AG$49:$AG$59,$A$49:$A$59,"Dépenses de personnel de techniciens (stagiaires)"),0)</f>
        <v>0</v>
      </c>
      <c r="C127" s="241"/>
      <c r="D127" s="242"/>
      <c r="E127" s="30"/>
    </row>
    <row r="128" spans="1:32" ht="15" customHeight="1" x14ac:dyDescent="0.25">
      <c r="A128" s="57" t="s">
        <v>82</v>
      </c>
      <c r="B128" s="120">
        <f>IF($B$27&gt;=1,SUMIFS($F$49:$F$59,$A$49:$A$59,"Frais de missions"),0)+IF($B$27&gt;=2,SUMIFS($I$49:$I$59,$A$49:$A$59,"Frais de missions"),0)+IF($B$27&gt;=3,SUMIFS($L$49:$L$59,$A$49:$A$59,"Frais de missions"),0)+IF($B$27&gt;=4,SUMIFS($O$49:$O$59,$A$49:$A$59,"Frais de missions"),0)+IF($B$27&gt;=5,SUMIFS($R$49:$R$59,$A$49:$A$59,"Frais de missions"),0)+IF($B$27&gt;=6,SUMIFS($U$49:$U$59,$A$49:$A$59,"Frais de missions"),0)+IF($B$27&gt;=7,SUMIFS($X$49:$X$59,$A$49:$A$59,"Frais de missions"),0)+IF($B$27&gt;=8,SUMIFS($AA$49:$AA$59,$A$49:$A$59,"Frais de missions"),0)+IF($B$27&gt;=9,SUMIFS($AD$49:$AD$59,$A$49:$A$59,"Frais de missions"),0)+IF($B$27&gt;=10,SUMIFS($AJ$49:$AJ$59,$A$49:$A$59,"Frais de missions"),0)+IF($B$27&gt;=11,SUMIFS($AM$49:$AM$59,$A$49:$A$59,"Frais de missions"),0)+IF($B$27&gt;=12,SUMIFS($AG$49:$AG$59,$A$49:$A$59,"Frais de missions"),0)</f>
        <v>0</v>
      </c>
      <c r="C128" s="241"/>
      <c r="D128" s="242"/>
      <c r="E128" s="30"/>
    </row>
    <row r="129" spans="1:6" ht="15" customHeight="1" x14ac:dyDescent="0.25">
      <c r="A129" s="57" t="s">
        <v>100</v>
      </c>
      <c r="B129" s="120">
        <f>IF($B$27&gt;=1,SUMIFS($F$49:$F$59,$A$49:$A$59,"Ouvriés impliqués"),0)+IF($B$27&gt;=2,SUMIFS($I$49:$I$59,$A$49:$A$59,"Ouvriés impliqués"),0)+IF($B$27&gt;=3,SUMIFS($L$49:$L$59,$A$49:$A$59,"Ouvriés impliqués"),0)+IF($B$27&gt;=4,SUMIFS($O$49:$O$59,$A$49:$A$59,"Ouvriés impliqués"),0)+IF($B$27&gt;=5,SUMIFS($R$49:$R$59,$A$49:$A$59,"Ouvriés impliqués"),0)+IF($B$27&gt;=6,SUMIFS($U$49:$U$59,$A$49:$A$59,"Ouvriés impliqués"),0)+IF($B$27&gt;=7,SUMIFS($X$49:$X$59,$A$49:$A$59,"Ouvriés impliqués"),0)+IF($B$27&gt;=8,SUMIFS($AA$49:$AA$59,$A$49:$A$59,"Ouvriés impliqués"),0)+IF($B$27&gt;=9,SUMIFS($AD$49:$AD$59,$A$49:$A$59,"Ouvriés impliqués"),0)+IF($B$27&gt;=10,SUMIFS($AJ$49:$AJ$59,$A$49:$A$59,"Ouvriés impliqués"),0)+IF($B$27&gt;=11,SUMIFS($AM$49:$AM$59,$A$49:$A$59,"Ouvriés impliqués"),0)+IF($B$27&gt;=12,SUMIFS($AG$49:$AG$59,$A$49:$A$59,"Ouvriés impliqués"),0)</f>
        <v>0</v>
      </c>
      <c r="C129" s="241"/>
      <c r="D129" s="242"/>
      <c r="E129" s="30"/>
    </row>
    <row r="130" spans="1:6" ht="15" customHeight="1" x14ac:dyDescent="0.25">
      <c r="A130" s="57" t="s">
        <v>97</v>
      </c>
      <c r="B130" s="120">
        <f>IF($B$27&gt;=1,SUMIFS($F$49:$F$59,$A$49:$A$59,"Saisonniers impliqués"),0)+IF($B$27&gt;=2,SUMIFS($I$49:$I$59,$A$49:$A$59,"Saisonniers impliqués"),0)+IF($B$27&gt;=3,SUMIFS($L$49:$L$59,$A$49:$A$59,"Saisonniers impliqués"),0)+IF($B$27&gt;=4,SUMIFS($O$49:$O$59,$A$49:$A$59,"Saisonniers impliqués"),0)+IF($B$27&gt;=5,SUMIFS($R$49:$R$59,$A$49:$A$59,"Saisonniers impliqués"),0)+IF($B$27&gt;=6,SUMIFS($U$49:$U$59,$A$49:$A$59,"Saisonniers impliqués"),0)+IF($B$27&gt;=7,SUMIFS($X$49:$X$59,$A$49:$A$59,"Saisonniers impliqués"),0)+IF($B$27&gt;=8,SUMIFS($AA$49:$AA$59,$A$49:$A$59,"Saisonniers impliqués"),0)+IF($B$27&gt;=9,SUMIFS($AD$49:$AD$59,$A$49:$A$59,"Saisonniers impliqués"),0)+IF($B$27&gt;=10,SUMIFS($AJ$49:$AJ$59,$A$49:$A$59,"Saisonniers impliqués"),0)+IF($B$27&gt;=11,SUMIFS($AM$49:$AM$59,$A$49:$A$59,"Saisonniers impliqués"),0)+IF($B$27&gt;=12,SUMIFS($AG$49:$AG$59,$A$49:$A$59,"Saisonniers impliqués"),0)</f>
        <v>0</v>
      </c>
      <c r="C130" s="241"/>
      <c r="D130" s="242"/>
      <c r="E130" s="30"/>
    </row>
    <row r="131" spans="1:6" x14ac:dyDescent="0.25">
      <c r="A131" s="57" t="s">
        <v>98</v>
      </c>
      <c r="B131" s="120">
        <f>IF($B$27&gt;=1,SUMIFS($F$49:$F$59,$A$49:$A$59,"Secrétariats impliqués"),0)+IF($B$27&gt;=2,SUMIFS($I$49:$I$59,$A$49:$A$59,"Secrétariats impliqués"),0)+IF($B$27&gt;=3,SUMIFS($L$49:$L$59,$A$49:$A$59,"Secrétariats impliqués"),0)+IF($B$27&gt;=4,SUMIFS($O$49:$O$59,$A$49:$A$59,"Secrétariats impliqués"),0)+IF($B$27&gt;=5,SUMIFS($R$49:$R$59,$A$49:$A$59,"Secrétariats impliqués"),0)+IF($B$27&gt;=6,SUMIFS($U$49:$U$59,$A$49:$A$59,"Secrétariats impliqués"),0)+IF($B$27&gt;=7,SUMIFS($X$49:$X$59,$A$49:$A$59,"Secrétariats impliqués"),0)+IF($B$27&gt;=8,SUMIFS($AA$49:$AA$59,$A$49:$A$59,"Secrétariats impliqués"),0)+IF($B$27&gt;=9,SUMIFS($AD$49:$AD$59,$A$49:$A$59,"Secrétariats impliqués"),0)+IF($B$27&gt;=10,SUMIFS($AJ$49:$AJ$59,$A$49:$A$59,"Secrétariats impliqués"),0)+IF($B$27&gt;=11,SUMIFS($AM$49:$AM$59,$A$49:$A$59,"Secrétariats impliqués"),0)+IF($B$27&gt;=12,SUMIFS($AG$49:$AG$59,$A$49:$A$59,"Secrétariats impliqués"),0)</f>
        <v>0</v>
      </c>
      <c r="C131" s="241"/>
      <c r="D131" s="242"/>
      <c r="E131" s="30"/>
    </row>
    <row r="132" spans="1:6" x14ac:dyDescent="0.25">
      <c r="A132" s="57" t="s">
        <v>99</v>
      </c>
      <c r="B132" s="120">
        <f>IF($B$27&gt;=1,SUMIFS($F$49:$F$59,$A$49:$A$59,"Autres personnes impliqués"),0)+IF($B$27&gt;=2,SUMIFS($I$49:$I$59,$A$49:$A$59,"Autres personnes impliqués"),0)+IF($B$27&gt;=3,SUMIFS($L$49:$L$59,$A$49:$A$59,"Autres personnes impliqués"),0)+IF($B$27&gt;=4,SUMIFS($O$49:$O$59,$A$49:$A$59,"Autres personnes impliqués"),0)+IF($B$27&gt;=5,SUMIFS($R$49:$R$59,$A$49:$A$59,"Autres personnes impliqués"),0)+IF($B$27&gt;=6,SUMIFS($U$49:$U$59,$A$49:$A$59,"Autres personnes impliqués"),0)+IF($B$27&gt;=7,SUMIFS($X$49:$X$59,$A$49:$A$59,"Autres personnes impliqués"),0)+IF($B$27&gt;=8,SUMIFS($AA$49:$AA$59,$A$49:$A$59,"Autres personnes impliqués"),0)+IF($B$27&gt;=9,SUMIFS($AD$49:$AD$59,$A$49:$A$59,"Autres personnes impliqués"),0)+IF($B$27&gt;=10,SUMIFS($AJ$49:$AJ$59,$A$49:$A$59,"Autres personnes impliqués"),0)+IF($B$27&gt;=11,SUMIFS($AM$49:$AM$59,$A$49:$A$59,"Autres personnes impliqués"),0)+IF($B$27&gt;=12,SUMIFS($AG$49:$AG$59,$A$49:$A$59,"Autres personnes impliqués"),0)</f>
        <v>0</v>
      </c>
      <c r="C132" s="241"/>
      <c r="D132" s="242"/>
      <c r="E132" s="30"/>
    </row>
    <row r="133" spans="1:6" x14ac:dyDescent="0.25">
      <c r="A133" s="57" t="s">
        <v>101</v>
      </c>
      <c r="B133" s="120">
        <f>IF($B$27&gt;=1,SUMIFS($F$64:$F$73,$A$64:$A$73,"Prestations de services"),0)+IF($B$27&gt;=2,SUMIFS($I$64:$I$73,$A$64:$A$73,"Prestations de services"),0)+IF($B$27&gt;=3,SUMIFS($L$64:$L$73,$A$64:$A$73,"Prestations de services"),0)+IF($B$27&gt;=4,SUMIFS($O$64:$O$73,$A$64:$A$73,"Prestations de services"),0)+IF($B$27&gt;=5,SUMIFS($R$64:$R$73,$A$64:$A$73,"Prestations de services"),0)+IF($B$27&gt;=6,SUMIFS($U$64:$U$73,$A$64:$A$73,"Prestations de services"),0)+IF($B$27&gt;=7,SUMIFS($X$64:$X$73,$A$64:$A$73,"Prestations de services"),0)+IF($B$27&gt;=8,SUMIFS($AA$64:$AA$73,$A$64:$A$73,"Prestations de services"),0)+IF($B$27&gt;=9,SUMIFS($AD$64:$AD$73,$A$64:$A$73,"Prestations de services"),0)+IF($B$27&gt;=10,SUMIFS($AJ$64:$AJ$73,$A$64:$A$73,"Prestations de services"),0)+IF($B$27&gt;=11,SUMIFS($AM$64:$AM$73,$A$64:$A$73,"Prestations de services"),0)+IF($B$27&gt;=12,SUMIFS($AG$64:$AG$73,$A$64:$A$73,"Prestations de services"),0)</f>
        <v>0</v>
      </c>
      <c r="C133" s="241"/>
      <c r="D133" s="242"/>
      <c r="E133" s="30"/>
    </row>
    <row r="134" spans="1:6" x14ac:dyDescent="0.25">
      <c r="A134" s="57" t="s">
        <v>83</v>
      </c>
      <c r="B134" s="120">
        <f>IF($B$27&gt;=1,SUMIFS($F$64:$F$73,$A$64:$A$73,"Acquisition de matériels"),0)+IF($B$27&gt;=2,SUMIFS($I$64:$I$73,$A$64:$A$73,"Acquisition de matériels"),0)+IF($B$27&gt;=3,SUMIFS($L$64:$L$73,$A$64:$A$73,"Acquisition de matériels"),0)+IF($B$27&gt;=4,SUMIFS($O$64:$O$73,$A$64:$A$73,"Acquisition de matériels"),0)+IF($B$27&gt;=5,SUMIFS($R$64:$R$73,$A$64:$A$73,"Acquisition de matériels"),0)+IF($B$27&gt;=6,SUMIFS($U$64:$U$73,$A$64:$A$73,"Acquisition de matériels"),0)+IF($B$27&gt;=7,SUMIFS($X$64:$X$73,$A$64:$A$73,"Acquisition de matériels"),0)+IF($B$27&gt;=8,SUMIFS($AA$64:$AA$73,$A$64:$A$73,"Acquisition de matériels"),0)+IF($B$27&gt;=9,SUMIFS($AD$64:$AD$73,$A$64:$A$73,"Acquisition de matériels"),0)+IF($B$27&gt;=10,SUMIFS($AJ$64:$AJ$73,$A$64:$A$73,"Acquisition de matériels"),0)+IF($B$27&gt;=11,SUMIFS($AM$64:$AM$73,$A$64:$A$73,"Acquisition de matériels"),0)+IF($B$27&gt;=12,SUMIFS($AG$64:$AG$73,$A$64:$A$73,"Acquisition de matériels"),0)</f>
        <v>0</v>
      </c>
      <c r="C134" s="241"/>
      <c r="D134" s="242"/>
      <c r="E134" s="30"/>
    </row>
    <row r="135" spans="1:6" x14ac:dyDescent="0.25">
      <c r="A135" s="57" t="s">
        <v>102</v>
      </c>
      <c r="B135" s="120">
        <f>IF($B$27&gt;=1,SUMIFS($F$64:$F$73,$A$64:$A$73,"Consommables"),0)+IF($B$27&gt;=2,SUMIFS($I$64:$I$73,$A$64:$A$73,"Consommables"),0)+IF($B$27&gt;=3,SUMIFS($L$64:$L$73,$A$64:$A$73,"Consommables"),0)+IF($B$27&gt;=4,SUMIFS($O$64:$O$73,$A$64:$A$73,"Consommables"),0)+IF($B$27&gt;=5,SUMIFS($R$64:$R$73,$A$64:$A$73,"Consommables"),0)+IF($B$27&gt;=6,SUMIFS($U$64:$U$73,$A$64:$A$73,"Consommables"),0)+IF($B$27&gt;=7,SUMIFS($X$64:$X$73,$A$64:$A$73,"Consommables"),0)+IF($B$27&gt;=8,SUMIFS($AA$64:$AA$73,$A$64:$A$73,"Consommables"),0)+IF($B$27&gt;=9,SUMIFS($AD$64:$AD$73,$A$64:$A$73,"Consommables"),0)+IF($B$27&gt;=10,SUMIFS($AJ$64:$AJ$73,$A$64:$A$73,"Consommables"),0)+IF($B$27&gt;=11,SUMIFS($AM$64:$AM$73,$A$64:$A$73,"Consommables"),0)+IF($B$27&gt;=12,SUMIFS($AG$64:$AG$73,$A$64:$A$73,"Consommables"),0)</f>
        <v>0</v>
      </c>
      <c r="C135" s="241"/>
      <c r="D135" s="242"/>
      <c r="E135" s="30"/>
    </row>
    <row r="136" spans="1:6" x14ac:dyDescent="0.25">
      <c r="A136" s="57" t="s">
        <v>103</v>
      </c>
      <c r="B136" s="120">
        <f>IF($B$27&gt;=1,SUMIFS($F$78:$F$82,$A$78:$A$82,"Frais généraux"),0)+IF($B$27&gt;=2,SUMIFS($I$78:$I$82,$A$78:$A$82,"Frais généraux"),0)+IF($B$27&gt;=3,SUMIFS($L$78:$L$82,$A$78:$A$82,"Frais généraux"),0)+IF($B$27&gt;=4,SUMIFS($O$78:$O$82,$A$78:$A$82,"Frais généraux"),0)+IF($B$27&gt;=5,SUMIFS($R$78:$R$82,$A$78:$A$82,"Frais généraux"),0)+IF($B$27&gt;=6,SUMIFS($U$78:$U$82,$A$78:$A$82,"Frais généraux"),0)+IF($B$27&gt;=7,SUMIFS($X$78:$X$82,$A$78:$A$82,"Frais généraux"),0)+IF($B$27&gt;=8,SUMIFS($AA$78:$AA$82,$A$78:$A$82,"Frais généraux"),0)+IF($B$27&gt;=9,SUMIFS($AD$78:$AD$82,$A$78:$A$82,"Frais généraux"),0)+IF($B$27&gt;=10,SUMIFS($AJ$78:$AJ$82,$A$78:$A$82,"Frais généraux"),0)+IF($B$27&gt;=11,SUMIFS($AM$78:$AM$82,$A$78:$A$82,"Frais généraux"),0)+IF($B$27&gt;=12,SUMIFS($AG$78:$AG$82,$A$78:$A$82,"Frais généraux"),0)</f>
        <v>0</v>
      </c>
      <c r="C136" s="241"/>
      <c r="D136" s="242"/>
      <c r="E136" s="30"/>
    </row>
    <row r="137" spans="1:6" x14ac:dyDescent="0.25">
      <c r="A137" s="56"/>
      <c r="B137" s="56"/>
      <c r="C137" s="121"/>
      <c r="D137" s="239"/>
      <c r="E137" s="240"/>
      <c r="F137" s="30"/>
    </row>
    <row r="138" spans="1:6" x14ac:dyDescent="0.25">
      <c r="A138" s="56"/>
      <c r="B138" s="57"/>
      <c r="C138" s="120"/>
      <c r="D138" s="241"/>
      <c r="E138" s="242"/>
      <c r="F138" s="30"/>
    </row>
    <row r="139" spans="1:6" x14ac:dyDescent="0.25">
      <c r="A139" s="56"/>
      <c r="B139" s="57"/>
      <c r="C139" s="120"/>
      <c r="D139" s="241"/>
      <c r="E139" s="242"/>
      <c r="F139" s="30"/>
    </row>
    <row r="140" spans="1:6" x14ac:dyDescent="0.25">
      <c r="A140" s="56"/>
      <c r="B140" s="57"/>
      <c r="C140" s="120"/>
      <c r="D140" s="241"/>
      <c r="E140" s="242"/>
      <c r="F140" s="30"/>
    </row>
    <row r="141" spans="1:6" x14ac:dyDescent="0.25">
      <c r="A141" s="56"/>
      <c r="B141" s="57"/>
      <c r="C141" s="120"/>
      <c r="D141" s="241"/>
      <c r="E141" s="242"/>
      <c r="F141" s="30"/>
    </row>
    <row r="142" spans="1:6" x14ac:dyDescent="0.25">
      <c r="A142" s="56"/>
      <c r="B142" s="57"/>
      <c r="C142" s="120"/>
      <c r="D142" s="241"/>
      <c r="E142" s="242"/>
      <c r="F142" s="30"/>
    </row>
    <row r="143" spans="1:6" x14ac:dyDescent="0.25">
      <c r="A143" s="57"/>
      <c r="B143" s="57"/>
      <c r="C143" s="120"/>
      <c r="D143" s="241"/>
      <c r="E143" s="242"/>
      <c r="F143" s="30"/>
    </row>
    <row r="144" spans="1:6" x14ac:dyDescent="0.25">
      <c r="A144" s="57"/>
      <c r="B144" s="57"/>
      <c r="C144" s="120"/>
      <c r="D144" s="241"/>
      <c r="E144" s="242"/>
      <c r="F144" s="30"/>
    </row>
    <row r="145" spans="1:6" x14ac:dyDescent="0.25">
      <c r="A145" s="57"/>
      <c r="B145" s="57"/>
      <c r="C145" s="120"/>
      <c r="D145" s="241"/>
      <c r="E145" s="242"/>
      <c r="F145" s="30"/>
    </row>
    <row r="146" spans="1:6" x14ac:dyDescent="0.25">
      <c r="A146" s="57"/>
      <c r="B146" s="57"/>
      <c r="C146" s="120"/>
      <c r="D146" s="241"/>
      <c r="E146" s="242"/>
      <c r="F146" s="30"/>
    </row>
    <row r="147" spans="1:6" x14ac:dyDescent="0.25">
      <c r="A147" s="57"/>
      <c r="B147" s="57"/>
      <c r="C147" s="120"/>
      <c r="D147" s="241"/>
      <c r="E147" s="242"/>
      <c r="F147" s="30"/>
    </row>
    <row r="148" spans="1:6" x14ac:dyDescent="0.25">
      <c r="A148" s="57"/>
      <c r="B148" s="57"/>
      <c r="C148" s="120"/>
      <c r="D148" s="241"/>
      <c r="E148" s="242"/>
      <c r="F148" s="30"/>
    </row>
    <row r="149" spans="1:6" x14ac:dyDescent="0.25">
      <c r="A149" s="57"/>
      <c r="B149" s="57"/>
      <c r="C149" s="120"/>
      <c r="D149" s="241"/>
      <c r="E149" s="242"/>
      <c r="F149" s="30"/>
    </row>
    <row r="150" spans="1:6" x14ac:dyDescent="0.25">
      <c r="A150" s="57"/>
      <c r="B150" s="57"/>
      <c r="C150" s="120"/>
      <c r="D150" s="241"/>
      <c r="E150" s="242"/>
      <c r="F150" s="30"/>
    </row>
    <row r="151" spans="1:6" x14ac:dyDescent="0.25">
      <c r="A151" s="57"/>
      <c r="B151" s="57"/>
      <c r="C151" s="119"/>
      <c r="D151" s="241"/>
      <c r="E151" s="242"/>
      <c r="F151" s="30"/>
    </row>
    <row r="152" spans="1:6" x14ac:dyDescent="0.25">
      <c r="A152" s="56"/>
      <c r="B152" s="56"/>
      <c r="C152" s="121"/>
      <c r="D152" s="134"/>
      <c r="E152" s="128"/>
      <c r="F152" s="30"/>
    </row>
    <row r="153" spans="1:6" x14ac:dyDescent="0.25">
      <c r="A153" s="57"/>
      <c r="B153" s="57"/>
      <c r="C153" s="120"/>
      <c r="D153" s="134"/>
      <c r="E153" s="128"/>
      <c r="F153" s="30"/>
    </row>
    <row r="154" spans="1:6" x14ac:dyDescent="0.25">
      <c r="A154" s="57"/>
      <c r="B154" s="57"/>
      <c r="C154" s="120"/>
      <c r="D154" s="134"/>
      <c r="E154" s="128"/>
      <c r="F154" s="30"/>
    </row>
    <row r="155" spans="1:6" x14ac:dyDescent="0.25">
      <c r="A155" s="57"/>
      <c r="B155" s="57"/>
      <c r="C155" s="120"/>
      <c r="D155" s="134"/>
      <c r="E155" s="128"/>
      <c r="F155" s="30"/>
    </row>
    <row r="156" spans="1:6" x14ac:dyDescent="0.25">
      <c r="A156" s="57"/>
      <c r="B156" s="57"/>
      <c r="C156" s="120"/>
      <c r="D156" s="134"/>
      <c r="E156" s="128"/>
      <c r="F156" s="30"/>
    </row>
    <row r="157" spans="1:6" x14ac:dyDescent="0.25">
      <c r="A157" s="57"/>
      <c r="B157" s="57"/>
      <c r="C157" s="120"/>
      <c r="D157" s="134"/>
      <c r="E157" s="128"/>
      <c r="F157" s="30"/>
    </row>
    <row r="158" spans="1:6" x14ac:dyDescent="0.25">
      <c r="A158" s="57"/>
      <c r="B158" s="57"/>
      <c r="C158" s="120"/>
      <c r="D158" s="136"/>
      <c r="E158" s="129"/>
      <c r="F158" s="30"/>
    </row>
    <row r="159" spans="1:6" x14ac:dyDescent="0.25">
      <c r="A159" s="57"/>
      <c r="B159" s="57"/>
      <c r="C159" s="120"/>
      <c r="D159" s="135"/>
      <c r="E159" s="239"/>
      <c r="F159" s="240"/>
    </row>
    <row r="160" spans="1:6" x14ac:dyDescent="0.25">
      <c r="A160" s="57"/>
      <c r="B160" s="57"/>
      <c r="C160" s="120"/>
      <c r="D160" s="134"/>
      <c r="E160" s="241"/>
      <c r="F160" s="242"/>
    </row>
    <row r="161" spans="1:7" x14ac:dyDescent="0.25">
      <c r="A161" s="57"/>
      <c r="B161" s="57"/>
      <c r="C161" s="120"/>
      <c r="D161" s="134"/>
      <c r="E161" s="241"/>
      <c r="F161" s="242"/>
    </row>
    <row r="162" spans="1:7" x14ac:dyDescent="0.25">
      <c r="A162" s="57"/>
      <c r="B162" s="57"/>
      <c r="C162" s="120"/>
      <c r="D162" s="134"/>
      <c r="E162" s="241"/>
      <c r="F162" s="242"/>
    </row>
    <row r="163" spans="1:7" x14ac:dyDescent="0.25">
      <c r="A163" s="57"/>
      <c r="B163" s="57"/>
      <c r="C163" s="120"/>
      <c r="D163" s="134"/>
      <c r="E163" s="241"/>
      <c r="F163" s="242"/>
    </row>
    <row r="164" spans="1:7" x14ac:dyDescent="0.25">
      <c r="A164" s="57"/>
      <c r="B164" s="57"/>
      <c r="C164" s="253"/>
      <c r="D164" s="253"/>
      <c r="E164" s="241"/>
      <c r="F164" s="242"/>
      <c r="G164" s="30"/>
    </row>
    <row r="165" spans="1:7" x14ac:dyDescent="0.25">
      <c r="A165" s="57"/>
      <c r="B165" s="57"/>
      <c r="C165" s="253"/>
      <c r="D165" s="253"/>
      <c r="E165" s="241"/>
      <c r="F165" s="242"/>
      <c r="G165" s="30"/>
    </row>
    <row r="166" spans="1:7" x14ac:dyDescent="0.25">
      <c r="A166" s="57"/>
      <c r="B166" s="57"/>
      <c r="C166" s="253"/>
      <c r="D166" s="253"/>
      <c r="E166" s="241"/>
      <c r="F166" s="242"/>
      <c r="G166" s="30"/>
    </row>
    <row r="167" spans="1:7" x14ac:dyDescent="0.25">
      <c r="A167" s="57"/>
      <c r="B167" s="57"/>
      <c r="C167" s="253"/>
      <c r="D167" s="253"/>
      <c r="E167" s="241"/>
      <c r="F167" s="242"/>
      <c r="G167" s="30"/>
    </row>
    <row r="168" spans="1:7" x14ac:dyDescent="0.25">
      <c r="A168" s="57"/>
      <c r="B168" s="57"/>
      <c r="C168" s="253"/>
      <c r="D168" s="253"/>
      <c r="E168" s="241"/>
      <c r="F168" s="242"/>
      <c r="G168" s="30"/>
    </row>
    <row r="169" spans="1:7" x14ac:dyDescent="0.25">
      <c r="A169" s="57"/>
      <c r="B169" s="57"/>
      <c r="C169" s="253"/>
      <c r="D169" s="253"/>
      <c r="E169" s="241"/>
      <c r="F169" s="242"/>
      <c r="G169" s="30"/>
    </row>
    <row r="170" spans="1:7" x14ac:dyDescent="0.25">
      <c r="A170" s="57"/>
      <c r="B170" s="57"/>
      <c r="C170" s="253"/>
      <c r="D170" s="253"/>
      <c r="E170" s="241"/>
      <c r="F170" s="242"/>
      <c r="G170" s="30"/>
    </row>
    <row r="171" spans="1:7" x14ac:dyDescent="0.25">
      <c r="A171" s="57"/>
      <c r="B171" s="57"/>
      <c r="C171" s="253"/>
      <c r="D171" s="253"/>
      <c r="E171" s="241"/>
      <c r="F171" s="242"/>
      <c r="G171" s="30"/>
    </row>
    <row r="172" spans="1:7" x14ac:dyDescent="0.25">
      <c r="A172" s="57"/>
      <c r="B172" s="57"/>
      <c r="C172" s="253"/>
      <c r="D172" s="253"/>
      <c r="E172" s="241"/>
      <c r="F172" s="242"/>
      <c r="G172" s="30"/>
    </row>
    <row r="173" spans="1:7" x14ac:dyDescent="0.25">
      <c r="A173" s="57"/>
      <c r="B173" s="57"/>
      <c r="C173" s="253"/>
      <c r="D173" s="253"/>
      <c r="E173" s="241"/>
      <c r="F173" s="242"/>
      <c r="G173" s="30"/>
    </row>
    <row r="174" spans="1:7" x14ac:dyDescent="0.25">
      <c r="A174" s="57"/>
      <c r="B174" s="57"/>
      <c r="C174" s="253"/>
      <c r="D174" s="253"/>
      <c r="E174" s="241"/>
      <c r="F174" s="242"/>
      <c r="G174" s="30"/>
    </row>
    <row r="175" spans="1:7" x14ac:dyDescent="0.25">
      <c r="A175" s="28"/>
      <c r="B175" s="28"/>
      <c r="C175" s="254"/>
      <c r="D175" s="254"/>
      <c r="E175" s="249"/>
      <c r="F175" s="250"/>
      <c r="G175" s="77">
        <f>SUM(C159:D175)</f>
        <v>0</v>
      </c>
    </row>
    <row r="176" spans="1:7" x14ac:dyDescent="0.25">
      <c r="A176" s="56"/>
      <c r="B176" s="56"/>
      <c r="C176" s="255"/>
      <c r="D176" s="255"/>
      <c r="E176" s="239"/>
      <c r="F176" s="240"/>
      <c r="G176" s="30" t="str">
        <f>IF(OR($B$31=G142,$B$31=G159),IF(OR($B$32=G142,$B$32=G159),IF(OR($B$33=G142,$B$33=G159),IF(OR($B$34=G142,$B$34=G159),IF(OR($B$35=G142,$B$35=G159),IF(OR($B$36=G142,$B$36=G159),IF(OR($B$37=G142,$B$37=G159),IF(OR($B$38=G142,$B$38=G159),IF(OR($B$39=G142,$B$39=G159),IF(OR($B$40=G142,$B$40=G159),"X",$B$40),$B$39),$B$38),$B$37),$B$36),$B$35),$B$34),$B$33),$B$32),$B$31)</f>
        <v>Type de recherche</v>
      </c>
    </row>
    <row r="177" spans="1:7" x14ac:dyDescent="0.25">
      <c r="A177" s="57"/>
      <c r="B177" s="57"/>
      <c r="C177" s="253"/>
      <c r="D177" s="253"/>
      <c r="E177" s="241"/>
      <c r="F177" s="242"/>
      <c r="G177" s="30"/>
    </row>
    <row r="178" spans="1:7" x14ac:dyDescent="0.25">
      <c r="A178" s="57"/>
      <c r="B178" s="57"/>
      <c r="C178" s="253"/>
      <c r="D178" s="253"/>
      <c r="E178" s="241"/>
      <c r="F178" s="242"/>
      <c r="G178" s="30"/>
    </row>
    <row r="179" spans="1:7" x14ac:dyDescent="0.25">
      <c r="A179" s="57"/>
      <c r="B179" s="57"/>
      <c r="C179" s="253"/>
      <c r="D179" s="253"/>
      <c r="E179" s="241"/>
      <c r="F179" s="242"/>
      <c r="G179" s="30"/>
    </row>
    <row r="180" spans="1:7" x14ac:dyDescent="0.25">
      <c r="A180" s="57"/>
      <c r="B180" s="57"/>
      <c r="C180" s="253"/>
      <c r="D180" s="253"/>
      <c r="E180" s="241"/>
      <c r="F180" s="242"/>
      <c r="G180" s="30"/>
    </row>
    <row r="181" spans="1:7" x14ac:dyDescent="0.25">
      <c r="A181" s="57"/>
      <c r="B181" s="57"/>
      <c r="C181" s="253"/>
      <c r="D181" s="253"/>
      <c r="E181" s="241"/>
      <c r="F181" s="242"/>
      <c r="G181" s="30"/>
    </row>
    <row r="182" spans="1:7" x14ac:dyDescent="0.25">
      <c r="A182" s="57"/>
      <c r="B182" s="57"/>
      <c r="C182" s="253"/>
      <c r="D182" s="253"/>
      <c r="E182" s="241"/>
      <c r="F182" s="242"/>
      <c r="G182" s="30"/>
    </row>
    <row r="183" spans="1:7" x14ac:dyDescent="0.25">
      <c r="A183" s="57"/>
      <c r="B183" s="57"/>
      <c r="C183" s="253"/>
      <c r="D183" s="253"/>
      <c r="E183" s="241"/>
      <c r="F183" s="242"/>
      <c r="G183" s="30"/>
    </row>
    <row r="184" spans="1:7" x14ac:dyDescent="0.25">
      <c r="A184" s="57"/>
      <c r="B184" s="57"/>
      <c r="C184" s="253"/>
      <c r="D184" s="253"/>
      <c r="E184" s="241"/>
      <c r="F184" s="242"/>
      <c r="G184" s="30"/>
    </row>
    <row r="185" spans="1:7" x14ac:dyDescent="0.25">
      <c r="A185" s="57"/>
      <c r="B185" s="57"/>
      <c r="C185" s="253"/>
      <c r="D185" s="253"/>
      <c r="E185" s="241"/>
      <c r="F185" s="242"/>
      <c r="G185" s="30"/>
    </row>
    <row r="186" spans="1:7" x14ac:dyDescent="0.25">
      <c r="A186" s="57"/>
      <c r="B186" s="57"/>
      <c r="C186" s="253"/>
      <c r="D186" s="253"/>
      <c r="E186" s="241"/>
      <c r="F186" s="242"/>
      <c r="G186" s="30"/>
    </row>
    <row r="187" spans="1:7" x14ac:dyDescent="0.25">
      <c r="A187" s="57"/>
      <c r="B187" s="57"/>
      <c r="C187" s="253"/>
      <c r="D187" s="253"/>
      <c r="E187" s="241"/>
      <c r="F187" s="242"/>
      <c r="G187" s="30"/>
    </row>
    <row r="188" spans="1:7" x14ac:dyDescent="0.25">
      <c r="A188" s="57"/>
      <c r="B188" s="57"/>
      <c r="C188" s="253"/>
      <c r="D188" s="253"/>
      <c r="E188" s="241"/>
      <c r="F188" s="242"/>
      <c r="G188" s="30"/>
    </row>
    <row r="189" spans="1:7" x14ac:dyDescent="0.25">
      <c r="A189" s="57"/>
      <c r="B189" s="57"/>
      <c r="C189" s="253"/>
      <c r="D189" s="253"/>
      <c r="E189" s="241"/>
      <c r="F189" s="242"/>
      <c r="G189" s="30"/>
    </row>
    <row r="190" spans="1:7" x14ac:dyDescent="0.25">
      <c r="A190" s="57"/>
      <c r="B190" s="57"/>
      <c r="C190" s="253"/>
      <c r="D190" s="253"/>
      <c r="E190" s="241"/>
      <c r="F190" s="242"/>
      <c r="G190" s="30"/>
    </row>
    <row r="191" spans="1:7" x14ac:dyDescent="0.25">
      <c r="A191" s="57"/>
      <c r="B191" s="57"/>
      <c r="C191" s="253"/>
      <c r="D191" s="253"/>
      <c r="E191" s="241"/>
      <c r="F191" s="242"/>
      <c r="G191" s="30"/>
    </row>
    <row r="192" spans="1:7" x14ac:dyDescent="0.25">
      <c r="A192" s="28"/>
      <c r="B192" s="28"/>
      <c r="C192" s="254"/>
      <c r="D192" s="254"/>
      <c r="E192" s="249"/>
      <c r="F192" s="250"/>
      <c r="G192" s="77">
        <f>SUM(C176:D192)</f>
        <v>0</v>
      </c>
    </row>
    <row r="193" spans="1:7" x14ac:dyDescent="0.25">
      <c r="A193" s="56"/>
      <c r="B193" s="56"/>
      <c r="C193" s="255"/>
      <c r="D193" s="255"/>
      <c r="E193" s="232"/>
      <c r="F193" s="233"/>
      <c r="G193" s="30" t="str">
        <f>IF(OR($B$31=G142,$B$31=G159,$B$31=G176),IF(OR($B$32=G142,$B$32=G159,$B$32=G176),IF(OR($B$33=G142,$B$33=G159,$B$33=G176),IF(OR($B$34=G142,$B$34=G159,$B$34=G176),IF(OR($B$35=G142,$B$35=G159,$B$35=G176),IF(OR($B$36=G142,$B$36=G159,$B$36=G176),IF(OR($B$37=G142,$B$37=G159,$B$37=G176),IF(OR($B$38=G142,$B$38=G159,$B$38=G176),IF(OR($B$39=G142,$B$39=G159,$B$39=G176),IF(OR($B$40=G142,$B$40=G159,$B$40=G176),"X",$B$40),$B$39),$B$38),$B$37),$B$36),$B$35),$B$34),$B$33),$B$32),$B$31)</f>
        <v>X</v>
      </c>
    </row>
    <row r="194" spans="1:7" x14ac:dyDescent="0.25">
      <c r="A194" s="57"/>
      <c r="B194" s="57"/>
      <c r="C194" s="253"/>
      <c r="D194" s="253"/>
      <c r="E194" s="234"/>
      <c r="F194" s="235"/>
      <c r="G194" s="30"/>
    </row>
    <row r="195" spans="1:7" x14ac:dyDescent="0.25">
      <c r="A195" s="57"/>
      <c r="B195" s="57"/>
      <c r="C195" s="253"/>
      <c r="D195" s="253"/>
      <c r="E195" s="234"/>
      <c r="F195" s="235"/>
      <c r="G195" s="30"/>
    </row>
    <row r="196" spans="1:7" x14ac:dyDescent="0.25">
      <c r="A196" s="57"/>
      <c r="B196" s="57"/>
      <c r="C196" s="253"/>
      <c r="D196" s="253"/>
      <c r="E196" s="234"/>
      <c r="F196" s="235"/>
      <c r="G196" s="30"/>
    </row>
    <row r="197" spans="1:7" x14ac:dyDescent="0.25">
      <c r="A197" s="57"/>
      <c r="B197" s="57"/>
      <c r="C197" s="253"/>
      <c r="D197" s="253"/>
      <c r="E197" s="234"/>
      <c r="F197" s="235"/>
      <c r="G197" s="30"/>
    </row>
    <row r="198" spans="1:7" x14ac:dyDescent="0.25">
      <c r="A198" s="57"/>
      <c r="B198" s="57"/>
      <c r="C198" s="253"/>
      <c r="D198" s="253"/>
      <c r="E198" s="234"/>
      <c r="F198" s="235"/>
      <c r="G198" s="30"/>
    </row>
    <row r="199" spans="1:7" x14ac:dyDescent="0.25">
      <c r="A199" s="57"/>
      <c r="B199" s="57"/>
      <c r="C199" s="253"/>
      <c r="D199" s="253"/>
      <c r="E199" s="234"/>
      <c r="F199" s="235"/>
      <c r="G199" s="30"/>
    </row>
    <row r="200" spans="1:7" x14ac:dyDescent="0.25">
      <c r="A200" s="57"/>
      <c r="B200" s="57"/>
      <c r="C200" s="253"/>
      <c r="D200" s="253"/>
      <c r="E200" s="234"/>
      <c r="F200" s="235"/>
      <c r="G200" s="30"/>
    </row>
    <row r="201" spans="1:7" x14ac:dyDescent="0.25">
      <c r="A201" s="57"/>
      <c r="B201" s="57"/>
      <c r="C201" s="253"/>
      <c r="D201" s="253"/>
      <c r="E201" s="234"/>
      <c r="F201" s="235"/>
      <c r="G201" s="30"/>
    </row>
    <row r="202" spans="1:7" x14ac:dyDescent="0.25">
      <c r="A202" s="57"/>
      <c r="B202" s="57" t="str">
        <f>G193</f>
        <v>X</v>
      </c>
      <c r="C202" s="253">
        <f t="shared" ref="C202:C204" si="5">IF(AND($B$28&gt;=1,$B$31=$B202),SUMIFS($G$61:$G$71,$A$61:$A$71,A202),0)+IF(AND($B$28&gt;=2,$B$32=$B202),SUMIFS($K$61:$K$71,$A$61:$A$71,A202),0)+IF(AND($B$28&gt;=3,$B$33=$B202),SUMIFS($O$61:$O$71,$A$61:$A$71,A202),0)+IF(AND($B$28&gt;=4,$B$34=$B202),SUMIFS($S$61:$S$71,$A$61:$A$71,A202),0)+IF(AND($B$28&gt;=5,$B$35=$B202),SUMIFS($W$61:$W$71,$A$61:$A$71,A202),0)+IF(AND($B$28&gt;=6,$B$36=$B202),SUMIFS($AA$61:$AA$71,$A$61:$A$71,A202),0)+IF(AND($B$28&gt;=7,$B$37=$B202),SUMIFS($AE$61:$AE$71,$A$61:$A$71,A202),0)+IF(AND($B$28&gt;=8,$B$38=$B202),SUMIFS($AI$61:$AI$71,$A$61:$A$71,A202),0)+IF(AND($B$28&gt;=9,$B$39=$B202),SUMIFS($AM$61:$AM$71,$A$61:$A$71,A202),0)+IF(AND($B$28&gt;=10,$B$40=$B202),SUMIFS($AQ$61:$AQ$71,$A$61:$A$71,A202),0)</f>
        <v>0</v>
      </c>
      <c r="D202" s="253"/>
      <c r="E202" s="234"/>
      <c r="F202" s="235"/>
      <c r="G202" s="30"/>
    </row>
    <row r="203" spans="1:7" x14ac:dyDescent="0.25">
      <c r="A203" s="57"/>
      <c r="B203" s="57" t="str">
        <f>G193</f>
        <v>X</v>
      </c>
      <c r="C203" s="253">
        <f t="shared" si="5"/>
        <v>0</v>
      </c>
      <c r="D203" s="253"/>
      <c r="E203" s="234"/>
      <c r="F203" s="235"/>
      <c r="G203" s="30"/>
    </row>
    <row r="204" spans="1:7" x14ac:dyDescent="0.25">
      <c r="A204" s="57"/>
      <c r="B204" s="57" t="str">
        <f>G193</f>
        <v>X</v>
      </c>
      <c r="C204" s="253">
        <f t="shared" si="5"/>
        <v>0</v>
      </c>
      <c r="D204" s="253"/>
      <c r="E204" s="234"/>
      <c r="F204" s="235"/>
      <c r="G204" s="30"/>
    </row>
    <row r="205" spans="1:7" x14ac:dyDescent="0.25">
      <c r="A205" s="57"/>
      <c r="B205" s="57" t="str">
        <f>G193</f>
        <v>X</v>
      </c>
      <c r="C205" s="253">
        <f>IF(AND($B$28&gt;=1,$B$31=$B205),SUMIFS($G$76:$G$86,$A$76:$A$86,"Equipements process (RDI)"),0)+IF(AND($B$28&gt;=2,$B$32=$B205),SUMIFS($K$76:$K$86,$A$76:$A$86,"Equipements process (RDI)"),0)+IF(AND($B$28&gt;=3,$B$33=$B205),SUMIFS($O$76:$O$86,$A$76:$A$86,"Equipements process (RDI)"),0)+IF(AND($B$28&gt;=4,$B$34=$B205),SUMIFS($S$76:$S$86,$A$76:$A$86,"Equipements process (RDI)"),0)+IF(AND($B$28&gt;=5,$B$35=$B205),SUMIFS($W$76:$W$86,$A$76:$A$86,"Equipements process (RDI)"),0)+IF(AND($B$28&gt;=6,$B$36=$B205),SUMIFS($AA$76:$AA$86,$A$76:$A$86,"Equipements process (RDI)"),0)+IF(AND($B$28&gt;=7,$B$37=$B205),SUMIFS($AE$76:$AE$86,$A$76:$A$86,"Equipements process (RDI)"),0)+IF(AND($B$28&gt;=8,$B$38=$B205),SUMIFS($AI$76:$AI$86,$A$76:$A$86,"Equipements process (RDI)"),0)+IF(AND($B$28&gt;=9,$B$39=$B205),SUMIFS($AM$76:$AM$86,$A$76:$A$86,"Equipements process (RDI)"),0)+IF(AND($B$28&gt;=10,$B$40=$B205),SUMIFS($AQ$76:$AQ$86,$A$76:$A$86,"Equipements process (RDI)"),0)</f>
        <v>0</v>
      </c>
      <c r="D205" s="253"/>
      <c r="E205" s="234"/>
      <c r="F205" s="235"/>
      <c r="G205" s="30"/>
    </row>
    <row r="206" spans="1:7" x14ac:dyDescent="0.25">
      <c r="A206" s="57"/>
      <c r="B206" s="57" t="str">
        <f>G193</f>
        <v>X</v>
      </c>
      <c r="C206" s="253">
        <f>IF(AND($B$28&gt;=1,$B$31=$B206),SUMIFS($G$76:$G$86,$A$76:$A$86,A206),0)+IF(AND($B$28&gt;=2,$B$32=$B206),SUMIFS($K$76:$K$86,$A$76:$A$86,A206),0)+IF(AND($B$28&gt;=3,$B$33=$B206),SUMIFS($O$76:$O$86,$A$76:$A$86,A206),0)+IF(AND($B$28&gt;=4,$B$34=$B206),SUMIFS($S$76:$S$86,$A$76:$A$86,A206),0)+IF(AND($B$28&gt;=5,$B$35=$B206),SUMIFS($W$76:$W$86,$A$76:$A$86,A206),0)+IF(AND($B$28&gt;=6,$B$36=$B206),SUMIFS($AA$76:$AA$86,$A$76:$A$86,A206),0)+IF(AND($B$28&gt;=7,$B$37=$B206),SUMIFS($AE$76:$AE$86,$A$76:$A$86,A206),0)+IF(AND($B$28&gt;=8,$B$38=$B206),SUMIFS($AI$76:$AI$86,$A$76:$A$86,A206),0)+IF(AND($B$28&gt;=9,$B$39=$B206),SUMIFS($AM$76:$AM$86,$A$76:$A$86,A206),0)+IF(AND($B$28&gt;=10,$B$40=$B206),SUMIFS($AQ$76:$AQ$86,$A$76:$A$86,A206),0)</f>
        <v>0</v>
      </c>
      <c r="D206" s="253"/>
      <c r="E206" s="234"/>
      <c r="F206" s="235"/>
      <c r="G206" s="30"/>
    </row>
    <row r="207" spans="1:7" x14ac:dyDescent="0.25">
      <c r="A207" s="57"/>
      <c r="B207" s="57" t="str">
        <f>G193</f>
        <v>X</v>
      </c>
      <c r="C207" s="253">
        <f>IF(AND($B$28&gt;=1,$B$31=$B207),SUMIFS($G$76:$G$86,$A$76:$A$86,A207),0)+IF(AND($B$28&gt;=2,$B$32=$B207),SUMIFS($K$76:$K$86,$A$76:$A$86,A207),0)+IF(AND($B$28&gt;=3,$B$33=$B207),SUMIFS($O$76:$O$86,$A$76:$A$86,A207),0)+IF(AND($B$28&gt;=4,$B$34=$B207),SUMIFS($S$76:$S$86,$A$76:$A$86,A207),0)+IF(AND($B$28&gt;=5,$B$35=$B207),SUMIFS($W$76:$W$86,$A$76:$A$86,A207),0)+IF(AND($B$28&gt;=6,$B$36=$B207),SUMIFS($AA$76:$AA$86,$A$76:$A$86,A207),0)+IF(AND($B$28&gt;=7,$B$37=$B207),SUMIFS($AE$76:$AE$86,$A$76:$A$86,A207),0)+IF(AND($B$28&gt;=8,$B$38=$B207),SUMIFS($AI$76:$AI$86,$A$76:$A$86,A207),0)+IF(AND($B$28&gt;=9,$B$39=$B207),SUMIFS($AM$76:$AM$86,$A$76:$A$86,A207),0)+IF(AND($B$28&gt;=10,$B$40=$B207),SUMIFS($AQ$76:$AQ$86,$A$76:$A$86,A207),0)</f>
        <v>0</v>
      </c>
      <c r="D207" s="253"/>
      <c r="E207" s="234"/>
      <c r="F207" s="235"/>
      <c r="G207" s="30"/>
    </row>
    <row r="208" spans="1:7" x14ac:dyDescent="0.25">
      <c r="A208" s="57"/>
      <c r="B208" s="57" t="str">
        <f>G193</f>
        <v>X</v>
      </c>
      <c r="C208" s="253">
        <f>IF(AND($B$28&gt;=1,$B$31=$B208),SUMIFS($G$76:$G$86,$A$76:$A$86,A208),0)+IF(AND($B$28&gt;=2,$B$32=$B208),SUMIFS($K$76:$K$86,$A$76:$A$86,A208),0)+IF(AND($B$28&gt;=3,$B$33=$B208),SUMIFS($O$76:$O$86,$A$76:$A$86,A208),0)+IF(AND($B$28&gt;=4,$B$34=$B208),SUMIFS($S$76:$S$86,$A$76:$A$86,A208),0)+IF(AND($B$28&gt;=5,$B$35=$B208),SUMIFS($W$76:$W$86,$A$76:$A$86,A208),0)+IF(AND($B$28&gt;=6,$B$36=$B208),SUMIFS($AA$76:$AA$86,$A$76:$A$86,A208),0)+IF(AND($B$28&gt;=7,$B$37=$B208),SUMIFS($AE$76:$AE$86,$A$76:$A$86,A208),0)+IF(AND($B$28&gt;=8,$B$38=$B208),SUMIFS($AI$76:$AI$86,$A$76:$A$86,A208),0)+IF(AND($B$28&gt;=9,$B$39=$B208),SUMIFS($AM$76:$AM$86,$A$76:$A$86,A208),0)+IF(AND($B$28&gt;=10,$B$40=$B208),SUMIFS($AQ$76:$AQ$86,$A$76:$A$86,A208),0)</f>
        <v>0</v>
      </c>
      <c r="D208" s="253"/>
      <c r="E208" s="234"/>
      <c r="F208" s="235"/>
      <c r="G208" s="30"/>
    </row>
    <row r="209" spans="1:7" x14ac:dyDescent="0.25">
      <c r="A209" s="28"/>
      <c r="B209" s="28" t="str">
        <f>G193</f>
        <v>X</v>
      </c>
      <c r="C209" s="254">
        <f>IF(AND($B$28&gt;=1,$B$31=$B209),$G$91,0)+IF(AND($B$28&gt;=2,$B$32=$B209),$K$91,0)+IF(AND($B$28&gt;=3,$B$33=$B209),$O$91,0)+IF(AND($B$28&gt;=4,$B$34=$B209),$S$91,0)+IF(AND($B$28&gt;=5,$B$35=$B209),$W$91,0)+IF(AND($B$28&gt;=6,$B$36=$B209),$AA$91,0)+IF(AND($B$28&gt;=7,$B$37=$B209),$AE$91,0)+IF(AND($B$28&gt;=8,$B$38=$B209),$AI$91,0)+IF(AND($B$28&gt;=9,$B$39=$B209),$AM$91,0)+IF(AND($B$28&gt;=10,$B$40=$B209),$AQ$91,0)</f>
        <v>0</v>
      </c>
      <c r="D209" s="254"/>
      <c r="E209" s="251"/>
      <c r="F209" s="252"/>
      <c r="G209" s="77">
        <f>SUM(C193:D209)</f>
        <v>0</v>
      </c>
    </row>
    <row r="210" spans="1:7" x14ac:dyDescent="0.25">
      <c r="A210" s="56"/>
      <c r="B210" s="56" t="str">
        <f>G210</f>
        <v>X</v>
      </c>
      <c r="C210" s="255">
        <f>IF(AND($B$28&gt;=1,$B$31=$B210),SUMIFS($G$46:$G$56,$A$46:$A$56,"Statutaire de la fonction publique"),0)+IF(AND($B$28&gt;=2,$B$32=$B210),SUMIFS($K$46:$K$56,$A$46:$A$56,"Statutaire de la fonction publique"),0)+IF(AND($B$28&gt;=3,$B$33=$B210),SUMIFS($O$46:$O$56,$A$46:$A$56,"Statutaire de la fonction publique"),0)+IF(AND($B$28&gt;=4,$B$34=$B210),SUMIFS($S$46:$S$56,$A$46:$A$56,"Statutaire de la fonction publique"),0)+IF(AND($B$28&gt;=5,$B$35=$B210),SUMIFS($W$46:$W$56,$A$46:$A$56,"Statutaire de la fonction publique"),0)+IF(AND($B$28&gt;=6,$B$36=$B210),SUMIFS($AA$46:$AA$56,$A$46:$A$56,"Statutaire de la fonction publique"),0)+IF(AND($B$28&gt;=7,$B$37=$B210),SUMIFS($AE$46:$AE$56,$A$46:$A$56,"Statutaire de la fonction publique"),0)+IF(AND($B$28&gt;=8,$B$38=$B210),SUMIFS($AI$46:$AI$56,$A$46:$A$56,"Statutaire de la fonction publique"),0)+IF(AND($B$28&gt;=9,$B$39=$B210),SUMIFS($AM$46:$AM$56,$A$46:$A$56,"Statutaire de la fonction publique"),0)+IF(AND($B$28&gt;=10,$B$40=$B210),SUMIFS($AQ$46:$AQ$56,$A$46:$A$56,"Statutaire de la fonction publique"),0)</f>
        <v>0</v>
      </c>
      <c r="D210" s="255"/>
      <c r="E210" s="232">
        <f>SUM(C210:D226)</f>
        <v>0</v>
      </c>
      <c r="F210" s="233"/>
      <c r="G210" s="30" t="str">
        <f>IF(OR($B$31=G142,$B$31=G159,$B$31=G176,$B$31=G193),IF(OR($B$32=G142,$B$32=G159,$B$32=G176,$B$32=G193),IF(OR($B$33=G142,$B$33=G159,$B$33=G176,$B$33=G193),IF(OR($B$34=G142,$B$34=G159,$B$34=G176,$B$34=G193),IF(OR($B$35=G142,$B$35=G159,$B$35=G176,$B$35=G193),IF(OR($B$36=G142,$B$36=G159,$B$36=G176,$B$36=G193),IF(OR($B$37=G142,$B$37=G159,$B$37=G176,$B$37=G193),IF(OR($B$38=G142,$B$38=G159,$B$38=G176,$B$38=G193),IF(OR($B$39=G142,$B$39=G159,$B$39=G176,$B$39=G193),IF(OR($B$40=G142,$B$40=G159,$B$40=G176,$B$40=G193),"X",$B$40),$B$39),$B$38),$B$37),$B$36),$B$35),$B$34),$B$33),$B$32),$B$31)</f>
        <v>X</v>
      </c>
    </row>
    <row r="211" spans="1:7" x14ac:dyDescent="0.25">
      <c r="A211" s="57"/>
      <c r="B211" s="57" t="str">
        <f>G210</f>
        <v>X</v>
      </c>
      <c r="C211" s="253">
        <f>IF(AND($B$28&gt;=1,$B$31=$B211),SUMIFS($G$46:$G$56,$A$46:$A$56,"Non statutaire de la fonction publique"),0)+IF(AND($B$28&gt;=2,$B$32=$B211),SUMIFS($K$46:$K$56,$A$46:$A$56,"Non statutaire de la fonction publique"),0)+IF(AND($B$28&gt;=3,$B$33=$B211),SUMIFS($O$46:$O$56,$A$46:$A$56,"Non statutaire de la fonction publique"),0)+IF(AND($B$28&gt;=4,$B$34=$B211),SUMIFS($S$46:$S$56,$A$46:$A$56,"Non statutaire de la fonction publique"),0)+IF(AND($B$28&gt;=5,$B$35=$B211),SUMIFS($W$46:$W$56,$A$46:$A$56,"Non statutaire de la fonction publique"),0)+IF(AND($B$28&gt;=6,$B$36=$B211),SUMIFS($AA$46:$AA$56,$A$46:$A$56,"Non statutaire de la fonction publique"),0)+IF(AND($B$28&gt;=7,$B$37=$B211),SUMIFS($AE$46:$AE$56,$A$46:$A$56,"Non statutaire de la fonction publique"),0)+IF(AND($B$28&gt;=8,$B$38=$B211),SUMIFS($AI$46:$AI$56,$A$46:$A$56,"Non statutaire de la fonction publique"),0)+IF(AND($B$28&gt;=9,$B$39=$B211),SUMIFS($AM$46:$AM$56,$A$46:$A$56,"Non statutaire de la fonction publique"),0)+IF(AND($B$28&gt;=10,$B$40=$B211),SUMIFS($AQ$46:$AQ$56,$A$46:$A$56,"Non statutaire de la fonction publique"),0)</f>
        <v>0</v>
      </c>
      <c r="D211" s="253"/>
      <c r="E211" s="234"/>
      <c r="F211" s="235"/>
      <c r="G211" s="30"/>
    </row>
    <row r="212" spans="1:7" x14ac:dyDescent="0.25">
      <c r="A212" s="57"/>
      <c r="B212" s="57" t="str">
        <f>G210</f>
        <v>X</v>
      </c>
      <c r="C212" s="253">
        <f>IF(AND($B$28&gt;=1,$B$31=$B212),SUMIFS($G$46:$G$56,$A$46:$A$56,$A212),0)+IF(AND($B$28&gt;=2,$B$32=$B212),SUMIFS($K$46:$K$56,$A$46:$A$56,$A212),0)+IF(AND($B$28&gt;=3,$B$33=$B212),SUMIFS($O$46:$O$56,$A$46:$A$56,$A212),0)+IF(AND($B$28&gt;=4,$B$34=$B212),SUMIFS($S$46:$S$56,$A$46:$A$56,$A212),0)+IF(AND($B$28&gt;=5,$B$35=$B212),SUMIFS($W$46:$W$56,$A$46:$A$56,$A212),0)+IF(AND($B$28&gt;=6,$B$36=$B212),SUMIFS($AA$46:$AA$56,$A$46:$A$56,$A212),0)+IF(AND($B$28&gt;=7,$B$37=$B212),SUMIFS($AE$46:$AE$56,$A$46:$A$56,$A212),0)+IF(AND($B$28&gt;=8,$B$38=$B212),SUMIFS($AI$46:$AI$56,$A$46:$A$56,$A212),0)+IF(AND($B$28&gt;=9,$B$39=$B212),SUMIFS($AM$46:$AM$56,$A$46:$A$56,$A212),0)+IF(AND($B$28&gt;=10,$B$40=$B212),SUMIFS($AQ$46:$AQ$56,$A$46:$A$56,$A212),0)</f>
        <v>0</v>
      </c>
      <c r="D212" s="253"/>
      <c r="E212" s="234"/>
      <c r="F212" s="235"/>
      <c r="G212" s="30"/>
    </row>
    <row r="213" spans="1:7" x14ac:dyDescent="0.25">
      <c r="A213" s="57"/>
      <c r="B213" s="57" t="str">
        <f>G210</f>
        <v>X</v>
      </c>
      <c r="C213" s="253">
        <f t="shared" ref="C213:C219" si="6">IF(AND($B$28&gt;=1,$B$31=$B213),SUMIFS($G$61:$G$71,$A$61:$A$71,A213),0)+IF(AND($B$28&gt;=2,$B$32=$B213),SUMIFS($K$61:$K$71,$A$61:$A$71,A213),0)+IF(AND($B$28&gt;=3,$B$33=$B213),SUMIFS($O$61:$O$71,$A$61:$A$71,A213),0)+IF(AND($B$28&gt;=4,$B$34=$B213),SUMIFS($S$61:$S$71,$A$61:$A$71,A213),0)+IF(AND($B$28&gt;=5,$B$35=$B213),SUMIFS($W$61:$W$71,$A$61:$A$71,A213),0)+IF(AND($B$28&gt;=6,$B$36=$B213),SUMIFS($AA$61:$AA$71,$A$61:$A$71,A213),0)+IF(AND($B$28&gt;=7,$B$37=$B213),SUMIFS($AE$61:$AE$71,$A$61:$A$71,A213),0)+IF(AND($B$28&gt;=8,$B$38=$B213),SUMIFS($AI$61:$AI$71,$A$61:$A$71,A213),0)+IF(AND($B$28&gt;=9,$B$39=$B213),SUMIFS($AM$61:$AM$71,$A$61:$A$71,A213),0)+IF(AND($B$28&gt;=10,$B$40=$B213),SUMIFS($AQ$61:$AQ$71,$A$61:$A$71,A213),0)</f>
        <v>0</v>
      </c>
      <c r="D213" s="253"/>
      <c r="E213" s="234"/>
      <c r="F213" s="235"/>
      <c r="G213" s="30"/>
    </row>
    <row r="214" spans="1:7" x14ac:dyDescent="0.25">
      <c r="A214" s="57"/>
      <c r="B214" s="57" t="str">
        <f>G210</f>
        <v>X</v>
      </c>
      <c r="C214" s="253">
        <f t="shared" si="6"/>
        <v>0</v>
      </c>
      <c r="D214" s="253"/>
      <c r="E214" s="234"/>
      <c r="F214" s="235"/>
      <c r="G214" s="30"/>
    </row>
    <row r="215" spans="1:7" x14ac:dyDescent="0.25">
      <c r="A215" s="57"/>
      <c r="B215" s="57" t="str">
        <f>G210</f>
        <v>X</v>
      </c>
      <c r="C215" s="253">
        <f t="shared" si="6"/>
        <v>0</v>
      </c>
      <c r="D215" s="253"/>
      <c r="E215" s="234"/>
      <c r="F215" s="235"/>
      <c r="G215" s="30"/>
    </row>
    <row r="216" spans="1:7" x14ac:dyDescent="0.25">
      <c r="A216" s="57"/>
      <c r="B216" s="57" t="str">
        <f>G210</f>
        <v>X</v>
      </c>
      <c r="C216" s="253">
        <f t="shared" si="6"/>
        <v>0</v>
      </c>
      <c r="D216" s="253"/>
      <c r="E216" s="234"/>
      <c r="F216" s="235"/>
      <c r="G216" s="30"/>
    </row>
    <row r="217" spans="1:7" x14ac:dyDescent="0.25">
      <c r="A217" s="57"/>
      <c r="B217" s="57" t="str">
        <f>G210</f>
        <v>X</v>
      </c>
      <c r="C217" s="253">
        <f t="shared" si="6"/>
        <v>0</v>
      </c>
      <c r="D217" s="253"/>
      <c r="E217" s="234"/>
      <c r="F217" s="235"/>
      <c r="G217" s="30"/>
    </row>
    <row r="218" spans="1:7" x14ac:dyDescent="0.25">
      <c r="A218" s="57"/>
      <c r="B218" s="57" t="str">
        <f>G210</f>
        <v>X</v>
      </c>
      <c r="C218" s="253">
        <f t="shared" si="6"/>
        <v>0</v>
      </c>
      <c r="D218" s="253"/>
      <c r="E218" s="234"/>
      <c r="F218" s="235"/>
      <c r="G218" s="30"/>
    </row>
    <row r="219" spans="1:7" x14ac:dyDescent="0.25">
      <c r="A219" s="57"/>
      <c r="B219" s="57" t="str">
        <f>G210</f>
        <v>X</v>
      </c>
      <c r="C219" s="253">
        <f t="shared" si="6"/>
        <v>0</v>
      </c>
      <c r="D219" s="253"/>
      <c r="E219" s="234"/>
      <c r="F219" s="235"/>
      <c r="G219" s="30"/>
    </row>
    <row r="220" spans="1:7" x14ac:dyDescent="0.25">
      <c r="A220" s="57" t="s">
        <v>20</v>
      </c>
      <c r="B220" s="57" t="str">
        <f>G210</f>
        <v>X</v>
      </c>
      <c r="C220" s="253">
        <f t="shared" ref="C220:C221" si="7">IF(AND($B$28&gt;=1,$B$31=$B220),SUMIFS($G$61:$G$71,$A$61:$A$71,A220),0)+IF(AND($B$28&gt;=2,$B$32=$B220),SUMIFS($K$61:$K$71,$A$61:$A$71,A220),0)+IF(AND($B$28&gt;=3,$B$33=$B220),SUMIFS($O$61:$O$71,$A$61:$A$71,A220),0)+IF(AND($B$28&gt;=4,$B$34=$B220),SUMIFS($S$61:$S$71,$A$61:$A$71,A220),0)+IF(AND($B$28&gt;=5,$B$35=$B220),SUMIFS($W$61:$W$71,$A$61:$A$71,A220),0)+IF(AND($B$28&gt;=6,$B$36=$B220),SUMIFS($AA$61:$AA$71,$A$61:$A$71,A220),0)+IF(AND($B$28&gt;=7,$B$37=$B220),SUMIFS($AE$61:$AE$71,$A$61:$A$71,A220),0)+IF(AND($B$28&gt;=8,$B$38=$B220),SUMIFS($AI$61:$AI$71,$A$61:$A$71,A220),0)+IF(AND($B$28&gt;=9,$B$39=$B220),SUMIFS($AM$61:$AM$71,$A$61:$A$71,A220),0)+IF(AND($B$28&gt;=10,$B$40=$B220),SUMIFS($AQ$61:$AQ$71,$A$61:$A$71,A220),0)</f>
        <v>0</v>
      </c>
      <c r="D220" s="253"/>
      <c r="E220" s="234"/>
      <c r="F220" s="235"/>
      <c r="G220" s="30"/>
    </row>
    <row r="221" spans="1:7" x14ac:dyDescent="0.25">
      <c r="A221" s="57" t="s">
        <v>21</v>
      </c>
      <c r="B221" s="57" t="str">
        <f>G210</f>
        <v>X</v>
      </c>
      <c r="C221" s="253">
        <f t="shared" si="7"/>
        <v>0</v>
      </c>
      <c r="D221" s="253"/>
      <c r="E221" s="234"/>
      <c r="F221" s="235"/>
      <c r="G221" s="30"/>
    </row>
    <row r="222" spans="1:7" x14ac:dyDescent="0.25">
      <c r="A222" s="57" t="s">
        <v>22</v>
      </c>
      <c r="B222" s="57" t="str">
        <f>G210</f>
        <v>X</v>
      </c>
      <c r="C222" s="253">
        <f>IF(AND($B$28&gt;=1,$B$31=$B222),SUMIFS($G$76:$G$86,$A$76:$A$86,"Equipements process (RDI)"),0)+IF(AND($B$28&gt;=2,$B$32=$B222),SUMIFS($K$76:$K$86,$A$76:$A$86,"Equipements process (RDI)"),0)+IF(AND($B$28&gt;=3,$B$33=$B222),SUMIFS($O$76:$O$86,$A$76:$A$86,"Equipements process (RDI)"),0)+IF(AND($B$28&gt;=4,$B$34=$B222),SUMIFS($S$76:$S$86,$A$76:$A$86,"Equipements process (RDI)"),0)+IF(AND($B$28&gt;=5,$B$35=$B222),SUMIFS($W$76:$W$86,$A$76:$A$86,"Equipements process (RDI)"),0)+IF(AND($B$28&gt;=6,$B$36=$B222),SUMIFS($AA$76:$AA$86,$A$76:$A$86,"Equipements process (RDI)"),0)+IF(AND($B$28&gt;=7,$B$37=$B222),SUMIFS($AE$76:$AE$86,$A$76:$A$86,"Equipements process (RDI)"),0)+IF(AND($B$28&gt;=8,$B$38=$B222),SUMIFS($AI$76:$AI$86,$A$76:$A$86,"Equipements process (RDI)"),0)+IF(AND($B$28&gt;=9,$B$39=$B222),SUMIFS($AM$76:$AM$86,$A$76:$A$86,"Equipements process (RDI)"),0)+IF(AND($B$28&gt;=10,$B$40=$B222),SUMIFS($AQ$76:$AQ$86,$A$76:$A$86,"Equipements process (RDI)"),0)</f>
        <v>0</v>
      </c>
      <c r="D222" s="253"/>
      <c r="E222" s="234"/>
      <c r="F222" s="235"/>
      <c r="G222" s="30"/>
    </row>
    <row r="223" spans="1:7" x14ac:dyDescent="0.25">
      <c r="A223" s="57" t="s">
        <v>23</v>
      </c>
      <c r="B223" s="57" t="str">
        <f>G210</f>
        <v>X</v>
      </c>
      <c r="C223" s="253">
        <f>IF(AND($B$28&gt;=1,$B$31=$B223),SUMIFS($G$76:$G$86,$A$76:$A$86,A223),0)+IF(AND($B$28&gt;=2,$B$32=$B223),SUMIFS($K$76:$K$86,$A$76:$A$86,A223),0)+IF(AND($B$28&gt;=3,$B$33=$B223),SUMIFS($O$76:$O$86,$A$76:$A$86,A223),0)+IF(AND($B$28&gt;=4,$B$34=$B223),SUMIFS($S$76:$S$86,$A$76:$A$86,A223),0)+IF(AND($B$28&gt;=5,$B$35=$B223),SUMIFS($W$76:$W$86,$A$76:$A$86,A223),0)+IF(AND($B$28&gt;=6,$B$36=$B223),SUMIFS($AA$76:$AA$86,$A$76:$A$86,A223),0)+IF(AND($B$28&gt;=7,$B$37=$B223),SUMIFS($AE$76:$AE$86,$A$76:$A$86,A223),0)+IF(AND($B$28&gt;=8,$B$38=$B223),SUMIFS($AI$76:$AI$86,$A$76:$A$86,A223),0)+IF(AND($B$28&gt;=9,$B$39=$B223),SUMIFS($AM$76:$AM$86,$A$76:$A$86,A223),0)+IF(AND($B$28&gt;=10,$B$40=$B223),SUMIFS($AQ$76:$AQ$86,$A$76:$A$86,A223),0)</f>
        <v>0</v>
      </c>
      <c r="D223" s="253"/>
      <c r="E223" s="234"/>
      <c r="F223" s="235"/>
      <c r="G223" s="30"/>
    </row>
    <row r="224" spans="1:7" x14ac:dyDescent="0.25">
      <c r="A224" s="57" t="s">
        <v>24</v>
      </c>
      <c r="B224" s="57" t="str">
        <f>G210</f>
        <v>X</v>
      </c>
      <c r="C224" s="253">
        <f>IF(AND($B$28&gt;=1,$B$31=$B224),SUMIFS($G$76:$G$86,$A$76:$A$86,A224),0)+IF(AND($B$28&gt;=2,$B$32=$B224),SUMIFS($K$76:$K$86,$A$76:$A$86,A224),0)+IF(AND($B$28&gt;=3,$B$33=$B224),SUMIFS($O$76:$O$86,$A$76:$A$86,A224),0)+IF(AND($B$28&gt;=4,$B$34=$B224),SUMIFS($S$76:$S$86,$A$76:$A$86,A224),0)+IF(AND($B$28&gt;=5,$B$35=$B224),SUMIFS($W$76:$W$86,$A$76:$A$86,A224),0)+IF(AND($B$28&gt;=6,$B$36=$B224),SUMIFS($AA$76:$AA$86,$A$76:$A$86,A224),0)+IF(AND($B$28&gt;=7,$B$37=$B224),SUMIFS($AE$76:$AE$86,$A$76:$A$86,A224),0)+IF(AND($B$28&gt;=8,$B$38=$B224),SUMIFS($AI$76:$AI$86,$A$76:$A$86,A224),0)+IF(AND($B$28&gt;=9,$B$39=$B224),SUMIFS($AM$76:$AM$86,$A$76:$A$86,A224),0)+IF(AND($B$28&gt;=10,$B$40=$B224),SUMIFS($AQ$76:$AQ$86,$A$76:$A$86,A224),0)</f>
        <v>0</v>
      </c>
      <c r="D224" s="253"/>
      <c r="E224" s="234"/>
      <c r="F224" s="235"/>
      <c r="G224" s="30"/>
    </row>
    <row r="225" spans="1:7" x14ac:dyDescent="0.25">
      <c r="A225" s="57" t="s">
        <v>25</v>
      </c>
      <c r="B225" s="57" t="str">
        <f>G210</f>
        <v>X</v>
      </c>
      <c r="C225" s="253">
        <f>IF(AND($B$28&gt;=1,$B$31=$B225),SUMIFS($G$76:$G$86,$A$76:$A$86,A225),0)+IF(AND($B$28&gt;=2,$B$32=$B225),SUMIFS($K$76:$K$86,$A$76:$A$86,A225),0)+IF(AND($B$28&gt;=3,$B$33=$B225),SUMIFS($O$76:$O$86,$A$76:$A$86,A225),0)+IF(AND($B$28&gt;=4,$B$34=$B225),SUMIFS($S$76:$S$86,$A$76:$A$86,A225),0)+IF(AND($B$28&gt;=5,$B$35=$B225),SUMIFS($W$76:$W$86,$A$76:$A$86,A225),0)+IF(AND($B$28&gt;=6,$B$36=$B225),SUMIFS($AA$76:$AA$86,$A$76:$A$86,A225),0)+IF(AND($B$28&gt;=7,$B$37=$B225),SUMIFS($AE$76:$AE$86,$A$76:$A$86,A225),0)+IF(AND($B$28&gt;=8,$B$38=$B225),SUMIFS($AI$76:$AI$86,$A$76:$A$86,A225),0)+IF(AND($B$28&gt;=9,$B$39=$B225),SUMIFS($AM$76:$AM$86,$A$76:$A$86,A225),0)+IF(AND($B$28&gt;=10,$B$40=$B225),SUMIFS($AQ$76:$AQ$86,$A$76:$A$86,A225),0)</f>
        <v>0</v>
      </c>
      <c r="D225" s="253"/>
      <c r="E225" s="234"/>
      <c r="F225" s="235"/>
      <c r="G225" s="30"/>
    </row>
    <row r="226" spans="1:7" x14ac:dyDescent="0.25">
      <c r="A226" s="28" t="s">
        <v>36</v>
      </c>
      <c r="B226" s="28" t="str">
        <f>G210</f>
        <v>X</v>
      </c>
      <c r="C226" s="254">
        <f>IF(AND($B$28&gt;=1,$B$31=$B226),$G$91,0)+IF(AND($B$28&gt;=2,$B$32=$B226),$K$91,0)+IF(AND($B$28&gt;=3,$B$33=$B226),$O$91,0)+IF(AND($B$28&gt;=4,$B$34=$B226),$S$91,0)+IF(AND($B$28&gt;=5,$B$35=$B226),$W$91,0)+IF(AND($B$28&gt;=6,$B$36=$B226),$AA$91,0)+IF(AND($B$28&gt;=7,$B$37=$B226),$AE$91,0)+IF(AND($B$28&gt;=8,$B$38=$B226),$AI$91,0)+IF(AND($B$28&gt;=9,$B$39=$B226),$AM$91,0)+IF(AND($B$28&gt;=10,$B$40=$B226),$AQ$91,0)</f>
        <v>0</v>
      </c>
      <c r="D226" s="254"/>
      <c r="E226" s="251"/>
      <c r="F226" s="252"/>
      <c r="G226" s="77">
        <f>SUM(C210:D226)</f>
        <v>0</v>
      </c>
    </row>
  </sheetData>
  <customSheetViews>
    <customSheetView guid="{382F9144-C632-471B-9E71-B8C862BB84A7}" scale="85" showGridLines="0">
      <selection activeCell="A6" sqref="A6:A10"/>
      <pageMargins left="0.7" right="0.7" top="0.75" bottom="0.75" header="0.3" footer="0.3"/>
    </customSheetView>
  </customSheetViews>
  <mergeCells count="141">
    <mergeCell ref="C223:D223"/>
    <mergeCell ref="C224:D224"/>
    <mergeCell ref="C225:D225"/>
    <mergeCell ref="C226:D226"/>
    <mergeCell ref="C217:D217"/>
    <mergeCell ref="C218:D218"/>
    <mergeCell ref="C219:D219"/>
    <mergeCell ref="C220:D220"/>
    <mergeCell ref="C221:D221"/>
    <mergeCell ref="C222:D222"/>
    <mergeCell ref="C211:D211"/>
    <mergeCell ref="C212:D212"/>
    <mergeCell ref="C213:D213"/>
    <mergeCell ref="C214:D214"/>
    <mergeCell ref="C215:D215"/>
    <mergeCell ref="C216:D216"/>
    <mergeCell ref="C205:D205"/>
    <mergeCell ref="C206:D206"/>
    <mergeCell ref="C207:D207"/>
    <mergeCell ref="C208:D208"/>
    <mergeCell ref="C209:D209"/>
    <mergeCell ref="C210:D210"/>
    <mergeCell ref="C199:D199"/>
    <mergeCell ref="C200:D200"/>
    <mergeCell ref="C201:D201"/>
    <mergeCell ref="C202:D202"/>
    <mergeCell ref="C203:D203"/>
    <mergeCell ref="C204:D204"/>
    <mergeCell ref="C193:D193"/>
    <mergeCell ref="C194:D194"/>
    <mergeCell ref="C195:D195"/>
    <mergeCell ref="C196:D196"/>
    <mergeCell ref="C197:D197"/>
    <mergeCell ref="C198:D198"/>
    <mergeCell ref="C189:D189"/>
    <mergeCell ref="C190:D190"/>
    <mergeCell ref="C191:D191"/>
    <mergeCell ref="C192:D192"/>
    <mergeCell ref="C181:D181"/>
    <mergeCell ref="C182:D182"/>
    <mergeCell ref="C183:D183"/>
    <mergeCell ref="C184:D184"/>
    <mergeCell ref="C185:D185"/>
    <mergeCell ref="C186:D186"/>
    <mergeCell ref="E159:F175"/>
    <mergeCell ref="E176:F192"/>
    <mergeCell ref="E193:F209"/>
    <mergeCell ref="E210:F226"/>
    <mergeCell ref="C121:D121"/>
    <mergeCell ref="C164:D164"/>
    <mergeCell ref="C165:D165"/>
    <mergeCell ref="C166:D166"/>
    <mergeCell ref="C167:D167"/>
    <mergeCell ref="C168:D168"/>
    <mergeCell ref="C175:D175"/>
    <mergeCell ref="C176:D176"/>
    <mergeCell ref="C177:D177"/>
    <mergeCell ref="C178:D178"/>
    <mergeCell ref="C179:D179"/>
    <mergeCell ref="C180:D180"/>
    <mergeCell ref="C169:D169"/>
    <mergeCell ref="C170:D170"/>
    <mergeCell ref="C171:D171"/>
    <mergeCell ref="C172:D172"/>
    <mergeCell ref="C173:D173"/>
    <mergeCell ref="C174:D174"/>
    <mergeCell ref="C187:D187"/>
    <mergeCell ref="C188:D188"/>
    <mergeCell ref="A47:B47"/>
    <mergeCell ref="D47:F47"/>
    <mergeCell ref="A1:F1"/>
    <mergeCell ref="A3:E3"/>
    <mergeCell ref="A13:E13"/>
    <mergeCell ref="B19:D19"/>
    <mergeCell ref="C31:E31"/>
    <mergeCell ref="C32:E32"/>
    <mergeCell ref="C33:E33"/>
    <mergeCell ref="C34:E34"/>
    <mergeCell ref="C35:E35"/>
    <mergeCell ref="P47:R47"/>
    <mergeCell ref="S47:U47"/>
    <mergeCell ref="V47:X47"/>
    <mergeCell ref="Y47:AA47"/>
    <mergeCell ref="AB47:AD47"/>
    <mergeCell ref="AE47:AG47"/>
    <mergeCell ref="C36:E36"/>
    <mergeCell ref="C37:E37"/>
    <mergeCell ref="C38:E38"/>
    <mergeCell ref="C39:E39"/>
    <mergeCell ref="C40:E40"/>
    <mergeCell ref="C41:E41"/>
    <mergeCell ref="C42:E42"/>
    <mergeCell ref="C43:E43"/>
    <mergeCell ref="J76:L76"/>
    <mergeCell ref="M76:O76"/>
    <mergeCell ref="P76:R76"/>
    <mergeCell ref="S76:U76"/>
    <mergeCell ref="V76:X76"/>
    <mergeCell ref="Y76:AA76"/>
    <mergeCell ref="AH47:AJ47"/>
    <mergeCell ref="AK47:AM47"/>
    <mergeCell ref="A62:B62"/>
    <mergeCell ref="D62:F62"/>
    <mergeCell ref="G62:I62"/>
    <mergeCell ref="J62:L62"/>
    <mergeCell ref="M62:O62"/>
    <mergeCell ref="P62:R62"/>
    <mergeCell ref="S62:U62"/>
    <mergeCell ref="V62:X62"/>
    <mergeCell ref="Y62:AA62"/>
    <mergeCell ref="AB62:AD62"/>
    <mergeCell ref="AE62:AG62"/>
    <mergeCell ref="AH62:AJ62"/>
    <mergeCell ref="AK62:AM62"/>
    <mergeCell ref="G47:I47"/>
    <mergeCell ref="J47:L47"/>
    <mergeCell ref="M47:O47"/>
    <mergeCell ref="A102:A110"/>
    <mergeCell ref="A111:A116"/>
    <mergeCell ref="C122:D136"/>
    <mergeCell ref="D137:E151"/>
    <mergeCell ref="AB76:AD76"/>
    <mergeCell ref="AE76:AG76"/>
    <mergeCell ref="AH76:AJ76"/>
    <mergeCell ref="AK76:AM76"/>
    <mergeCell ref="A86:B87"/>
    <mergeCell ref="D86:F86"/>
    <mergeCell ref="G86:I86"/>
    <mergeCell ref="J86:L86"/>
    <mergeCell ref="M86:O86"/>
    <mergeCell ref="P86:R86"/>
    <mergeCell ref="S86:U86"/>
    <mergeCell ref="V86:X86"/>
    <mergeCell ref="Y86:AA86"/>
    <mergeCell ref="AB86:AD86"/>
    <mergeCell ref="AE86:AG86"/>
    <mergeCell ref="AH86:AJ86"/>
    <mergeCell ref="AK86:AM86"/>
    <mergeCell ref="A76:B76"/>
    <mergeCell ref="D76:F76"/>
    <mergeCell ref="G76:I76"/>
  </mergeCells>
  <conditionalFormatting sqref="A220:F226">
    <cfRule type="expression" dxfId="80" priority="44">
      <formula>$G$226=0</formula>
    </cfRule>
  </conditionalFormatting>
  <conditionalFormatting sqref="A164:B175">
    <cfRule type="expression" dxfId="79" priority="19">
      <formula>$C164&gt;0.005</formula>
    </cfRule>
  </conditionalFormatting>
  <conditionalFormatting sqref="A164:F175">
    <cfRule type="expression" dxfId="78" priority="20">
      <formula>$G$175=0</formula>
    </cfRule>
  </conditionalFormatting>
  <conditionalFormatting sqref="A176:F192">
    <cfRule type="expression" dxfId="77" priority="24">
      <formula>$G$192=0</formula>
    </cfRule>
  </conditionalFormatting>
  <conditionalFormatting sqref="A193:F209">
    <cfRule type="expression" dxfId="76" priority="25">
      <formula>$G$209=0</formula>
    </cfRule>
  </conditionalFormatting>
  <conditionalFormatting sqref="A210:F219">
    <cfRule type="expression" dxfId="75" priority="26">
      <formula>$G$226=0</formula>
    </cfRule>
  </conditionalFormatting>
  <conditionalFormatting sqref="C164:D175">
    <cfRule type="cellIs" dxfId="74" priority="18" operator="greaterThan">
      <formula>0.005</formula>
    </cfRule>
  </conditionalFormatting>
  <conditionalFormatting sqref="E176">
    <cfRule type="expression" dxfId="73" priority="21">
      <formula>$G$192=0</formula>
    </cfRule>
  </conditionalFormatting>
  <conditionalFormatting sqref="E193">
    <cfRule type="expression" dxfId="72" priority="22">
      <formula>$G$209=0</formula>
    </cfRule>
  </conditionalFormatting>
  <conditionalFormatting sqref="E210">
    <cfRule type="expression" dxfId="71" priority="23">
      <formula>$G$226=0</formula>
    </cfRule>
  </conditionalFormatting>
  <conditionalFormatting sqref="A49:A59">
    <cfRule type="containsText" dxfId="70" priority="14" operator="containsText" text="Choisir une catégorie">
      <formula>NOT(ISERROR(SEARCH("Choisir une catégorie",A49)))</formula>
    </cfRule>
  </conditionalFormatting>
  <conditionalFormatting sqref="A64:A73">
    <cfRule type="containsText" dxfId="69" priority="13" operator="containsText" text="Choisir une catégorie">
      <formula>NOT(ISERROR(SEARCH("Choisir une catégorie",A64)))</formula>
    </cfRule>
  </conditionalFormatting>
  <conditionalFormatting sqref="A78:A82">
    <cfRule type="containsText" dxfId="68" priority="10" operator="containsText" text="Choisir une catégorie">
      <formula>NOT(ISERROR(SEARCH("Choisir une catégorie",A78)))</formula>
    </cfRule>
  </conditionalFormatting>
  <conditionalFormatting sqref="A137:B151">
    <cfRule type="expression" dxfId="67" priority="3">
      <formula>$C137&gt;0.005</formula>
    </cfRule>
  </conditionalFormatting>
  <conditionalFormatting sqref="B78:B82">
    <cfRule type="containsText" dxfId="66" priority="9" operator="containsText" text="A préciser">
      <formula>NOT(ISERROR(SEARCH("A préciser",B78)))</formula>
    </cfRule>
  </conditionalFormatting>
  <conditionalFormatting sqref="B49:C59">
    <cfRule type="containsText" dxfId="65" priority="12" operator="containsText" text="Catégorie et niveau de qualification">
      <formula>NOT(ISERROR(SEARCH("Catégorie et niveau de qualification",B49)))</formula>
    </cfRule>
  </conditionalFormatting>
  <conditionalFormatting sqref="B64:C73">
    <cfRule type="containsText" dxfId="64" priority="11" operator="containsText" text="A préciser">
      <formula>NOT(ISERROR(SEARCH("A préciser",B64)))</formula>
    </cfRule>
  </conditionalFormatting>
  <conditionalFormatting sqref="C12">
    <cfRule type="expression" dxfId="63" priority="8">
      <formula>A$46&gt;$B$27</formula>
    </cfRule>
  </conditionalFormatting>
  <conditionalFormatting sqref="C137:C151 B122:B136">
    <cfRule type="cellIs" dxfId="62" priority="4" operator="greaterThan">
      <formula>0.005</formula>
    </cfRule>
  </conditionalFormatting>
  <conditionalFormatting sqref="A29:B29">
    <cfRule type="expression" dxfId="61" priority="7">
      <formula>$B28&lt;&gt;$C$29</formula>
    </cfRule>
  </conditionalFormatting>
  <conditionalFormatting sqref="A137:E151">
    <cfRule type="expression" dxfId="60" priority="5">
      <formula>$F$169=0</formula>
    </cfRule>
  </conditionalFormatting>
  <conditionalFormatting sqref="A152:E163">
    <cfRule type="expression" dxfId="59" priority="6">
      <formula>$F$184=0</formula>
    </cfRule>
  </conditionalFormatting>
  <conditionalFormatting sqref="D62:AM74 D76:AM83 D86:AM88 D47:AM60">
    <cfRule type="expression" dxfId="58" priority="15">
      <formula>C$46&gt;$B$27</formula>
    </cfRule>
  </conditionalFormatting>
  <conditionalFormatting sqref="A32:C43">
    <cfRule type="expression" dxfId="57" priority="16">
      <formula>$F32&gt;$B$27</formula>
    </cfRule>
  </conditionalFormatting>
  <conditionalFormatting sqref="AH86:AJ88 AH62:AJ74 AH76:AJ83 AH47:AJ48 AH60:AJ60 AH49:AI59">
    <cfRule type="expression" dxfId="56" priority="2">
      <formula>C$46&gt;$B$27</formula>
    </cfRule>
  </conditionalFormatting>
  <conditionalFormatting sqref="AK86:AM88 AK62:AM74 AK76:AM83 AK47:AM48 AK60:AM60 AK49:AL59">
    <cfRule type="expression" dxfId="55" priority="1">
      <formula>#REF!&gt;$B$27</formula>
    </cfRule>
  </conditionalFormatting>
  <conditionalFormatting sqref="A122:A136">
    <cfRule type="expression" dxfId="54" priority="17">
      <formula>$B122&gt;0.005</formula>
    </cfRule>
  </conditionalFormatting>
  <dataValidations count="9">
    <dataValidation type="list" allowBlank="1" showInputMessage="1" showErrorMessage="1" sqref="B23">
      <formula1>"Choisir une valeur,Assujetti à la TVA,Non assujetti à la TVA,Assujetti partiel à la TVA"</formula1>
    </dataValidation>
    <dataValidation type="list" allowBlank="1" showInputMessage="1" showErrorMessage="1" sqref="A78:A82">
      <formula1>$A$136</formula1>
    </dataValidation>
    <dataValidation type="list" allowBlank="1" showInputMessage="1" showErrorMessage="1" sqref="A64:A73">
      <formula1>$A$133:$A$135</formula1>
    </dataValidation>
    <dataValidation type="list" allowBlank="1" showInputMessage="1" showErrorMessage="1" sqref="A49:A59">
      <formula1>$A$122:$A$132</formula1>
    </dataValidation>
    <dataValidation type="list" allowBlank="1" showInputMessage="1" showErrorMessage="1" sqref="B29">
      <formula1>"Collaboration effective,Large diffusion des résultats,Publication au catalogue officiel"</formula1>
    </dataValidation>
    <dataValidation type="list" allowBlank="1" showInputMessage="1" showErrorMessage="1" sqref="B21">
      <formula1>"publique,privée"</formula1>
    </dataValidation>
    <dataValidation type="list" allowBlank="1" showInputMessage="1" showErrorMessage="1" sqref="B26">
      <formula1>"Organisme de recherche et de diffusion des connaissances,Entreprise"</formula1>
    </dataValidation>
    <dataValidation type="list" allowBlank="1" showInputMessage="1" showErrorMessage="1" sqref="B20">
      <formula1>"Petite ou moyenne,GE"</formula1>
    </dataValidation>
    <dataValidation type="list" allowBlank="1" showInputMessage="1" showErrorMessage="1" sqref="B22">
      <formula1>"Assujetti à la TVA,Non assujetti à la TVA,Assujetti partiel à la TVA"</formula1>
    </dataValidation>
  </dataValidations>
  <hyperlinks>
    <hyperlink ref="A7" location="P01_BUD" display="Budget prévisionnel de l'opération"/>
    <hyperlink ref="A9" location="P01_FIN" display="Plan de financement"/>
    <hyperlink ref="A6" location="P01_CAR" display="Caractéristiques générales du projet"/>
    <hyperlink ref="A8" location="P01_COUT" display="Synthèse des coûts et montant de l'aide solicitée"/>
    <hyperlink ref="A10" location="P01_AIDE" display="Aide au remplissage des coûts sur votre espace web AGIR"/>
    <hyperlink ref="B14" location="'NOTICE  '!A1" display="Si vous avez le moindre doute, n'ésitez pas à consulter la notic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M226"/>
  <sheetViews>
    <sheetView showGridLines="0" zoomScale="85" zoomScaleNormal="85" workbookViewId="0">
      <selection activeCell="A6" sqref="A6:A10"/>
    </sheetView>
  </sheetViews>
  <sheetFormatPr baseColWidth="10" defaultColWidth="11.42578125" defaultRowHeight="14.25" x14ac:dyDescent="0.25"/>
  <cols>
    <col min="1" max="1" width="59.28515625" style="1" customWidth="1"/>
    <col min="2" max="2" width="55.85546875" style="1" customWidth="1"/>
    <col min="3" max="12" width="20.85546875" style="1" customWidth="1"/>
    <col min="13" max="14" width="14.28515625" style="1" customWidth="1"/>
    <col min="15" max="16" width="20.85546875" style="1" customWidth="1"/>
    <col min="17" max="18" width="14.28515625" style="1" customWidth="1"/>
    <col min="19" max="20" width="20.85546875" style="1" customWidth="1"/>
    <col min="21" max="22" width="14.28515625" style="1" customWidth="1"/>
    <col min="23" max="24" width="20.85546875" style="1" customWidth="1"/>
    <col min="25" max="26" width="14.28515625" style="1" customWidth="1"/>
    <col min="27" max="28" width="20.85546875" style="1" customWidth="1"/>
    <col min="29" max="30" width="14.28515625" style="1" customWidth="1"/>
    <col min="31" max="32" width="20.85546875" style="1" customWidth="1"/>
    <col min="33" max="34" width="14.28515625" style="1" customWidth="1"/>
    <col min="35" max="36" width="20.85546875" style="1" customWidth="1"/>
    <col min="37" max="38" width="14.28515625" style="1" customWidth="1"/>
    <col min="39" max="40" width="20.85546875" style="1" customWidth="1"/>
    <col min="41" max="42" width="14.28515625" style="1" customWidth="1"/>
    <col min="43" max="44" width="20.85546875" style="1" customWidth="1"/>
    <col min="45" max="16384" width="11.42578125" style="1"/>
  </cols>
  <sheetData>
    <row r="1" spans="1:6" s="127" customFormat="1" ht="63" customHeight="1" x14ac:dyDescent="0.25">
      <c r="A1" s="236" t="s">
        <v>61</v>
      </c>
      <c r="B1" s="237"/>
      <c r="C1" s="237"/>
      <c r="D1" s="237"/>
      <c r="E1" s="237"/>
      <c r="F1" s="238"/>
    </row>
    <row r="2" spans="1:6" ht="34.5" customHeight="1" x14ac:dyDescent="0.25">
      <c r="A2" s="4" t="s">
        <v>3</v>
      </c>
      <c r="B2" s="5"/>
      <c r="C2" s="5"/>
      <c r="D2" s="5"/>
      <c r="E2" s="5"/>
      <c r="F2" s="5"/>
    </row>
    <row r="3" spans="1:6" s="3" customFormat="1" ht="60" customHeight="1" x14ac:dyDescent="0.25">
      <c r="A3" s="219" t="s">
        <v>105</v>
      </c>
      <c r="B3" s="219"/>
      <c r="C3" s="219"/>
      <c r="D3" s="219"/>
      <c r="E3" s="219"/>
    </row>
    <row r="4" spans="1:6" s="3" customFormat="1" ht="21" customHeight="1" x14ac:dyDescent="0.25">
      <c r="A4" s="132"/>
      <c r="B4" s="132"/>
      <c r="C4" s="132"/>
      <c r="D4" s="132"/>
      <c r="E4" s="132"/>
    </row>
    <row r="5" spans="1:6" s="3" customFormat="1" ht="15" x14ac:dyDescent="0.25">
      <c r="A5" s="12" t="s">
        <v>56</v>
      </c>
      <c r="B5" s="1"/>
      <c r="C5" s="1"/>
      <c r="D5" s="1"/>
      <c r="E5" s="1"/>
    </row>
    <row r="6" spans="1:6" s="3" customFormat="1" ht="15" x14ac:dyDescent="0.25">
      <c r="A6" s="157" t="s">
        <v>4</v>
      </c>
      <c r="B6" s="1"/>
      <c r="C6" s="1"/>
      <c r="D6" s="1"/>
      <c r="E6" s="1"/>
    </row>
    <row r="7" spans="1:6" s="3" customFormat="1" ht="15" x14ac:dyDescent="0.25">
      <c r="A7" s="91" t="s">
        <v>12</v>
      </c>
      <c r="B7" s="1"/>
      <c r="C7" s="1"/>
      <c r="D7" s="1"/>
      <c r="E7" s="1"/>
    </row>
    <row r="8" spans="1:6" s="3" customFormat="1" ht="15" x14ac:dyDescent="0.25">
      <c r="A8" s="91" t="s">
        <v>104</v>
      </c>
      <c r="B8" s="1"/>
      <c r="C8" s="1"/>
      <c r="D8" s="1"/>
      <c r="E8" s="1"/>
    </row>
    <row r="9" spans="1:6" s="3" customFormat="1" ht="15" x14ac:dyDescent="0.25">
      <c r="A9" s="91" t="s">
        <v>29</v>
      </c>
      <c r="B9" s="1"/>
      <c r="C9" s="131"/>
      <c r="D9" s="131"/>
      <c r="E9" s="131"/>
    </row>
    <row r="10" spans="1:6" s="3" customFormat="1" ht="15" x14ac:dyDescent="0.25">
      <c r="A10" s="91" t="s">
        <v>84</v>
      </c>
      <c r="B10" s="1"/>
      <c r="C10" s="131"/>
      <c r="D10" s="131"/>
      <c r="E10" s="131"/>
    </row>
    <row r="11" spans="1:6" s="3" customFormat="1" ht="15.75" thickBot="1" x14ac:dyDescent="0.3">
      <c r="A11" s="13"/>
      <c r="B11" s="14"/>
      <c r="C11" s="14"/>
      <c r="D11" s="14"/>
      <c r="E11" s="14"/>
    </row>
    <row r="12" spans="1:6" s="3" customFormat="1" ht="15.75" thickBot="1" x14ac:dyDescent="0.3">
      <c r="A12" s="152"/>
      <c r="B12" s="153" t="s">
        <v>139</v>
      </c>
      <c r="C12" s="155"/>
    </row>
    <row r="13" spans="1:6" s="3" customFormat="1" ht="24" customHeight="1" x14ac:dyDescent="0.25">
      <c r="A13" s="218"/>
      <c r="B13" s="218"/>
      <c r="C13" s="218"/>
      <c r="D13" s="218"/>
      <c r="E13" s="218"/>
    </row>
    <row r="14" spans="1:6" s="24" customFormat="1" ht="26.25" x14ac:dyDescent="0.25">
      <c r="A14" s="106" t="s">
        <v>106</v>
      </c>
      <c r="B14" s="107" t="s">
        <v>59</v>
      </c>
      <c r="C14" s="25"/>
      <c r="D14" s="25"/>
      <c r="E14" s="26"/>
    </row>
    <row r="15" spans="1:6" s="3" customFormat="1" ht="27.95" customHeight="1" x14ac:dyDescent="0.25">
      <c r="A15" s="6" t="s">
        <v>4</v>
      </c>
      <c r="B15" s="6"/>
      <c r="C15" s="6"/>
      <c r="D15" s="6"/>
      <c r="E15" s="6"/>
      <c r="F15" s="6"/>
    </row>
    <row r="17" spans="1:30" ht="17.25" customHeight="1" x14ac:dyDescent="0.25">
      <c r="A17" s="22" t="s">
        <v>54</v>
      </c>
      <c r="B17" s="20"/>
      <c r="C17" s="20"/>
      <c r="D17" s="20"/>
      <c r="E17" s="20"/>
    </row>
    <row r="18" spans="1:30" ht="7.5" customHeight="1" x14ac:dyDescent="0.25"/>
    <row r="19" spans="1:30" x14ac:dyDescent="0.25">
      <c r="A19" s="15" t="s">
        <v>6</v>
      </c>
      <c r="B19" s="223"/>
      <c r="C19" s="223"/>
      <c r="D19" s="223"/>
    </row>
    <row r="20" spans="1:30" x14ac:dyDescent="0.25">
      <c r="A20" s="15" t="s">
        <v>64</v>
      </c>
      <c r="B20" s="133"/>
    </row>
    <row r="21" spans="1:30" x14ac:dyDescent="0.25">
      <c r="A21" s="15" t="s">
        <v>69</v>
      </c>
      <c r="B21" s="133"/>
    </row>
    <row r="22" spans="1:30" x14ac:dyDescent="0.25">
      <c r="A22" s="15" t="s">
        <v>10</v>
      </c>
      <c r="B22" s="53"/>
    </row>
    <row r="23" spans="1:30" x14ac:dyDescent="0.25">
      <c r="B23" s="7"/>
    </row>
    <row r="24" spans="1:30" s="21" customFormat="1" ht="17.25" customHeight="1" x14ac:dyDescent="0.25">
      <c r="A24" s="22" t="s">
        <v>5</v>
      </c>
      <c r="B24" s="20"/>
      <c r="C24" s="20"/>
      <c r="D24" s="20"/>
      <c r="E24" s="20"/>
    </row>
    <row r="25" spans="1:30" ht="9.75" customHeight="1" x14ac:dyDescent="0.25"/>
    <row r="26" spans="1:30" x14ac:dyDescent="0.25">
      <c r="A26" s="15" t="s">
        <v>65</v>
      </c>
      <c r="B26" s="130"/>
    </row>
    <row r="27" spans="1:30" x14ac:dyDescent="0.25">
      <c r="A27" s="15" t="s">
        <v>63</v>
      </c>
      <c r="B27" s="154">
        <f>'Partenaire 1-coordinateur'!B27</f>
        <v>0</v>
      </c>
    </row>
    <row r="28" spans="1:30" x14ac:dyDescent="0.25">
      <c r="A28" s="15" t="s">
        <v>66</v>
      </c>
      <c r="B28" s="154">
        <f>'Partenaire 1-coordinateur'!B28</f>
        <v>0</v>
      </c>
    </row>
    <row r="29" spans="1:30" x14ac:dyDescent="0.25">
      <c r="A29" s="15" t="str">
        <f>IF($C$29=B28,"Type de majoration :","")</f>
        <v/>
      </c>
      <c r="B29" s="154"/>
      <c r="C29" s="30" t="s">
        <v>70</v>
      </c>
    </row>
    <row r="30" spans="1:30" ht="13.5" customHeight="1" x14ac:dyDescent="0.25"/>
    <row r="31" spans="1:30" ht="15" x14ac:dyDescent="0.25">
      <c r="A31" s="18" t="s">
        <v>7</v>
      </c>
      <c r="B31" s="19" t="s">
        <v>8</v>
      </c>
      <c r="C31" s="224" t="s">
        <v>9</v>
      </c>
      <c r="D31" s="225"/>
      <c r="E31" s="226"/>
    </row>
    <row r="32" spans="1:30" s="8" customFormat="1" x14ac:dyDescent="0.25">
      <c r="A32" s="9" t="str">
        <f>IF($B$27&lt;F32,"","Lot "&amp;F32)</f>
        <v/>
      </c>
      <c r="B32" s="11">
        <f>'Partenaire 1-coordinateur'!B32</f>
        <v>0</v>
      </c>
      <c r="C32" s="220">
        <f>'Partenaire 1-coordinateur'!C32:E32</f>
        <v>0</v>
      </c>
      <c r="D32" s="221"/>
      <c r="E32" s="222"/>
      <c r="F32" s="10">
        <v>1</v>
      </c>
      <c r="I32" s="10">
        <v>1</v>
      </c>
      <c r="L32" s="10">
        <v>1</v>
      </c>
      <c r="O32" s="10">
        <v>1</v>
      </c>
      <c r="R32" s="10">
        <v>1</v>
      </c>
      <c r="U32" s="10">
        <v>1</v>
      </c>
      <c r="X32" s="10">
        <v>1</v>
      </c>
      <c r="AA32" s="10">
        <v>1</v>
      </c>
      <c r="AD32" s="10">
        <v>1</v>
      </c>
    </row>
    <row r="33" spans="1:39" s="8" customFormat="1" x14ac:dyDescent="0.25">
      <c r="A33" s="9" t="str">
        <f t="shared" ref="A33:A43" si="0">IF($B$27&lt;F33,"","Lot "&amp;F33)</f>
        <v/>
      </c>
      <c r="B33" s="11">
        <f>'Partenaire 1-coordinateur'!B33</f>
        <v>0</v>
      </c>
      <c r="C33" s="220">
        <f>'Partenaire 1-coordinateur'!C33:E33</f>
        <v>0</v>
      </c>
      <c r="D33" s="221"/>
      <c r="E33" s="222"/>
      <c r="F33" s="10">
        <v>2</v>
      </c>
      <c r="I33" s="10">
        <v>2</v>
      </c>
      <c r="L33" s="10">
        <v>2</v>
      </c>
      <c r="O33" s="10">
        <v>2</v>
      </c>
      <c r="R33" s="10">
        <v>2</v>
      </c>
      <c r="U33" s="10">
        <v>2</v>
      </c>
      <c r="X33" s="10">
        <v>2</v>
      </c>
      <c r="AA33" s="10">
        <v>2</v>
      </c>
      <c r="AD33" s="10">
        <v>2</v>
      </c>
    </row>
    <row r="34" spans="1:39" s="8" customFormat="1" x14ac:dyDescent="0.25">
      <c r="A34" s="9" t="str">
        <f t="shared" si="0"/>
        <v/>
      </c>
      <c r="B34" s="11">
        <f>'Partenaire 1-coordinateur'!B34</f>
        <v>0</v>
      </c>
      <c r="C34" s="220">
        <f>'Partenaire 1-coordinateur'!C34:E34</f>
        <v>0</v>
      </c>
      <c r="D34" s="221"/>
      <c r="E34" s="222"/>
      <c r="F34" s="10">
        <v>3</v>
      </c>
      <c r="I34" s="10">
        <v>3</v>
      </c>
      <c r="L34" s="10">
        <v>3</v>
      </c>
      <c r="O34" s="10">
        <v>3</v>
      </c>
      <c r="R34" s="10">
        <v>3</v>
      </c>
      <c r="U34" s="10">
        <v>3</v>
      </c>
      <c r="X34" s="10">
        <v>3</v>
      </c>
      <c r="AA34" s="10">
        <v>3</v>
      </c>
      <c r="AD34" s="10">
        <v>3</v>
      </c>
    </row>
    <row r="35" spans="1:39" s="8" customFormat="1" x14ac:dyDescent="0.25">
      <c r="A35" s="9" t="str">
        <f t="shared" si="0"/>
        <v/>
      </c>
      <c r="B35" s="11">
        <f>'Partenaire 1-coordinateur'!B35</f>
        <v>0</v>
      </c>
      <c r="C35" s="220">
        <f>'Partenaire 1-coordinateur'!C35:E35</f>
        <v>0</v>
      </c>
      <c r="D35" s="221"/>
      <c r="E35" s="222"/>
      <c r="F35" s="10">
        <v>4</v>
      </c>
      <c r="I35" s="10">
        <v>4</v>
      </c>
      <c r="L35" s="10">
        <v>4</v>
      </c>
      <c r="O35" s="10">
        <v>4</v>
      </c>
      <c r="R35" s="10">
        <v>4</v>
      </c>
      <c r="U35" s="10">
        <v>4</v>
      </c>
      <c r="X35" s="10">
        <v>4</v>
      </c>
      <c r="AA35" s="10">
        <v>4</v>
      </c>
      <c r="AD35" s="10">
        <v>4</v>
      </c>
    </row>
    <row r="36" spans="1:39" s="8" customFormat="1" x14ac:dyDescent="0.25">
      <c r="A36" s="9" t="str">
        <f t="shared" si="0"/>
        <v/>
      </c>
      <c r="B36" s="11">
        <f>'Partenaire 1-coordinateur'!B36</f>
        <v>0</v>
      </c>
      <c r="C36" s="220">
        <f>'Partenaire 1-coordinateur'!C36:E36</f>
        <v>0</v>
      </c>
      <c r="D36" s="221"/>
      <c r="E36" s="222"/>
      <c r="F36" s="10">
        <v>5</v>
      </c>
      <c r="I36" s="10">
        <v>5</v>
      </c>
      <c r="L36" s="10">
        <v>5</v>
      </c>
      <c r="O36" s="10">
        <v>5</v>
      </c>
      <c r="R36" s="10">
        <v>5</v>
      </c>
      <c r="U36" s="10">
        <v>5</v>
      </c>
      <c r="X36" s="10">
        <v>5</v>
      </c>
      <c r="AA36" s="10">
        <v>5</v>
      </c>
      <c r="AD36" s="10">
        <v>5</v>
      </c>
    </row>
    <row r="37" spans="1:39" s="8" customFormat="1" x14ac:dyDescent="0.25">
      <c r="A37" s="9" t="str">
        <f t="shared" si="0"/>
        <v/>
      </c>
      <c r="B37" s="11">
        <f>'Partenaire 1-coordinateur'!B37</f>
        <v>0</v>
      </c>
      <c r="C37" s="220">
        <f>'Partenaire 1-coordinateur'!C37:E37</f>
        <v>0</v>
      </c>
      <c r="D37" s="221"/>
      <c r="E37" s="222"/>
      <c r="F37" s="10">
        <v>6</v>
      </c>
      <c r="I37" s="10">
        <v>6</v>
      </c>
      <c r="L37" s="10">
        <v>6</v>
      </c>
      <c r="O37" s="10">
        <v>6</v>
      </c>
      <c r="R37" s="10">
        <v>6</v>
      </c>
      <c r="U37" s="10">
        <v>6</v>
      </c>
      <c r="X37" s="10">
        <v>6</v>
      </c>
      <c r="AA37" s="10">
        <v>6</v>
      </c>
      <c r="AD37" s="10">
        <v>6</v>
      </c>
    </row>
    <row r="38" spans="1:39" s="8" customFormat="1" x14ac:dyDescent="0.25">
      <c r="A38" s="9" t="str">
        <f t="shared" si="0"/>
        <v/>
      </c>
      <c r="B38" s="11">
        <f>'Partenaire 1-coordinateur'!B38</f>
        <v>0</v>
      </c>
      <c r="C38" s="220">
        <f>'Partenaire 1-coordinateur'!C38:E38</f>
        <v>0</v>
      </c>
      <c r="D38" s="221"/>
      <c r="E38" s="222"/>
      <c r="F38" s="10">
        <v>7</v>
      </c>
      <c r="I38" s="10">
        <v>7</v>
      </c>
      <c r="L38" s="10">
        <v>7</v>
      </c>
      <c r="O38" s="10">
        <v>7</v>
      </c>
      <c r="R38" s="10">
        <v>7</v>
      </c>
      <c r="U38" s="10">
        <v>7</v>
      </c>
      <c r="X38" s="10">
        <v>7</v>
      </c>
      <c r="AA38" s="10">
        <v>7</v>
      </c>
      <c r="AD38" s="10">
        <v>7</v>
      </c>
    </row>
    <row r="39" spans="1:39" s="8" customFormat="1" x14ac:dyDescent="0.25">
      <c r="A39" s="9" t="str">
        <f t="shared" si="0"/>
        <v/>
      </c>
      <c r="B39" s="11">
        <f>'Partenaire 1-coordinateur'!B39</f>
        <v>0</v>
      </c>
      <c r="C39" s="220">
        <f>'Partenaire 1-coordinateur'!C39:E39</f>
        <v>0</v>
      </c>
      <c r="D39" s="221"/>
      <c r="E39" s="222"/>
      <c r="F39" s="10">
        <v>8</v>
      </c>
      <c r="I39" s="10">
        <v>8</v>
      </c>
      <c r="L39" s="10">
        <v>8</v>
      </c>
      <c r="O39" s="10">
        <v>8</v>
      </c>
      <c r="R39" s="10">
        <v>8</v>
      </c>
      <c r="U39" s="10">
        <v>8</v>
      </c>
      <c r="X39" s="10">
        <v>8</v>
      </c>
      <c r="AA39" s="10">
        <v>8</v>
      </c>
      <c r="AD39" s="10">
        <v>8</v>
      </c>
    </row>
    <row r="40" spans="1:39" s="8" customFormat="1" x14ac:dyDescent="0.25">
      <c r="A40" s="9" t="str">
        <f t="shared" si="0"/>
        <v/>
      </c>
      <c r="B40" s="11">
        <f>'Partenaire 1-coordinateur'!B40</f>
        <v>0</v>
      </c>
      <c r="C40" s="220">
        <f>'Partenaire 1-coordinateur'!C40:E40</f>
        <v>0</v>
      </c>
      <c r="D40" s="221"/>
      <c r="E40" s="222"/>
      <c r="F40" s="10">
        <v>9</v>
      </c>
      <c r="I40" s="10">
        <v>9</v>
      </c>
      <c r="L40" s="10">
        <v>9</v>
      </c>
      <c r="O40" s="10">
        <v>9</v>
      </c>
      <c r="R40" s="10">
        <v>9</v>
      </c>
      <c r="U40" s="10">
        <v>9</v>
      </c>
      <c r="X40" s="10">
        <v>9</v>
      </c>
      <c r="AA40" s="10">
        <v>9</v>
      </c>
      <c r="AD40" s="10">
        <v>9</v>
      </c>
    </row>
    <row r="41" spans="1:39" s="8" customFormat="1" x14ac:dyDescent="0.25">
      <c r="A41" s="9" t="str">
        <f t="shared" si="0"/>
        <v/>
      </c>
      <c r="B41" s="11">
        <f>'Partenaire 1-coordinateur'!B41</f>
        <v>0</v>
      </c>
      <c r="C41" s="220">
        <f>'Partenaire 1-coordinateur'!C41:E41</f>
        <v>0</v>
      </c>
      <c r="D41" s="221"/>
      <c r="E41" s="222"/>
      <c r="F41" s="10">
        <v>10</v>
      </c>
      <c r="I41" s="10">
        <v>10</v>
      </c>
      <c r="L41" s="10">
        <v>10</v>
      </c>
      <c r="O41" s="10">
        <v>10</v>
      </c>
      <c r="R41" s="10">
        <v>10</v>
      </c>
      <c r="U41" s="10">
        <v>10</v>
      </c>
      <c r="X41" s="10">
        <v>10</v>
      </c>
      <c r="AA41" s="10">
        <v>10</v>
      </c>
      <c r="AD41" s="10">
        <v>10</v>
      </c>
    </row>
    <row r="42" spans="1:39" s="8" customFormat="1" x14ac:dyDescent="0.25">
      <c r="A42" s="9" t="str">
        <f t="shared" si="0"/>
        <v/>
      </c>
      <c r="B42" s="11">
        <f>'Partenaire 1-coordinateur'!B42</f>
        <v>0</v>
      </c>
      <c r="C42" s="220">
        <f>'Partenaire 1-coordinateur'!C42:E42</f>
        <v>0</v>
      </c>
      <c r="D42" s="221"/>
      <c r="E42" s="222"/>
      <c r="F42" s="10">
        <v>11</v>
      </c>
      <c r="I42" s="10"/>
      <c r="L42" s="10"/>
      <c r="O42" s="10"/>
      <c r="R42" s="10"/>
      <c r="U42" s="10"/>
      <c r="X42" s="10"/>
      <c r="AA42" s="10"/>
      <c r="AD42" s="10"/>
    </row>
    <row r="43" spans="1:39" s="8" customFormat="1" x14ac:dyDescent="0.25">
      <c r="A43" s="9" t="str">
        <f t="shared" si="0"/>
        <v/>
      </c>
      <c r="B43" s="11">
        <f>'Partenaire 1-coordinateur'!B43</f>
        <v>0</v>
      </c>
      <c r="C43" s="220">
        <f>'Partenaire 1-coordinateur'!C43:E43</f>
        <v>0</v>
      </c>
      <c r="D43" s="221"/>
      <c r="E43" s="222"/>
      <c r="F43" s="10">
        <v>12</v>
      </c>
      <c r="I43" s="10"/>
      <c r="L43" s="10"/>
      <c r="O43" s="10"/>
      <c r="R43" s="10"/>
      <c r="U43" s="10"/>
      <c r="X43" s="10"/>
      <c r="AA43" s="10"/>
      <c r="AD43" s="10"/>
    </row>
    <row r="44" spans="1:39" s="24" customFormat="1" ht="26.25" x14ac:dyDescent="0.25">
      <c r="A44" s="23"/>
      <c r="C44" s="25"/>
      <c r="D44" s="25"/>
      <c r="E44" s="26"/>
    </row>
    <row r="45" spans="1:39" s="3" customFormat="1" ht="27.75" customHeight="1" x14ac:dyDescent="0.25">
      <c r="A45" s="6" t="s">
        <v>12</v>
      </c>
      <c r="B45" s="6"/>
      <c r="C45" s="6"/>
      <c r="D45" s="6"/>
      <c r="E45" s="6"/>
      <c r="F45" s="6"/>
    </row>
    <row r="46" spans="1:39" ht="7.5" customHeight="1" x14ac:dyDescent="0.25">
      <c r="C46" s="30">
        <v>1</v>
      </c>
      <c r="D46" s="30">
        <f>C46</f>
        <v>1</v>
      </c>
      <c r="E46" s="30">
        <f t="shared" ref="E46:AI46" si="1">D46</f>
        <v>1</v>
      </c>
      <c r="F46" s="30">
        <f>C46+1</f>
        <v>2</v>
      </c>
      <c r="G46" s="30">
        <f t="shared" si="1"/>
        <v>2</v>
      </c>
      <c r="H46" s="30">
        <f t="shared" si="1"/>
        <v>2</v>
      </c>
      <c r="I46" s="30">
        <f>F46+1</f>
        <v>3</v>
      </c>
      <c r="J46" s="30">
        <f t="shared" si="1"/>
        <v>3</v>
      </c>
      <c r="K46" s="30">
        <f t="shared" si="1"/>
        <v>3</v>
      </c>
      <c r="L46" s="30">
        <f>I46+1</f>
        <v>4</v>
      </c>
      <c r="M46" s="30">
        <f t="shared" si="1"/>
        <v>4</v>
      </c>
      <c r="N46" s="30">
        <f t="shared" si="1"/>
        <v>4</v>
      </c>
      <c r="O46" s="30">
        <f>L46+1</f>
        <v>5</v>
      </c>
      <c r="P46" s="30">
        <f t="shared" si="1"/>
        <v>5</v>
      </c>
      <c r="Q46" s="30">
        <f t="shared" si="1"/>
        <v>5</v>
      </c>
      <c r="R46" s="30">
        <f>O46+1</f>
        <v>6</v>
      </c>
      <c r="S46" s="30">
        <f t="shared" si="1"/>
        <v>6</v>
      </c>
      <c r="T46" s="30">
        <f t="shared" si="1"/>
        <v>6</v>
      </c>
      <c r="U46" s="30">
        <f>R46+1</f>
        <v>7</v>
      </c>
      <c r="V46" s="30">
        <f t="shared" si="1"/>
        <v>7</v>
      </c>
      <c r="W46" s="30">
        <f t="shared" si="1"/>
        <v>7</v>
      </c>
      <c r="X46" s="30">
        <f>U46+1</f>
        <v>8</v>
      </c>
      <c r="Y46" s="30">
        <f t="shared" si="1"/>
        <v>8</v>
      </c>
      <c r="Z46" s="30">
        <f t="shared" si="1"/>
        <v>8</v>
      </c>
      <c r="AA46" s="30">
        <f>X46+1</f>
        <v>9</v>
      </c>
      <c r="AB46" s="30">
        <f t="shared" si="1"/>
        <v>9</v>
      </c>
      <c r="AC46" s="30">
        <f t="shared" si="1"/>
        <v>9</v>
      </c>
      <c r="AD46" s="30">
        <f>AA46+1</f>
        <v>10</v>
      </c>
      <c r="AE46" s="30">
        <f t="shared" si="1"/>
        <v>10</v>
      </c>
      <c r="AF46" s="30">
        <f t="shared" si="1"/>
        <v>10</v>
      </c>
      <c r="AG46" s="30">
        <f>AD46+1</f>
        <v>11</v>
      </c>
      <c r="AH46" s="30">
        <f t="shared" si="1"/>
        <v>11</v>
      </c>
      <c r="AI46" s="30">
        <f t="shared" si="1"/>
        <v>11</v>
      </c>
      <c r="AJ46" s="30">
        <f>AG46+1</f>
        <v>12</v>
      </c>
      <c r="AK46" s="30">
        <f>AJ46</f>
        <v>12</v>
      </c>
      <c r="AL46" s="30">
        <f>AK46</f>
        <v>12</v>
      </c>
      <c r="AM46" s="30"/>
    </row>
    <row r="47" spans="1:39" ht="15" x14ac:dyDescent="0.25">
      <c r="A47" s="227" t="s">
        <v>81</v>
      </c>
      <c r="B47" s="228"/>
      <c r="C47" s="143" t="s">
        <v>0</v>
      </c>
      <c r="D47" s="227" t="str">
        <f>$A$32</f>
        <v/>
      </c>
      <c r="E47" s="229"/>
      <c r="F47" s="229"/>
      <c r="G47" s="227" t="str">
        <f>$A$33</f>
        <v/>
      </c>
      <c r="H47" s="229"/>
      <c r="I47" s="229"/>
      <c r="J47" s="227" t="str">
        <f>$A$34</f>
        <v/>
      </c>
      <c r="K47" s="229"/>
      <c r="L47" s="229"/>
      <c r="M47" s="227" t="str">
        <f>$A$35</f>
        <v/>
      </c>
      <c r="N47" s="229"/>
      <c r="O47" s="229"/>
      <c r="P47" s="227" t="str">
        <f>$A$36</f>
        <v/>
      </c>
      <c r="Q47" s="229"/>
      <c r="R47" s="229"/>
      <c r="S47" s="227" t="str">
        <f>$A$37</f>
        <v/>
      </c>
      <c r="T47" s="229"/>
      <c r="U47" s="229"/>
      <c r="V47" s="227" t="str">
        <f>$A$38</f>
        <v/>
      </c>
      <c r="W47" s="229"/>
      <c r="X47" s="229"/>
      <c r="Y47" s="227" t="str">
        <f>$A$39</f>
        <v/>
      </c>
      <c r="Z47" s="229"/>
      <c r="AA47" s="229"/>
      <c r="AB47" s="227" t="str">
        <f>$A$40</f>
        <v/>
      </c>
      <c r="AC47" s="229"/>
      <c r="AD47" s="229"/>
      <c r="AE47" s="227" t="str">
        <f>$A$41</f>
        <v/>
      </c>
      <c r="AF47" s="229"/>
      <c r="AG47" s="229"/>
      <c r="AH47" s="227" t="str">
        <f>$A$42</f>
        <v/>
      </c>
      <c r="AI47" s="229"/>
      <c r="AJ47" s="229"/>
      <c r="AK47" s="227" t="str">
        <f>$A$43</f>
        <v/>
      </c>
      <c r="AL47" s="229"/>
      <c r="AM47" s="229"/>
    </row>
    <row r="48" spans="1:39" s="8" customFormat="1" ht="42.75" x14ac:dyDescent="0.25">
      <c r="A48" s="31" t="s">
        <v>16</v>
      </c>
      <c r="B48" s="33" t="s">
        <v>52</v>
      </c>
      <c r="C48" s="116" t="s">
        <v>15</v>
      </c>
      <c r="D48" s="36"/>
      <c r="E48" s="36"/>
      <c r="F48" s="32" t="s">
        <v>15</v>
      </c>
      <c r="G48" s="36"/>
      <c r="H48" s="36"/>
      <c r="I48" s="32" t="s">
        <v>15</v>
      </c>
      <c r="J48" s="36"/>
      <c r="K48" s="36"/>
      <c r="L48" s="32" t="s">
        <v>15</v>
      </c>
      <c r="M48" s="36"/>
      <c r="N48" s="36"/>
      <c r="O48" s="32" t="s">
        <v>15</v>
      </c>
      <c r="P48" s="36"/>
      <c r="Q48" s="36"/>
      <c r="R48" s="32" t="s">
        <v>15</v>
      </c>
      <c r="S48" s="36"/>
      <c r="T48" s="36"/>
      <c r="U48" s="32" t="s">
        <v>15</v>
      </c>
      <c r="V48" s="36"/>
      <c r="W48" s="36"/>
      <c r="X48" s="32" t="s">
        <v>15</v>
      </c>
      <c r="Y48" s="36"/>
      <c r="Z48" s="36"/>
      <c r="AA48" s="32" t="s">
        <v>15</v>
      </c>
      <c r="AB48" s="36"/>
      <c r="AC48" s="36"/>
      <c r="AD48" s="32" t="s">
        <v>15</v>
      </c>
      <c r="AE48" s="36"/>
      <c r="AF48" s="36"/>
      <c r="AG48" s="32" t="s">
        <v>15</v>
      </c>
      <c r="AH48" s="36"/>
      <c r="AI48" s="36"/>
      <c r="AJ48" s="32" t="s">
        <v>15</v>
      </c>
      <c r="AK48" s="36"/>
      <c r="AL48" s="36"/>
      <c r="AM48" s="32" t="s">
        <v>15</v>
      </c>
    </row>
    <row r="49" spans="1:39" s="8" customFormat="1" x14ac:dyDescent="0.25">
      <c r="A49" s="40" t="s">
        <v>18</v>
      </c>
      <c r="B49" s="41" t="s">
        <v>14</v>
      </c>
      <c r="C49" s="114">
        <f t="shared" ref="C49:C60" si="2">IF($B$27&gt;=1,F49,0)+IF($B$27&gt;=2,I49,0)+IF($B$27&gt;=3,L49,0)+IF($B$27&gt;=4,O49,0)+IF($B$27&gt;=5,R49,0)+IF($B$27&gt;=6,U49,0)+IF($B$27&gt;=7,X49,0)+IF($B$27&gt;=8,AA49,0)+IF($B$27&gt;=9,AD49,0)+IF($B$27&gt;=10,AG49)</f>
        <v>0</v>
      </c>
      <c r="D49" s="36"/>
      <c r="E49" s="36"/>
      <c r="F49" s="44"/>
      <c r="G49" s="36"/>
      <c r="H49" s="36"/>
      <c r="I49" s="44"/>
      <c r="J49" s="36"/>
      <c r="K49" s="36"/>
      <c r="L49" s="44"/>
      <c r="M49" s="36"/>
      <c r="N49" s="36"/>
      <c r="O49" s="44"/>
      <c r="P49" s="36"/>
      <c r="Q49" s="36"/>
      <c r="R49" s="44"/>
      <c r="S49" s="36"/>
      <c r="T49" s="36"/>
      <c r="U49" s="44"/>
      <c r="V49" s="36"/>
      <c r="W49" s="36"/>
      <c r="X49" s="44"/>
      <c r="Y49" s="36"/>
      <c r="Z49" s="36"/>
      <c r="AA49" s="44"/>
      <c r="AB49" s="36"/>
      <c r="AC49" s="36"/>
      <c r="AD49" s="44"/>
      <c r="AE49" s="36"/>
      <c r="AF49" s="36"/>
      <c r="AG49" s="44"/>
      <c r="AH49" s="36"/>
      <c r="AI49" s="36"/>
      <c r="AJ49" s="44"/>
      <c r="AK49" s="36"/>
      <c r="AL49" s="36"/>
      <c r="AM49" s="44"/>
    </row>
    <row r="50" spans="1:39" s="8" customFormat="1" x14ac:dyDescent="0.25">
      <c r="A50" s="40" t="s">
        <v>18</v>
      </c>
      <c r="B50" s="47" t="s">
        <v>14</v>
      </c>
      <c r="C50" s="115">
        <f t="shared" si="2"/>
        <v>0</v>
      </c>
      <c r="D50" s="36"/>
      <c r="E50" s="36"/>
      <c r="F50" s="44"/>
      <c r="G50" s="36"/>
      <c r="H50" s="36"/>
      <c r="I50" s="44"/>
      <c r="J50" s="36"/>
      <c r="K50" s="36"/>
      <c r="L50" s="44"/>
      <c r="M50" s="36"/>
      <c r="N50" s="36"/>
      <c r="O50" s="44"/>
      <c r="P50" s="36"/>
      <c r="Q50" s="36"/>
      <c r="R50" s="44"/>
      <c r="S50" s="36"/>
      <c r="T50" s="36"/>
      <c r="U50" s="44"/>
      <c r="V50" s="36"/>
      <c r="W50" s="36"/>
      <c r="X50" s="44"/>
      <c r="Y50" s="36"/>
      <c r="Z50" s="36"/>
      <c r="AA50" s="44"/>
      <c r="AB50" s="36"/>
      <c r="AC50" s="36"/>
      <c r="AD50" s="44"/>
      <c r="AE50" s="36"/>
      <c r="AF50" s="36"/>
      <c r="AG50" s="44"/>
      <c r="AH50" s="36"/>
      <c r="AI50" s="36"/>
      <c r="AJ50" s="44"/>
      <c r="AK50" s="36"/>
      <c r="AL50" s="36"/>
      <c r="AM50" s="44"/>
    </row>
    <row r="51" spans="1:39" s="8" customFormat="1" x14ac:dyDescent="0.25">
      <c r="A51" s="40" t="s">
        <v>18</v>
      </c>
      <c r="B51" s="47" t="s">
        <v>14</v>
      </c>
      <c r="C51" s="115">
        <f t="shared" si="2"/>
        <v>0</v>
      </c>
      <c r="D51" s="36"/>
      <c r="E51" s="36"/>
      <c r="F51" s="44"/>
      <c r="G51" s="36"/>
      <c r="H51" s="36"/>
      <c r="I51" s="44"/>
      <c r="J51" s="36"/>
      <c r="K51" s="36"/>
      <c r="L51" s="44"/>
      <c r="M51" s="36"/>
      <c r="N51" s="36"/>
      <c r="O51" s="44"/>
      <c r="P51" s="36"/>
      <c r="Q51" s="36"/>
      <c r="R51" s="44"/>
      <c r="S51" s="36"/>
      <c r="T51" s="36"/>
      <c r="U51" s="44"/>
      <c r="V51" s="36"/>
      <c r="W51" s="36"/>
      <c r="X51" s="44"/>
      <c r="Y51" s="36"/>
      <c r="Z51" s="36"/>
      <c r="AA51" s="44"/>
      <c r="AB51" s="36"/>
      <c r="AC51" s="36"/>
      <c r="AD51" s="44"/>
      <c r="AE51" s="36"/>
      <c r="AF51" s="36"/>
      <c r="AG51" s="44"/>
      <c r="AH51" s="36"/>
      <c r="AI51" s="36"/>
      <c r="AJ51" s="44"/>
      <c r="AK51" s="36"/>
      <c r="AL51" s="36"/>
      <c r="AM51" s="44"/>
    </row>
    <row r="52" spans="1:39" s="8" customFormat="1" x14ac:dyDescent="0.25">
      <c r="A52" s="40" t="s">
        <v>18</v>
      </c>
      <c r="B52" s="47" t="s">
        <v>14</v>
      </c>
      <c r="C52" s="115">
        <f t="shared" si="2"/>
        <v>0</v>
      </c>
      <c r="D52" s="36"/>
      <c r="E52" s="36"/>
      <c r="F52" s="44"/>
      <c r="G52" s="36"/>
      <c r="H52" s="36"/>
      <c r="I52" s="44"/>
      <c r="J52" s="36"/>
      <c r="K52" s="36"/>
      <c r="L52" s="44"/>
      <c r="M52" s="36"/>
      <c r="N52" s="36"/>
      <c r="O52" s="44"/>
      <c r="P52" s="36"/>
      <c r="Q52" s="36"/>
      <c r="R52" s="44"/>
      <c r="S52" s="36"/>
      <c r="T52" s="36"/>
      <c r="U52" s="44"/>
      <c r="V52" s="36"/>
      <c r="W52" s="36"/>
      <c r="X52" s="44"/>
      <c r="Y52" s="36"/>
      <c r="Z52" s="36"/>
      <c r="AA52" s="44"/>
      <c r="AB52" s="36"/>
      <c r="AC52" s="36"/>
      <c r="AD52" s="44"/>
      <c r="AE52" s="36"/>
      <c r="AF52" s="36"/>
      <c r="AG52" s="44"/>
      <c r="AH52" s="36"/>
      <c r="AI52" s="36"/>
      <c r="AJ52" s="44"/>
      <c r="AK52" s="36"/>
      <c r="AL52" s="36"/>
      <c r="AM52" s="44"/>
    </row>
    <row r="53" spans="1:39" s="8" customFormat="1" x14ac:dyDescent="0.25">
      <c r="A53" s="40" t="s">
        <v>18</v>
      </c>
      <c r="B53" s="47" t="s">
        <v>14</v>
      </c>
      <c r="C53" s="115">
        <f t="shared" si="2"/>
        <v>0</v>
      </c>
      <c r="D53" s="36"/>
      <c r="E53" s="36"/>
      <c r="F53" s="44"/>
      <c r="G53" s="36"/>
      <c r="H53" s="36"/>
      <c r="I53" s="44"/>
      <c r="J53" s="36"/>
      <c r="K53" s="36"/>
      <c r="L53" s="44"/>
      <c r="M53" s="36"/>
      <c r="N53" s="36"/>
      <c r="O53" s="44"/>
      <c r="P53" s="36"/>
      <c r="Q53" s="36"/>
      <c r="R53" s="44"/>
      <c r="S53" s="36"/>
      <c r="T53" s="36"/>
      <c r="U53" s="44"/>
      <c r="V53" s="36"/>
      <c r="W53" s="36"/>
      <c r="X53" s="44"/>
      <c r="Y53" s="36"/>
      <c r="Z53" s="36"/>
      <c r="AA53" s="44"/>
      <c r="AB53" s="36"/>
      <c r="AC53" s="36"/>
      <c r="AD53" s="44"/>
      <c r="AE53" s="36"/>
      <c r="AF53" s="36"/>
      <c r="AG53" s="44"/>
      <c r="AH53" s="36"/>
      <c r="AI53" s="36"/>
      <c r="AJ53" s="44"/>
      <c r="AK53" s="36"/>
      <c r="AL53" s="36"/>
      <c r="AM53" s="44"/>
    </row>
    <row r="54" spans="1:39" s="8" customFormat="1" x14ac:dyDescent="0.25">
      <c r="A54" s="40" t="s">
        <v>18</v>
      </c>
      <c r="B54" s="47" t="s">
        <v>14</v>
      </c>
      <c r="C54" s="115">
        <f t="shared" si="2"/>
        <v>0</v>
      </c>
      <c r="D54" s="36"/>
      <c r="E54" s="36"/>
      <c r="F54" s="44"/>
      <c r="G54" s="36"/>
      <c r="H54" s="36"/>
      <c r="I54" s="44"/>
      <c r="J54" s="36"/>
      <c r="K54" s="36"/>
      <c r="L54" s="44"/>
      <c r="M54" s="36"/>
      <c r="N54" s="36"/>
      <c r="O54" s="44"/>
      <c r="P54" s="36"/>
      <c r="Q54" s="36"/>
      <c r="R54" s="44"/>
      <c r="S54" s="36"/>
      <c r="T54" s="36"/>
      <c r="U54" s="44"/>
      <c r="V54" s="36"/>
      <c r="W54" s="36"/>
      <c r="X54" s="44"/>
      <c r="Y54" s="36"/>
      <c r="Z54" s="36"/>
      <c r="AA54" s="44"/>
      <c r="AB54" s="36"/>
      <c r="AC54" s="36"/>
      <c r="AD54" s="44"/>
      <c r="AE54" s="36"/>
      <c r="AF54" s="36"/>
      <c r="AG54" s="44"/>
      <c r="AH54" s="36"/>
      <c r="AI54" s="36"/>
      <c r="AJ54" s="44"/>
      <c r="AK54" s="36"/>
      <c r="AL54" s="36"/>
      <c r="AM54" s="44"/>
    </row>
    <row r="55" spans="1:39" s="8" customFormat="1" x14ac:dyDescent="0.25">
      <c r="A55" s="40" t="s">
        <v>18</v>
      </c>
      <c r="B55" s="47" t="s">
        <v>14</v>
      </c>
      <c r="C55" s="115">
        <f t="shared" si="2"/>
        <v>0</v>
      </c>
      <c r="D55" s="36"/>
      <c r="E55" s="36"/>
      <c r="F55" s="44"/>
      <c r="G55" s="36"/>
      <c r="H55" s="36"/>
      <c r="I55" s="44"/>
      <c r="J55" s="36"/>
      <c r="K55" s="36"/>
      <c r="L55" s="44"/>
      <c r="M55" s="36"/>
      <c r="N55" s="36"/>
      <c r="O55" s="44"/>
      <c r="P55" s="36"/>
      <c r="Q55" s="36"/>
      <c r="R55" s="44"/>
      <c r="S55" s="36"/>
      <c r="T55" s="36"/>
      <c r="U55" s="44"/>
      <c r="V55" s="36"/>
      <c r="W55" s="36"/>
      <c r="X55" s="44"/>
      <c r="Y55" s="36"/>
      <c r="Z55" s="36"/>
      <c r="AA55" s="44"/>
      <c r="AB55" s="36"/>
      <c r="AC55" s="36"/>
      <c r="AD55" s="44"/>
      <c r="AE55" s="36"/>
      <c r="AF55" s="36"/>
      <c r="AG55" s="44"/>
      <c r="AH55" s="36"/>
      <c r="AI55" s="36"/>
      <c r="AJ55" s="44"/>
      <c r="AK55" s="36"/>
      <c r="AL55" s="36"/>
      <c r="AM55" s="44"/>
    </row>
    <row r="56" spans="1:39" s="8" customFormat="1" x14ac:dyDescent="0.25">
      <c r="A56" s="40" t="s">
        <v>18</v>
      </c>
      <c r="B56" s="47" t="s">
        <v>14</v>
      </c>
      <c r="C56" s="115">
        <f t="shared" si="2"/>
        <v>0</v>
      </c>
      <c r="D56" s="36"/>
      <c r="E56" s="36"/>
      <c r="F56" s="44"/>
      <c r="G56" s="36"/>
      <c r="H56" s="36"/>
      <c r="I56" s="44"/>
      <c r="J56" s="36"/>
      <c r="K56" s="36"/>
      <c r="L56" s="44"/>
      <c r="M56" s="36"/>
      <c r="N56" s="36"/>
      <c r="O56" s="44"/>
      <c r="P56" s="36"/>
      <c r="Q56" s="36"/>
      <c r="R56" s="44"/>
      <c r="S56" s="36"/>
      <c r="T56" s="36"/>
      <c r="U56" s="44"/>
      <c r="V56" s="36"/>
      <c r="W56" s="36"/>
      <c r="X56" s="44"/>
      <c r="Y56" s="36"/>
      <c r="Z56" s="36"/>
      <c r="AA56" s="44"/>
      <c r="AB56" s="36"/>
      <c r="AC56" s="36"/>
      <c r="AD56" s="44"/>
      <c r="AE56" s="36"/>
      <c r="AF56" s="36"/>
      <c r="AG56" s="44"/>
      <c r="AH56" s="36"/>
      <c r="AI56" s="36"/>
      <c r="AJ56" s="44"/>
      <c r="AK56" s="36"/>
      <c r="AL56" s="36"/>
      <c r="AM56" s="44"/>
    </row>
    <row r="57" spans="1:39" s="8" customFormat="1" x14ac:dyDescent="0.25">
      <c r="A57" s="40" t="s">
        <v>18</v>
      </c>
      <c r="B57" s="47" t="s">
        <v>14</v>
      </c>
      <c r="C57" s="115">
        <f t="shared" si="2"/>
        <v>0</v>
      </c>
      <c r="D57" s="36"/>
      <c r="E57" s="36"/>
      <c r="F57" s="44"/>
      <c r="G57" s="36"/>
      <c r="H57" s="36"/>
      <c r="I57" s="44"/>
      <c r="J57" s="36"/>
      <c r="K57" s="36"/>
      <c r="L57" s="44"/>
      <c r="M57" s="36"/>
      <c r="N57" s="36"/>
      <c r="O57" s="44"/>
      <c r="P57" s="36"/>
      <c r="Q57" s="36"/>
      <c r="R57" s="44"/>
      <c r="S57" s="36"/>
      <c r="T57" s="36"/>
      <c r="U57" s="44"/>
      <c r="V57" s="36"/>
      <c r="W57" s="36"/>
      <c r="X57" s="44"/>
      <c r="Y57" s="36"/>
      <c r="Z57" s="36"/>
      <c r="AA57" s="44"/>
      <c r="AB57" s="36"/>
      <c r="AC57" s="36"/>
      <c r="AD57" s="44"/>
      <c r="AE57" s="36"/>
      <c r="AF57" s="36"/>
      <c r="AG57" s="44"/>
      <c r="AH57" s="36"/>
      <c r="AI57" s="36"/>
      <c r="AJ57" s="44"/>
      <c r="AK57" s="36"/>
      <c r="AL57" s="36"/>
      <c r="AM57" s="44"/>
    </row>
    <row r="58" spans="1:39" s="8" customFormat="1" x14ac:dyDescent="0.25">
      <c r="A58" s="40" t="s">
        <v>18</v>
      </c>
      <c r="B58" s="47" t="s">
        <v>14</v>
      </c>
      <c r="C58" s="115">
        <f t="shared" si="2"/>
        <v>0</v>
      </c>
      <c r="D58" s="36"/>
      <c r="E58" s="36"/>
      <c r="F58" s="44"/>
      <c r="G58" s="36"/>
      <c r="H58" s="36"/>
      <c r="I58" s="44"/>
      <c r="J58" s="36"/>
      <c r="K58" s="36"/>
      <c r="L58" s="44"/>
      <c r="M58" s="36"/>
      <c r="N58" s="36"/>
      <c r="O58" s="44"/>
      <c r="P58" s="36"/>
      <c r="Q58" s="36"/>
      <c r="R58" s="44"/>
      <c r="S58" s="36"/>
      <c r="T58" s="36"/>
      <c r="U58" s="44"/>
      <c r="V58" s="36"/>
      <c r="W58" s="36"/>
      <c r="X58" s="44"/>
      <c r="Y58" s="36"/>
      <c r="Z58" s="36"/>
      <c r="AA58" s="44"/>
      <c r="AB58" s="36"/>
      <c r="AC58" s="36"/>
      <c r="AD58" s="44"/>
      <c r="AE58" s="36"/>
      <c r="AF58" s="36"/>
      <c r="AG58" s="44"/>
      <c r="AH58" s="36"/>
      <c r="AI58" s="36"/>
      <c r="AJ58" s="44"/>
      <c r="AK58" s="36"/>
      <c r="AL58" s="36"/>
      <c r="AM58" s="44"/>
    </row>
    <row r="59" spans="1:39" s="8" customFormat="1" x14ac:dyDescent="0.25">
      <c r="A59" s="40" t="s">
        <v>18</v>
      </c>
      <c r="B59" s="47" t="s">
        <v>14</v>
      </c>
      <c r="C59" s="115">
        <f t="shared" si="2"/>
        <v>0</v>
      </c>
      <c r="D59" s="36"/>
      <c r="E59" s="36"/>
      <c r="F59" s="44"/>
      <c r="G59" s="36"/>
      <c r="H59" s="36"/>
      <c r="I59" s="44"/>
      <c r="J59" s="36"/>
      <c r="K59" s="36"/>
      <c r="L59" s="44"/>
      <c r="M59" s="36"/>
      <c r="N59" s="36"/>
      <c r="O59" s="44"/>
      <c r="P59" s="36"/>
      <c r="Q59" s="36"/>
      <c r="R59" s="44"/>
      <c r="S59" s="36"/>
      <c r="T59" s="36"/>
      <c r="U59" s="44"/>
      <c r="V59" s="36"/>
      <c r="W59" s="36"/>
      <c r="X59" s="44"/>
      <c r="Y59" s="36"/>
      <c r="Z59" s="36"/>
      <c r="AA59" s="44"/>
      <c r="AB59" s="36"/>
      <c r="AC59" s="36"/>
      <c r="AD59" s="44"/>
      <c r="AE59" s="36"/>
      <c r="AF59" s="36"/>
      <c r="AG59" s="44"/>
      <c r="AH59" s="36"/>
      <c r="AI59" s="36"/>
      <c r="AJ59" s="44"/>
      <c r="AK59" s="36"/>
      <c r="AL59" s="36"/>
      <c r="AM59" s="44"/>
    </row>
    <row r="60" spans="1:39" ht="15" x14ac:dyDescent="0.25">
      <c r="A60" s="34" t="s">
        <v>53</v>
      </c>
      <c r="B60" s="35"/>
      <c r="C60" s="117">
        <f t="shared" si="2"/>
        <v>0</v>
      </c>
      <c r="D60" s="36"/>
      <c r="E60" s="36"/>
      <c r="F60" s="29">
        <f>IF(D46&gt;$B$27,0,SUM(F49:F58))</f>
        <v>0</v>
      </c>
      <c r="G60" s="36"/>
      <c r="H60" s="36"/>
      <c r="I60" s="29">
        <f>IF(G46&gt;$B$27,0,SUM(I49:I58))</f>
        <v>0</v>
      </c>
      <c r="J60" s="36"/>
      <c r="K60" s="36"/>
      <c r="L60" s="29">
        <f>IF(J46&gt;$B$27,0,SUM(L49:L58))</f>
        <v>0</v>
      </c>
      <c r="M60" s="36"/>
      <c r="N60" s="36"/>
      <c r="O60" s="29">
        <f>IF(M46&gt;$B$27,0,SUM(O49:O58))</f>
        <v>0</v>
      </c>
      <c r="P60" s="36"/>
      <c r="Q60" s="36"/>
      <c r="R60" s="29">
        <f>IF(P46&gt;$B$27,0,SUM(R49:R58))</f>
        <v>0</v>
      </c>
      <c r="S60" s="36"/>
      <c r="T60" s="36"/>
      <c r="U60" s="29">
        <f>IF(S46&gt;$B$27,0,SUM(U49:U58))</f>
        <v>0</v>
      </c>
      <c r="V60" s="36"/>
      <c r="W60" s="36"/>
      <c r="X60" s="29">
        <f>IF(V46&gt;$B$27,0,SUM(X49:X58))</f>
        <v>0</v>
      </c>
      <c r="Y60" s="36"/>
      <c r="Z60" s="36"/>
      <c r="AA60" s="29">
        <f>IF(Y46&gt;$B$27,0,SUM(AA49:AA58))</f>
        <v>0</v>
      </c>
      <c r="AB60" s="36"/>
      <c r="AC60" s="36"/>
      <c r="AD60" s="29">
        <f>IF(AB46&gt;$B$27,0,SUM(AD49:AD58))</f>
        <v>0</v>
      </c>
      <c r="AE60" s="36"/>
      <c r="AF60" s="36"/>
      <c r="AG60" s="29">
        <f>IF(AE46&gt;$B$27,0,SUM(AG49:AG58))</f>
        <v>0</v>
      </c>
      <c r="AH60" s="36"/>
      <c r="AI60" s="36"/>
      <c r="AJ60" s="29">
        <f>IF(AH46&gt;$B$27,0,SUM(AJ49:AJ58))</f>
        <v>0</v>
      </c>
      <c r="AK60" s="36"/>
      <c r="AL60" s="36"/>
      <c r="AM60" s="29">
        <f>IF(AK46&gt;$B$27,0,SUM(AM49:AM58))</f>
        <v>0</v>
      </c>
    </row>
    <row r="61" spans="1:39" ht="7.5" customHeight="1" x14ac:dyDescent="0.25">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1:39" ht="15" x14ac:dyDescent="0.25">
      <c r="A62" s="227" t="s">
        <v>143</v>
      </c>
      <c r="B62" s="228"/>
      <c r="C62" s="143" t="s">
        <v>0</v>
      </c>
      <c r="D62" s="227" t="str">
        <f>$A$32</f>
        <v/>
      </c>
      <c r="E62" s="229"/>
      <c r="F62" s="229"/>
      <c r="G62" s="227" t="str">
        <f>$A$33</f>
        <v/>
      </c>
      <c r="H62" s="229"/>
      <c r="I62" s="229"/>
      <c r="J62" s="227" t="str">
        <f>$A$34</f>
        <v/>
      </c>
      <c r="K62" s="229"/>
      <c r="L62" s="229"/>
      <c r="M62" s="227" t="str">
        <f>$A$35</f>
        <v/>
      </c>
      <c r="N62" s="229"/>
      <c r="O62" s="229"/>
      <c r="P62" s="227" t="str">
        <f>$A$36</f>
        <v/>
      </c>
      <c r="Q62" s="229"/>
      <c r="R62" s="229"/>
      <c r="S62" s="227" t="str">
        <f>$A$37</f>
        <v/>
      </c>
      <c r="T62" s="229"/>
      <c r="U62" s="229"/>
      <c r="V62" s="227" t="str">
        <f>$A$38</f>
        <v/>
      </c>
      <c r="W62" s="229"/>
      <c r="X62" s="229"/>
      <c r="Y62" s="227" t="str">
        <f>$A$39</f>
        <v/>
      </c>
      <c r="Z62" s="229"/>
      <c r="AA62" s="229"/>
      <c r="AB62" s="227" t="str">
        <f>$A$40</f>
        <v/>
      </c>
      <c r="AC62" s="229"/>
      <c r="AD62" s="229"/>
      <c r="AE62" s="227" t="str">
        <f>$A$41</f>
        <v/>
      </c>
      <c r="AF62" s="229"/>
      <c r="AG62" s="229"/>
      <c r="AH62" s="227" t="str">
        <f>$A$42</f>
        <v/>
      </c>
      <c r="AI62" s="229"/>
      <c r="AJ62" s="229"/>
      <c r="AK62" s="227" t="str">
        <f>$A$43</f>
        <v/>
      </c>
      <c r="AL62" s="229"/>
      <c r="AM62" s="229"/>
    </row>
    <row r="63" spans="1:39" s="8" customFormat="1" ht="28.5" x14ac:dyDescent="0.25">
      <c r="A63" s="31" t="s">
        <v>16</v>
      </c>
      <c r="B63" s="33" t="s">
        <v>52</v>
      </c>
      <c r="C63" s="116" t="s">
        <v>15</v>
      </c>
      <c r="D63" s="36"/>
      <c r="E63" s="37"/>
      <c r="F63" s="32" t="str">
        <f>IF($B$27&lt;D$46,"","Dépenses prévisionnelles")</f>
        <v/>
      </c>
      <c r="G63" s="36"/>
      <c r="H63" s="37"/>
      <c r="I63" s="32" t="str">
        <f>IF($B$27&lt;G$46,"","Dépenses prévisionnelles")</f>
        <v/>
      </c>
      <c r="J63" s="36"/>
      <c r="K63" s="37"/>
      <c r="L63" s="32" t="str">
        <f>IF($B$27&lt;J$46,"","Dépenses prévisionnelles")</f>
        <v/>
      </c>
      <c r="M63" s="36"/>
      <c r="N63" s="37"/>
      <c r="O63" s="32" t="str">
        <f>IF($B$27&lt;M$46,"","Dépenses prévisionnelles")</f>
        <v/>
      </c>
      <c r="P63" s="36"/>
      <c r="Q63" s="37"/>
      <c r="R63" s="32" t="str">
        <f>IF($B$27&lt;P$46,"","Dépenses prévisionnelles")</f>
        <v/>
      </c>
      <c r="S63" s="36"/>
      <c r="T63" s="37"/>
      <c r="U63" s="32" t="str">
        <f>IF($B$27&lt;S$46,"","Dépenses prévisionnelles")</f>
        <v/>
      </c>
      <c r="V63" s="36"/>
      <c r="W63" s="37"/>
      <c r="X63" s="32" t="str">
        <f>IF($B$27&lt;V$46,"","Dépenses prévisionnelles")</f>
        <v/>
      </c>
      <c r="Y63" s="36"/>
      <c r="Z63" s="37"/>
      <c r="AA63" s="32" t="str">
        <f>IF($B$27&lt;Y$46,"","Dépenses prévisionnelles")</f>
        <v/>
      </c>
      <c r="AB63" s="36"/>
      <c r="AC63" s="37"/>
      <c r="AD63" s="32" t="str">
        <f>IF($B$27&lt;AB$46,"","Dépenses prévisionnelles")</f>
        <v/>
      </c>
      <c r="AE63" s="36"/>
      <c r="AF63" s="37"/>
      <c r="AG63" s="32" t="str">
        <f>IF($B$27&lt;AE$46,"","Dépenses prévisionnelles")</f>
        <v/>
      </c>
      <c r="AH63" s="36"/>
      <c r="AI63" s="37"/>
      <c r="AJ63" s="32" t="str">
        <f>IF($B$27&lt;AH$46,"","Dépenses prévisionnelles")</f>
        <v/>
      </c>
      <c r="AK63" s="36"/>
      <c r="AL63" s="37"/>
      <c r="AM63" s="32" t="str">
        <f>IF($B$27&lt;AK$46,"","Dépenses prévisionnelles")</f>
        <v/>
      </c>
    </row>
    <row r="64" spans="1:39" s="8" customFormat="1" x14ac:dyDescent="0.25">
      <c r="A64" s="40" t="s">
        <v>18</v>
      </c>
      <c r="B64" s="41" t="s">
        <v>19</v>
      </c>
      <c r="C64" s="114">
        <f t="shared" ref="C64:C74" si="3">IF($B$27&gt;=1,F64,0)+IF($B$27&gt;=2,I64,0)+IF($B$27&gt;=3,L64,0)+IF($B$27&gt;=4,O64,0)+IF($B$27&gt;=5,R64,0)+IF($B$27&gt;=6,U64,0)+IF($B$27&gt;=7,X64,0)+IF($B$27&gt;=8,AA64,0)+IF($B$27&gt;=9,AD64,0)+IF($B$27&gt;=10,AG64)</f>
        <v>0</v>
      </c>
      <c r="D64" s="42"/>
      <c r="E64" s="43"/>
      <c r="F64" s="44"/>
      <c r="G64" s="42"/>
      <c r="H64" s="43"/>
      <c r="I64" s="44"/>
      <c r="J64" s="42"/>
      <c r="K64" s="43"/>
      <c r="L64" s="44"/>
      <c r="M64" s="42"/>
      <c r="N64" s="43"/>
      <c r="O64" s="44"/>
      <c r="P64" s="42"/>
      <c r="Q64" s="43"/>
      <c r="R64" s="44"/>
      <c r="S64" s="42"/>
      <c r="T64" s="43"/>
      <c r="U64" s="44"/>
      <c r="V64" s="42"/>
      <c r="W64" s="43"/>
      <c r="X64" s="44"/>
      <c r="Y64" s="42"/>
      <c r="Z64" s="43"/>
      <c r="AA64" s="44"/>
      <c r="AB64" s="42"/>
      <c r="AC64" s="43"/>
      <c r="AD64" s="44"/>
      <c r="AE64" s="45"/>
      <c r="AF64" s="46"/>
      <c r="AG64" s="44"/>
      <c r="AH64" s="45"/>
      <c r="AI64" s="46"/>
      <c r="AJ64" s="44"/>
      <c r="AK64" s="45"/>
      <c r="AL64" s="46"/>
      <c r="AM64" s="44"/>
    </row>
    <row r="65" spans="1:39" s="8" customFormat="1" x14ac:dyDescent="0.25">
      <c r="A65" s="40" t="s">
        <v>18</v>
      </c>
      <c r="B65" s="47" t="s">
        <v>19</v>
      </c>
      <c r="C65" s="115">
        <f t="shared" si="3"/>
        <v>0</v>
      </c>
      <c r="D65" s="48"/>
      <c r="E65" s="49"/>
      <c r="F65" s="50"/>
      <c r="G65" s="48"/>
      <c r="H65" s="49"/>
      <c r="I65" s="50"/>
      <c r="J65" s="48"/>
      <c r="K65" s="49"/>
      <c r="L65" s="50"/>
      <c r="M65" s="48"/>
      <c r="N65" s="49"/>
      <c r="O65" s="50"/>
      <c r="P65" s="48"/>
      <c r="Q65" s="49"/>
      <c r="R65" s="50"/>
      <c r="S65" s="48"/>
      <c r="T65" s="49"/>
      <c r="U65" s="50"/>
      <c r="V65" s="48"/>
      <c r="W65" s="49"/>
      <c r="X65" s="50"/>
      <c r="Y65" s="48"/>
      <c r="Z65" s="49"/>
      <c r="AA65" s="50"/>
      <c r="AB65" s="48"/>
      <c r="AC65" s="49"/>
      <c r="AD65" s="50"/>
      <c r="AE65" s="51"/>
      <c r="AF65" s="52"/>
      <c r="AG65" s="50"/>
      <c r="AH65" s="51"/>
      <c r="AI65" s="52"/>
      <c r="AJ65" s="50"/>
      <c r="AK65" s="51"/>
      <c r="AL65" s="52"/>
      <c r="AM65" s="50"/>
    </row>
    <row r="66" spans="1:39" s="8" customFormat="1" x14ac:dyDescent="0.25">
      <c r="A66" s="40" t="s">
        <v>18</v>
      </c>
      <c r="B66" s="47" t="s">
        <v>19</v>
      </c>
      <c r="C66" s="115">
        <f t="shared" si="3"/>
        <v>0</v>
      </c>
      <c r="D66" s="48"/>
      <c r="E66" s="49"/>
      <c r="F66" s="50"/>
      <c r="G66" s="48"/>
      <c r="H66" s="49"/>
      <c r="I66" s="50"/>
      <c r="J66" s="48"/>
      <c r="K66" s="49"/>
      <c r="L66" s="50"/>
      <c r="M66" s="48"/>
      <c r="N66" s="49"/>
      <c r="O66" s="50"/>
      <c r="P66" s="48"/>
      <c r="Q66" s="49"/>
      <c r="R66" s="50"/>
      <c r="S66" s="48"/>
      <c r="T66" s="49"/>
      <c r="U66" s="50"/>
      <c r="V66" s="48"/>
      <c r="W66" s="49"/>
      <c r="X66" s="50"/>
      <c r="Y66" s="48"/>
      <c r="Z66" s="49"/>
      <c r="AA66" s="50"/>
      <c r="AB66" s="48"/>
      <c r="AC66" s="49"/>
      <c r="AD66" s="50"/>
      <c r="AE66" s="51"/>
      <c r="AF66" s="52"/>
      <c r="AG66" s="50"/>
      <c r="AH66" s="51"/>
      <c r="AI66" s="52"/>
      <c r="AJ66" s="50"/>
      <c r="AK66" s="51"/>
      <c r="AL66" s="52"/>
      <c r="AM66" s="50"/>
    </row>
    <row r="67" spans="1:39" s="8" customFormat="1" x14ac:dyDescent="0.25">
      <c r="A67" s="40" t="s">
        <v>18</v>
      </c>
      <c r="B67" s="47" t="s">
        <v>19</v>
      </c>
      <c r="C67" s="115">
        <f t="shared" si="3"/>
        <v>0</v>
      </c>
      <c r="D67" s="48"/>
      <c r="E67" s="49"/>
      <c r="F67" s="50"/>
      <c r="G67" s="48"/>
      <c r="H67" s="49"/>
      <c r="I67" s="50"/>
      <c r="J67" s="48"/>
      <c r="K67" s="49"/>
      <c r="L67" s="50"/>
      <c r="M67" s="48"/>
      <c r="N67" s="49"/>
      <c r="O67" s="50"/>
      <c r="P67" s="48"/>
      <c r="Q67" s="49"/>
      <c r="R67" s="50"/>
      <c r="S67" s="48"/>
      <c r="T67" s="49"/>
      <c r="U67" s="50"/>
      <c r="V67" s="48"/>
      <c r="W67" s="49"/>
      <c r="X67" s="50"/>
      <c r="Y67" s="48"/>
      <c r="Z67" s="49"/>
      <c r="AA67" s="50"/>
      <c r="AB67" s="48"/>
      <c r="AC67" s="49"/>
      <c r="AD67" s="50"/>
      <c r="AE67" s="51"/>
      <c r="AF67" s="52"/>
      <c r="AG67" s="50"/>
      <c r="AH67" s="51"/>
      <c r="AI67" s="52"/>
      <c r="AJ67" s="50"/>
      <c r="AK67" s="51"/>
      <c r="AL67" s="52"/>
      <c r="AM67" s="50"/>
    </row>
    <row r="68" spans="1:39" s="8" customFormat="1" x14ac:dyDescent="0.25">
      <c r="A68" s="40" t="s">
        <v>18</v>
      </c>
      <c r="B68" s="47" t="s">
        <v>19</v>
      </c>
      <c r="C68" s="115">
        <f t="shared" si="3"/>
        <v>0</v>
      </c>
      <c r="D68" s="48"/>
      <c r="E68" s="49"/>
      <c r="F68" s="50"/>
      <c r="G68" s="48"/>
      <c r="H68" s="49"/>
      <c r="I68" s="50"/>
      <c r="J68" s="48"/>
      <c r="K68" s="49"/>
      <c r="L68" s="50"/>
      <c r="M68" s="48"/>
      <c r="N68" s="49"/>
      <c r="O68" s="50"/>
      <c r="P68" s="48"/>
      <c r="Q68" s="49"/>
      <c r="R68" s="50"/>
      <c r="S68" s="48"/>
      <c r="T68" s="49"/>
      <c r="U68" s="50"/>
      <c r="V68" s="48"/>
      <c r="W68" s="49"/>
      <c r="X68" s="50"/>
      <c r="Y68" s="48"/>
      <c r="Z68" s="49"/>
      <c r="AA68" s="50"/>
      <c r="AB68" s="48"/>
      <c r="AC68" s="49"/>
      <c r="AD68" s="50"/>
      <c r="AE68" s="51"/>
      <c r="AF68" s="52"/>
      <c r="AG68" s="50"/>
      <c r="AH68" s="51"/>
      <c r="AI68" s="52"/>
      <c r="AJ68" s="50"/>
      <c r="AK68" s="51"/>
      <c r="AL68" s="52"/>
      <c r="AM68" s="50"/>
    </row>
    <row r="69" spans="1:39" s="8" customFormat="1" x14ac:dyDescent="0.25">
      <c r="A69" s="40" t="s">
        <v>18</v>
      </c>
      <c r="B69" s="47" t="s">
        <v>19</v>
      </c>
      <c r="C69" s="115">
        <f t="shared" si="3"/>
        <v>0</v>
      </c>
      <c r="D69" s="48"/>
      <c r="E69" s="49"/>
      <c r="F69" s="50"/>
      <c r="G69" s="48"/>
      <c r="H69" s="49"/>
      <c r="I69" s="50"/>
      <c r="J69" s="48"/>
      <c r="K69" s="49"/>
      <c r="L69" s="50"/>
      <c r="M69" s="48"/>
      <c r="N69" s="49"/>
      <c r="O69" s="50"/>
      <c r="P69" s="48"/>
      <c r="Q69" s="49"/>
      <c r="R69" s="50"/>
      <c r="S69" s="48"/>
      <c r="T69" s="49"/>
      <c r="U69" s="50"/>
      <c r="V69" s="48"/>
      <c r="W69" s="49"/>
      <c r="X69" s="50"/>
      <c r="Y69" s="48"/>
      <c r="Z69" s="49"/>
      <c r="AA69" s="50"/>
      <c r="AB69" s="48"/>
      <c r="AC69" s="49"/>
      <c r="AD69" s="50"/>
      <c r="AE69" s="51"/>
      <c r="AF69" s="52"/>
      <c r="AG69" s="50"/>
      <c r="AH69" s="51"/>
      <c r="AI69" s="52"/>
      <c r="AJ69" s="50"/>
      <c r="AK69" s="51"/>
      <c r="AL69" s="52"/>
      <c r="AM69" s="50"/>
    </row>
    <row r="70" spans="1:39" s="8" customFormat="1" x14ac:dyDescent="0.25">
      <c r="A70" s="40" t="s">
        <v>18</v>
      </c>
      <c r="B70" s="47" t="s">
        <v>19</v>
      </c>
      <c r="C70" s="115">
        <f t="shared" si="3"/>
        <v>0</v>
      </c>
      <c r="D70" s="48"/>
      <c r="E70" s="49"/>
      <c r="F70" s="50"/>
      <c r="G70" s="48"/>
      <c r="H70" s="49"/>
      <c r="I70" s="50"/>
      <c r="J70" s="48"/>
      <c r="K70" s="49"/>
      <c r="L70" s="50"/>
      <c r="M70" s="48"/>
      <c r="N70" s="49"/>
      <c r="O70" s="50"/>
      <c r="P70" s="48"/>
      <c r="Q70" s="49"/>
      <c r="R70" s="50"/>
      <c r="S70" s="48"/>
      <c r="T70" s="49"/>
      <c r="U70" s="50"/>
      <c r="V70" s="48"/>
      <c r="W70" s="49"/>
      <c r="X70" s="50"/>
      <c r="Y70" s="48"/>
      <c r="Z70" s="49"/>
      <c r="AA70" s="50"/>
      <c r="AB70" s="48"/>
      <c r="AC70" s="49"/>
      <c r="AD70" s="50"/>
      <c r="AE70" s="51"/>
      <c r="AF70" s="52"/>
      <c r="AG70" s="50"/>
      <c r="AH70" s="51"/>
      <c r="AI70" s="52"/>
      <c r="AJ70" s="50"/>
      <c r="AK70" s="51"/>
      <c r="AL70" s="52"/>
      <c r="AM70" s="50"/>
    </row>
    <row r="71" spans="1:39" s="8" customFormat="1" x14ac:dyDescent="0.25">
      <c r="A71" s="40" t="s">
        <v>18</v>
      </c>
      <c r="B71" s="47" t="s">
        <v>19</v>
      </c>
      <c r="C71" s="115">
        <f t="shared" si="3"/>
        <v>0</v>
      </c>
      <c r="D71" s="48"/>
      <c r="E71" s="49"/>
      <c r="F71" s="50"/>
      <c r="G71" s="48"/>
      <c r="H71" s="49"/>
      <c r="I71" s="50"/>
      <c r="J71" s="48"/>
      <c r="K71" s="49"/>
      <c r="L71" s="50"/>
      <c r="M71" s="48"/>
      <c r="N71" s="49"/>
      <c r="O71" s="50"/>
      <c r="P71" s="48"/>
      <c r="Q71" s="49"/>
      <c r="R71" s="50"/>
      <c r="S71" s="48"/>
      <c r="T71" s="49"/>
      <c r="U71" s="50"/>
      <c r="V71" s="48"/>
      <c r="W71" s="49"/>
      <c r="X71" s="50"/>
      <c r="Y71" s="48"/>
      <c r="Z71" s="49"/>
      <c r="AA71" s="50"/>
      <c r="AB71" s="48"/>
      <c r="AC71" s="49"/>
      <c r="AD71" s="50"/>
      <c r="AE71" s="51"/>
      <c r="AF71" s="52"/>
      <c r="AG71" s="50"/>
      <c r="AH71" s="51"/>
      <c r="AI71" s="52"/>
      <c r="AJ71" s="50"/>
      <c r="AK71" s="51"/>
      <c r="AL71" s="52"/>
      <c r="AM71" s="50"/>
    </row>
    <row r="72" spans="1:39" s="8" customFormat="1" x14ac:dyDescent="0.25">
      <c r="A72" s="40" t="s">
        <v>18</v>
      </c>
      <c r="B72" s="47" t="s">
        <v>19</v>
      </c>
      <c r="C72" s="115">
        <f t="shared" si="3"/>
        <v>0</v>
      </c>
      <c r="D72" s="48"/>
      <c r="E72" s="49"/>
      <c r="F72" s="50"/>
      <c r="G72" s="48"/>
      <c r="H72" s="49"/>
      <c r="I72" s="50"/>
      <c r="J72" s="48"/>
      <c r="K72" s="49"/>
      <c r="L72" s="50"/>
      <c r="M72" s="48"/>
      <c r="N72" s="49"/>
      <c r="O72" s="50"/>
      <c r="P72" s="48"/>
      <c r="Q72" s="49"/>
      <c r="R72" s="50"/>
      <c r="S72" s="48"/>
      <c r="T72" s="49"/>
      <c r="U72" s="50"/>
      <c r="V72" s="48"/>
      <c r="W72" s="49"/>
      <c r="X72" s="50"/>
      <c r="Y72" s="48"/>
      <c r="Z72" s="49"/>
      <c r="AA72" s="50"/>
      <c r="AB72" s="48"/>
      <c r="AC72" s="49"/>
      <c r="AD72" s="50"/>
      <c r="AE72" s="51"/>
      <c r="AF72" s="52"/>
      <c r="AG72" s="50"/>
      <c r="AH72" s="51"/>
      <c r="AI72" s="52"/>
      <c r="AJ72" s="50"/>
      <c r="AK72" s="51"/>
      <c r="AL72" s="52"/>
      <c r="AM72" s="50"/>
    </row>
    <row r="73" spans="1:39" s="8" customFormat="1" x14ac:dyDescent="0.25">
      <c r="A73" s="40" t="s">
        <v>18</v>
      </c>
      <c r="B73" s="47" t="s">
        <v>19</v>
      </c>
      <c r="C73" s="115">
        <f t="shared" si="3"/>
        <v>0</v>
      </c>
      <c r="D73" s="48"/>
      <c r="E73" s="49"/>
      <c r="F73" s="50"/>
      <c r="G73" s="48"/>
      <c r="H73" s="49"/>
      <c r="I73" s="50"/>
      <c r="J73" s="48"/>
      <c r="K73" s="49"/>
      <c r="L73" s="50"/>
      <c r="M73" s="48"/>
      <c r="N73" s="49"/>
      <c r="O73" s="50"/>
      <c r="P73" s="48"/>
      <c r="Q73" s="49"/>
      <c r="R73" s="50"/>
      <c r="S73" s="48"/>
      <c r="T73" s="49"/>
      <c r="U73" s="50"/>
      <c r="V73" s="48"/>
      <c r="W73" s="49"/>
      <c r="X73" s="50"/>
      <c r="Y73" s="48"/>
      <c r="Z73" s="49"/>
      <c r="AA73" s="50"/>
      <c r="AB73" s="48"/>
      <c r="AC73" s="49"/>
      <c r="AD73" s="50"/>
      <c r="AE73" s="51"/>
      <c r="AF73" s="52"/>
      <c r="AG73" s="50"/>
      <c r="AH73" s="51"/>
      <c r="AI73" s="52"/>
      <c r="AJ73" s="50"/>
      <c r="AK73" s="51"/>
      <c r="AL73" s="52"/>
      <c r="AM73" s="50"/>
    </row>
    <row r="74" spans="1:39" ht="15" x14ac:dyDescent="0.25">
      <c r="A74" s="34" t="s">
        <v>85</v>
      </c>
      <c r="B74" s="35"/>
      <c r="C74" s="117">
        <f t="shared" si="3"/>
        <v>0</v>
      </c>
      <c r="D74" s="38"/>
      <c r="E74" s="39"/>
      <c r="F74" s="29">
        <f>IF(F61&gt;$B$27,0,SUM(F64:F73))</f>
        <v>0</v>
      </c>
      <c r="G74" s="38"/>
      <c r="H74" s="39"/>
      <c r="I74" s="29">
        <f>IF(I61&gt;$B$27,0,SUM(I64:I73))</f>
        <v>0</v>
      </c>
      <c r="J74" s="38"/>
      <c r="K74" s="39"/>
      <c r="L74" s="29">
        <f>IF(L61&gt;$B$27,0,SUM(L64:L73))</f>
        <v>0</v>
      </c>
      <c r="M74" s="38"/>
      <c r="N74" s="39"/>
      <c r="O74" s="29">
        <f>IF(O61&gt;$B$27,0,SUM(O64:O73))</f>
        <v>0</v>
      </c>
      <c r="P74" s="38"/>
      <c r="Q74" s="39"/>
      <c r="R74" s="29">
        <f>IF(R61&gt;$B$27,0,SUM(R64:R73))</f>
        <v>0</v>
      </c>
      <c r="S74" s="38"/>
      <c r="T74" s="39"/>
      <c r="U74" s="29">
        <f>IF(U61&gt;$B$27,0,SUM(U64:U73))</f>
        <v>0</v>
      </c>
      <c r="V74" s="38"/>
      <c r="W74" s="39"/>
      <c r="X74" s="29">
        <f>IF(X61&gt;$B$27,0,SUM(X64:X73))</f>
        <v>0</v>
      </c>
      <c r="Y74" s="38"/>
      <c r="Z74" s="39"/>
      <c r="AA74" s="29">
        <f>IF(AA61&gt;$B$27,0,SUM(AA64:AA73))</f>
        <v>0</v>
      </c>
      <c r="AB74" s="38"/>
      <c r="AC74" s="39"/>
      <c r="AD74" s="29">
        <f>IF(AD61&gt;$B$27,0,SUM(AD64:AD73))</f>
        <v>0</v>
      </c>
      <c r="AE74" s="38"/>
      <c r="AF74" s="39"/>
      <c r="AG74" s="29">
        <f>IF(AG61&gt;$B$27,0,SUM(AG64:AG73))</f>
        <v>0</v>
      </c>
      <c r="AH74" s="38"/>
      <c r="AI74" s="39"/>
      <c r="AJ74" s="29">
        <f>IF(AJ61&gt;$B$27,0,SUM(AJ64:AJ73))</f>
        <v>0</v>
      </c>
      <c r="AK74" s="38"/>
      <c r="AL74" s="39"/>
      <c r="AM74" s="29">
        <f>IF(AM61&gt;$B$27,0,SUM(AM64:AM73))</f>
        <v>0</v>
      </c>
    </row>
    <row r="75" spans="1:39" ht="7.5" customHeight="1" x14ac:dyDescent="0.25">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row>
    <row r="76" spans="1:39" ht="15" x14ac:dyDescent="0.25">
      <c r="A76" s="227" t="s">
        <v>142</v>
      </c>
      <c r="B76" s="228"/>
      <c r="C76" s="143" t="s">
        <v>0</v>
      </c>
      <c r="D76" s="227" t="str">
        <f>$A$32</f>
        <v/>
      </c>
      <c r="E76" s="229"/>
      <c r="F76" s="229"/>
      <c r="G76" s="227" t="str">
        <f>$A$33</f>
        <v/>
      </c>
      <c r="H76" s="229"/>
      <c r="I76" s="229"/>
      <c r="J76" s="227" t="str">
        <f>$A$34</f>
        <v/>
      </c>
      <c r="K76" s="229"/>
      <c r="L76" s="229"/>
      <c r="M76" s="227" t="str">
        <f>$A$35</f>
        <v/>
      </c>
      <c r="N76" s="229"/>
      <c r="O76" s="229"/>
      <c r="P76" s="227" t="str">
        <f>$A$36</f>
        <v/>
      </c>
      <c r="Q76" s="229"/>
      <c r="R76" s="229"/>
      <c r="S76" s="227" t="str">
        <f>$A$37</f>
        <v/>
      </c>
      <c r="T76" s="229"/>
      <c r="U76" s="229"/>
      <c r="V76" s="227" t="str">
        <f>$A$38</f>
        <v/>
      </c>
      <c r="W76" s="229"/>
      <c r="X76" s="229"/>
      <c r="Y76" s="227" t="str">
        <f>$A$39</f>
        <v/>
      </c>
      <c r="Z76" s="229"/>
      <c r="AA76" s="229"/>
      <c r="AB76" s="227" t="str">
        <f>$A$40</f>
        <v/>
      </c>
      <c r="AC76" s="229"/>
      <c r="AD76" s="229"/>
      <c r="AE76" s="227" t="str">
        <f>$A$41</f>
        <v/>
      </c>
      <c r="AF76" s="229"/>
      <c r="AG76" s="229"/>
      <c r="AH76" s="227" t="str">
        <f>$A$42</f>
        <v/>
      </c>
      <c r="AI76" s="229"/>
      <c r="AJ76" s="229"/>
      <c r="AK76" s="227" t="str">
        <f>$A$43</f>
        <v/>
      </c>
      <c r="AL76" s="229"/>
      <c r="AM76" s="229"/>
    </row>
    <row r="77" spans="1:39" s="8" customFormat="1" ht="28.5" x14ac:dyDescent="0.25">
      <c r="A77" s="31" t="s">
        <v>16</v>
      </c>
      <c r="B77" s="33" t="s">
        <v>52</v>
      </c>
      <c r="C77" s="116" t="s">
        <v>15</v>
      </c>
      <c r="D77" s="36"/>
      <c r="E77" s="37"/>
      <c r="F77" s="32" t="str">
        <f>IF($B$27&lt;D$46,"","Dépenses prévisionnelles")</f>
        <v/>
      </c>
      <c r="G77" s="36"/>
      <c r="H77" s="37"/>
      <c r="I77" s="32" t="str">
        <f>IF($B$27&lt;G$46,"","Dépenses prévisionnelles")</f>
        <v/>
      </c>
      <c r="J77" s="36"/>
      <c r="K77" s="37"/>
      <c r="L77" s="32" t="str">
        <f>IF($B$27&lt;J$46,"","Dépenses prévisionnelles")</f>
        <v/>
      </c>
      <c r="M77" s="36"/>
      <c r="N77" s="37"/>
      <c r="O77" s="32" t="str">
        <f>IF($B$27&lt;M$46,"","Dépenses prévisionnelles")</f>
        <v/>
      </c>
      <c r="P77" s="36"/>
      <c r="Q77" s="37"/>
      <c r="R77" s="32" t="str">
        <f>IF($B$27&lt;P$46,"","Dépenses prévisionnelles")</f>
        <v/>
      </c>
      <c r="S77" s="36"/>
      <c r="T77" s="37"/>
      <c r="U77" s="32" t="str">
        <f>IF($B$27&lt;S$46,"","Dépenses prévisionnelles")</f>
        <v/>
      </c>
      <c r="V77" s="36"/>
      <c r="W77" s="37"/>
      <c r="X77" s="32" t="str">
        <f>IF($B$27&lt;V$46,"","Dépenses prévisionnelles")</f>
        <v/>
      </c>
      <c r="Y77" s="36"/>
      <c r="Z77" s="37"/>
      <c r="AA77" s="32" t="str">
        <f>IF($B$27&lt;Y$46,"","Dépenses prévisionnelles")</f>
        <v/>
      </c>
      <c r="AB77" s="36"/>
      <c r="AC77" s="37"/>
      <c r="AD77" s="32" t="str">
        <f>IF($B$27&lt;AB$46,"","Dépenses prévisionnelles")</f>
        <v/>
      </c>
      <c r="AE77" s="36"/>
      <c r="AF77" s="37"/>
      <c r="AG77" s="32" t="str">
        <f>IF($B$27&lt;AE$46,"","Dépenses prévisionnelles")</f>
        <v/>
      </c>
      <c r="AH77" s="36"/>
      <c r="AI77" s="37"/>
      <c r="AJ77" s="32" t="str">
        <f>IF($B$27&lt;AH$46,"","Dépenses prévisionnelles")</f>
        <v/>
      </c>
      <c r="AK77" s="36"/>
      <c r="AL77" s="37"/>
      <c r="AM77" s="32" t="str">
        <f>IF($B$27&lt;AK$46,"","Dépenses prévisionnelles")</f>
        <v/>
      </c>
    </row>
    <row r="78" spans="1:39" s="8" customFormat="1" x14ac:dyDescent="0.25">
      <c r="A78" s="40" t="s">
        <v>18</v>
      </c>
      <c r="B78" s="41" t="s">
        <v>19</v>
      </c>
      <c r="C78" s="114">
        <f t="shared" ref="C78:C83" si="4">IF($B$27&gt;=1,F78,0)+IF($B$27&gt;=2,I78,0)+IF($B$27&gt;=3,L78,0)+IF($B$27&gt;=4,O78,0)+IF($B$27&gt;=5,R78,0)+IF($B$27&gt;=6,U78,0)+IF($B$27&gt;=7,X78,0)+IF($B$27&gt;=8,AA78,0)+IF($B$27&gt;=9,AD78,0)+IF($B$27&gt;=10,AG78)</f>
        <v>0</v>
      </c>
      <c r="D78" s="42"/>
      <c r="E78" s="43"/>
      <c r="F78" s="44"/>
      <c r="G78" s="42"/>
      <c r="H78" s="43"/>
      <c r="I78" s="44"/>
      <c r="J78" s="42"/>
      <c r="K78" s="43"/>
      <c r="L78" s="44"/>
      <c r="M78" s="42"/>
      <c r="N78" s="43"/>
      <c r="O78" s="44"/>
      <c r="P78" s="42"/>
      <c r="Q78" s="43"/>
      <c r="R78" s="44"/>
      <c r="S78" s="42"/>
      <c r="T78" s="43"/>
      <c r="U78" s="44"/>
      <c r="V78" s="42"/>
      <c r="W78" s="43"/>
      <c r="X78" s="44"/>
      <c r="Y78" s="42"/>
      <c r="Z78" s="43"/>
      <c r="AA78" s="44"/>
      <c r="AB78" s="42"/>
      <c r="AC78" s="43"/>
      <c r="AD78" s="44"/>
      <c r="AE78" s="45"/>
      <c r="AF78" s="46"/>
      <c r="AG78" s="44"/>
      <c r="AH78" s="45"/>
      <c r="AI78" s="46"/>
      <c r="AJ78" s="44"/>
      <c r="AK78" s="45"/>
      <c r="AL78" s="46"/>
      <c r="AM78" s="44"/>
    </row>
    <row r="79" spans="1:39" s="8" customFormat="1" x14ac:dyDescent="0.25">
      <c r="A79" s="40" t="s">
        <v>18</v>
      </c>
      <c r="B79" s="47" t="s">
        <v>19</v>
      </c>
      <c r="C79" s="115">
        <f t="shared" si="4"/>
        <v>0</v>
      </c>
      <c r="D79" s="48"/>
      <c r="E79" s="49"/>
      <c r="F79" s="50"/>
      <c r="G79" s="48"/>
      <c r="H79" s="49"/>
      <c r="I79" s="50"/>
      <c r="J79" s="48"/>
      <c r="K79" s="49"/>
      <c r="L79" s="50"/>
      <c r="M79" s="48"/>
      <c r="N79" s="49"/>
      <c r="O79" s="50"/>
      <c r="P79" s="48"/>
      <c r="Q79" s="49"/>
      <c r="R79" s="50"/>
      <c r="S79" s="48"/>
      <c r="T79" s="49"/>
      <c r="U79" s="50"/>
      <c r="V79" s="48"/>
      <c r="W79" s="49"/>
      <c r="X79" s="50"/>
      <c r="Y79" s="48"/>
      <c r="Z79" s="49"/>
      <c r="AA79" s="50"/>
      <c r="AB79" s="48"/>
      <c r="AC79" s="49"/>
      <c r="AD79" s="50"/>
      <c r="AE79" s="51"/>
      <c r="AF79" s="52"/>
      <c r="AG79" s="50"/>
      <c r="AH79" s="51"/>
      <c r="AI79" s="52"/>
      <c r="AJ79" s="50"/>
      <c r="AK79" s="51"/>
      <c r="AL79" s="52"/>
      <c r="AM79" s="50"/>
    </row>
    <row r="80" spans="1:39" s="8" customFormat="1" x14ac:dyDescent="0.25">
      <c r="A80" s="40" t="s">
        <v>18</v>
      </c>
      <c r="B80" s="47" t="s">
        <v>19</v>
      </c>
      <c r="C80" s="115">
        <f t="shared" si="4"/>
        <v>0</v>
      </c>
      <c r="D80" s="48"/>
      <c r="E80" s="49"/>
      <c r="F80" s="50"/>
      <c r="G80" s="48"/>
      <c r="H80" s="49"/>
      <c r="I80" s="50"/>
      <c r="J80" s="48"/>
      <c r="K80" s="49"/>
      <c r="L80" s="50"/>
      <c r="M80" s="48"/>
      <c r="N80" s="49"/>
      <c r="O80" s="50"/>
      <c r="P80" s="48"/>
      <c r="Q80" s="49"/>
      <c r="R80" s="50"/>
      <c r="S80" s="48"/>
      <c r="T80" s="49"/>
      <c r="U80" s="50"/>
      <c r="V80" s="48"/>
      <c r="W80" s="49"/>
      <c r="X80" s="50"/>
      <c r="Y80" s="48"/>
      <c r="Z80" s="49"/>
      <c r="AA80" s="50"/>
      <c r="AB80" s="48"/>
      <c r="AC80" s="49"/>
      <c r="AD80" s="50"/>
      <c r="AE80" s="51"/>
      <c r="AF80" s="52"/>
      <c r="AG80" s="50"/>
      <c r="AH80" s="51"/>
      <c r="AI80" s="52"/>
      <c r="AJ80" s="50"/>
      <c r="AK80" s="51"/>
      <c r="AL80" s="52"/>
      <c r="AM80" s="50"/>
    </row>
    <row r="81" spans="1:39" s="8" customFormat="1" x14ac:dyDescent="0.25">
      <c r="A81" s="40" t="s">
        <v>18</v>
      </c>
      <c r="B81" s="47" t="s">
        <v>19</v>
      </c>
      <c r="C81" s="115">
        <f t="shared" si="4"/>
        <v>0</v>
      </c>
      <c r="D81" s="48"/>
      <c r="E81" s="49"/>
      <c r="F81" s="50"/>
      <c r="G81" s="48"/>
      <c r="H81" s="49"/>
      <c r="I81" s="50"/>
      <c r="J81" s="48"/>
      <c r="K81" s="49"/>
      <c r="L81" s="50"/>
      <c r="M81" s="48"/>
      <c r="N81" s="49"/>
      <c r="O81" s="50"/>
      <c r="P81" s="48"/>
      <c r="Q81" s="49"/>
      <c r="R81" s="50"/>
      <c r="S81" s="48"/>
      <c r="T81" s="49"/>
      <c r="U81" s="50"/>
      <c r="V81" s="48"/>
      <c r="W81" s="49"/>
      <c r="X81" s="50"/>
      <c r="Y81" s="48"/>
      <c r="Z81" s="49"/>
      <c r="AA81" s="50"/>
      <c r="AB81" s="48"/>
      <c r="AC81" s="49"/>
      <c r="AD81" s="50"/>
      <c r="AE81" s="51"/>
      <c r="AF81" s="52"/>
      <c r="AG81" s="50"/>
      <c r="AH81" s="51"/>
      <c r="AI81" s="52"/>
      <c r="AJ81" s="50"/>
      <c r="AK81" s="51"/>
      <c r="AL81" s="52"/>
      <c r="AM81" s="50"/>
    </row>
    <row r="82" spans="1:39" s="8" customFormat="1" x14ac:dyDescent="0.25">
      <c r="A82" s="40" t="s">
        <v>18</v>
      </c>
      <c r="B82" s="47" t="s">
        <v>19</v>
      </c>
      <c r="C82" s="115">
        <f t="shared" si="4"/>
        <v>0</v>
      </c>
      <c r="D82" s="48"/>
      <c r="E82" s="49"/>
      <c r="F82" s="50"/>
      <c r="G82" s="48"/>
      <c r="H82" s="49"/>
      <c r="I82" s="50"/>
      <c r="J82" s="48"/>
      <c r="K82" s="49"/>
      <c r="L82" s="50"/>
      <c r="M82" s="48"/>
      <c r="N82" s="49"/>
      <c r="O82" s="50"/>
      <c r="P82" s="48"/>
      <c r="Q82" s="49"/>
      <c r="R82" s="50"/>
      <c r="S82" s="48"/>
      <c r="T82" s="49"/>
      <c r="U82" s="50"/>
      <c r="V82" s="48"/>
      <c r="W82" s="49"/>
      <c r="X82" s="50"/>
      <c r="Y82" s="48"/>
      <c r="Z82" s="49"/>
      <c r="AA82" s="50"/>
      <c r="AB82" s="48"/>
      <c r="AC82" s="49"/>
      <c r="AD82" s="50"/>
      <c r="AE82" s="51"/>
      <c r="AF82" s="52"/>
      <c r="AG82" s="50"/>
      <c r="AH82" s="51"/>
      <c r="AI82" s="52"/>
      <c r="AJ82" s="50"/>
      <c r="AK82" s="51"/>
      <c r="AL82" s="52"/>
      <c r="AM82" s="50"/>
    </row>
    <row r="83" spans="1:39" ht="15" x14ac:dyDescent="0.25">
      <c r="A83" s="34" t="s">
        <v>86</v>
      </c>
      <c r="B83" s="35"/>
      <c r="C83" s="117">
        <f t="shared" si="4"/>
        <v>0</v>
      </c>
      <c r="D83" s="38"/>
      <c r="E83" s="39"/>
      <c r="F83" s="29">
        <f>IF(F75&gt;$B$27,0,SUM(F78:F82))</f>
        <v>0</v>
      </c>
      <c r="G83" s="38"/>
      <c r="H83" s="39"/>
      <c r="I83" s="29">
        <f>IF(I75&gt;$B$27,0,SUM(I78:I82))</f>
        <v>0</v>
      </c>
      <c r="J83" s="38"/>
      <c r="K83" s="39"/>
      <c r="L83" s="29">
        <f>IF(L75&gt;$B$27,0,SUM(L78:L82))</f>
        <v>0</v>
      </c>
      <c r="M83" s="38"/>
      <c r="N83" s="39"/>
      <c r="O83" s="29">
        <f>IF(O75&gt;$B$27,0,SUM(O78:O82))</f>
        <v>0</v>
      </c>
      <c r="P83" s="38"/>
      <c r="Q83" s="39"/>
      <c r="R83" s="29">
        <f>IF(R75&gt;$B$27,0,SUM(R78:R82))</f>
        <v>0</v>
      </c>
      <c r="S83" s="38"/>
      <c r="T83" s="39"/>
      <c r="U83" s="29">
        <f>IF(U75&gt;$B$27,0,SUM(U78:U82))</f>
        <v>0</v>
      </c>
      <c r="V83" s="38"/>
      <c r="W83" s="39"/>
      <c r="X83" s="29">
        <f>IF(X75&gt;$B$27,0,SUM(X78:X82))</f>
        <v>0</v>
      </c>
      <c r="Y83" s="38"/>
      <c r="Z83" s="39"/>
      <c r="AA83" s="29">
        <f>IF(AA75&gt;$B$27,0,SUM(AA78:AA82))</f>
        <v>0</v>
      </c>
      <c r="AB83" s="38"/>
      <c r="AC83" s="39"/>
      <c r="AD83" s="29">
        <f>IF(AD75&gt;$B$27,0,SUM(AD78:AD82))</f>
        <v>0</v>
      </c>
      <c r="AE83" s="38"/>
      <c r="AF83" s="39"/>
      <c r="AG83" s="29">
        <f>IF(AG75&gt;$B$27,0,SUM(AG78:AG82))</f>
        <v>0</v>
      </c>
      <c r="AH83" s="38"/>
      <c r="AI83" s="39"/>
      <c r="AJ83" s="29">
        <f>IF(AJ75&gt;$B$27,0,SUM(AJ78:AJ82))</f>
        <v>0</v>
      </c>
      <c r="AK83" s="38"/>
      <c r="AL83" s="39"/>
      <c r="AM83" s="29">
        <f>IF(AM75&gt;$B$27,0,SUM(AM78:AM82))</f>
        <v>0</v>
      </c>
    </row>
    <row r="84" spans="1:39" ht="7.5" customHeight="1" x14ac:dyDescent="0.25">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row>
    <row r="85" spans="1:39" ht="7.5" customHeight="1" x14ac:dyDescent="0.25">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row>
    <row r="86" spans="1:39" ht="15" x14ac:dyDescent="0.25">
      <c r="A86" s="245" t="s">
        <v>88</v>
      </c>
      <c r="B86" s="246"/>
      <c r="C86" s="143" t="s">
        <v>0</v>
      </c>
      <c r="D86" s="230" t="str">
        <f>$A$32</f>
        <v/>
      </c>
      <c r="E86" s="231"/>
      <c r="F86" s="231"/>
      <c r="G86" s="230" t="str">
        <f>$A$33</f>
        <v/>
      </c>
      <c r="H86" s="231"/>
      <c r="I86" s="231"/>
      <c r="J86" s="230" t="str">
        <f>$A$34</f>
        <v/>
      </c>
      <c r="K86" s="231"/>
      <c r="L86" s="231"/>
      <c r="M86" s="230" t="str">
        <f>$A$35</f>
        <v/>
      </c>
      <c r="N86" s="231"/>
      <c r="O86" s="231"/>
      <c r="P86" s="230" t="str">
        <f>$A$36</f>
        <v/>
      </c>
      <c r="Q86" s="231"/>
      <c r="R86" s="231"/>
      <c r="S86" s="230" t="str">
        <f>$A$37</f>
        <v/>
      </c>
      <c r="T86" s="231"/>
      <c r="U86" s="231"/>
      <c r="V86" s="230" t="str">
        <f>$A$38</f>
        <v/>
      </c>
      <c r="W86" s="231"/>
      <c r="X86" s="231"/>
      <c r="Y86" s="230" t="str">
        <f>$A$39</f>
        <v/>
      </c>
      <c r="Z86" s="231"/>
      <c r="AA86" s="231"/>
      <c r="AB86" s="230" t="str">
        <f>$A$40</f>
        <v/>
      </c>
      <c r="AC86" s="231"/>
      <c r="AD86" s="231"/>
      <c r="AE86" s="230" t="str">
        <f>$A$41</f>
        <v/>
      </c>
      <c r="AF86" s="231"/>
      <c r="AG86" s="231"/>
      <c r="AH86" s="230" t="str">
        <f>$A$42</f>
        <v/>
      </c>
      <c r="AI86" s="231"/>
      <c r="AJ86" s="231"/>
      <c r="AK86" s="230" t="str">
        <f>$A$43</f>
        <v/>
      </c>
      <c r="AL86" s="231"/>
      <c r="AM86" s="231"/>
    </row>
    <row r="87" spans="1:39" s="8" customFormat="1" ht="28.5" x14ac:dyDescent="0.25">
      <c r="A87" s="247"/>
      <c r="B87" s="248"/>
      <c r="C87" s="116" t="s">
        <v>15</v>
      </c>
      <c r="D87" s="70"/>
      <c r="E87" s="71"/>
      <c r="F87" s="72" t="str">
        <f>IF($B$27&lt;D$46,"","Dépenses prévisionnelles")</f>
        <v/>
      </c>
      <c r="G87" s="70"/>
      <c r="H87" s="71"/>
      <c r="I87" s="72" t="str">
        <f>IF($B$27&lt;G$46,"","Dépenses prévisionnelles")</f>
        <v/>
      </c>
      <c r="J87" s="70"/>
      <c r="K87" s="71"/>
      <c r="L87" s="72" t="str">
        <f>IF($B$27&lt;J$46,"","Dépenses prévisionnelles")</f>
        <v/>
      </c>
      <c r="M87" s="70"/>
      <c r="N87" s="71"/>
      <c r="O87" s="72" t="str">
        <f>IF($B$27&lt;M$46,"","Dépenses prévisionnelles")</f>
        <v/>
      </c>
      <c r="P87" s="70"/>
      <c r="Q87" s="71"/>
      <c r="R87" s="72" t="str">
        <f>IF($B$27&lt;P$46,"","Dépenses prévisionnelles")</f>
        <v/>
      </c>
      <c r="S87" s="70"/>
      <c r="T87" s="71"/>
      <c r="U87" s="72" t="str">
        <f>IF($B$27&lt;S$46,"","Dépenses prévisionnelles")</f>
        <v/>
      </c>
      <c r="V87" s="70"/>
      <c r="W87" s="71"/>
      <c r="X87" s="72" t="str">
        <f>IF($B$27&lt;V$46,"","Dépenses prévisionnelles")</f>
        <v/>
      </c>
      <c r="Y87" s="70"/>
      <c r="Z87" s="71"/>
      <c r="AA87" s="72" t="str">
        <f>IF($B$27&lt;Y$46,"","Dépenses prévisionnelles")</f>
        <v/>
      </c>
      <c r="AB87" s="70"/>
      <c r="AC87" s="71"/>
      <c r="AD87" s="72" t="str">
        <f>IF($B$27&lt;AB$46,"","Dépenses prévisionnelles")</f>
        <v/>
      </c>
      <c r="AE87" s="70"/>
      <c r="AF87" s="71"/>
      <c r="AG87" s="72" t="str">
        <f>IF($B$27&lt;AE$46,"","Dépenses prévisionnelles")</f>
        <v/>
      </c>
      <c r="AH87" s="70"/>
      <c r="AI87" s="71"/>
      <c r="AJ87" s="72" t="str">
        <f>IF($B$27&lt;AH$46,"","Dépenses prévisionnelles")</f>
        <v/>
      </c>
      <c r="AK87" s="70"/>
      <c r="AL87" s="71"/>
      <c r="AM87" s="72" t="str">
        <f>IF($B$27&lt;AK$46,"","Dépenses prévisionnelles")</f>
        <v/>
      </c>
    </row>
    <row r="88" spans="1:39" ht="15" x14ac:dyDescent="0.25">
      <c r="A88" s="58" t="s">
        <v>87</v>
      </c>
      <c r="B88" s="59"/>
      <c r="C88" s="117">
        <f>IF(AM$46&gt;$B$27,0,IFERROR(C60,0)+IFERROR(C74,0)+IFERROR(C83,0))</f>
        <v>0</v>
      </c>
      <c r="D88" s="73"/>
      <c r="E88" s="74"/>
      <c r="F88" s="75">
        <f>IF(D$46&gt;$B$27,0,IFERROR(F60,0)+IFERROR(F74,0)+IFERROR(F83,0))</f>
        <v>0</v>
      </c>
      <c r="G88" s="73"/>
      <c r="H88" s="74"/>
      <c r="I88" s="75">
        <f>IF(G$46&gt;$B$27,0,IFERROR(I60,0)+IFERROR(I74,0)+IFERROR(I83,0)+IFERROR(#REF!,0))</f>
        <v>0</v>
      </c>
      <c r="J88" s="73"/>
      <c r="K88" s="74"/>
      <c r="L88" s="75">
        <f>IF(J$46&gt;$B$27,0,IFERROR(L60,0)+IFERROR(L74,0)+IFERROR(L83,0)+IFERROR(#REF!,0))</f>
        <v>0</v>
      </c>
      <c r="M88" s="73"/>
      <c r="N88" s="74"/>
      <c r="O88" s="75">
        <f>IF(M$46&gt;$B$27,0,IFERROR(O60,0)+IFERROR(O74,0)+IFERROR(O83,0)+IFERROR(#REF!,0))</f>
        <v>0</v>
      </c>
      <c r="P88" s="73"/>
      <c r="Q88" s="74"/>
      <c r="R88" s="75">
        <f>IF(P$46&gt;$B$27,0,IFERROR(R60,0)+IFERROR(R74,0)+IFERROR(R83,0)+IFERROR(#REF!,0))</f>
        <v>0</v>
      </c>
      <c r="S88" s="73"/>
      <c r="T88" s="74"/>
      <c r="U88" s="75">
        <f>IF(S$46&gt;$B$27,0,IFERROR(U60,0)+IFERROR(U74,0)+IFERROR(U83,0)+IFERROR(#REF!,0))</f>
        <v>0</v>
      </c>
      <c r="V88" s="73"/>
      <c r="W88" s="74"/>
      <c r="X88" s="75">
        <f>IF(V$46&gt;$B$27,0,IFERROR(X60,0)+IFERROR(X74,0)+IFERROR(X83,0)+IFERROR(#REF!,0))</f>
        <v>0</v>
      </c>
      <c r="Y88" s="73"/>
      <c r="Z88" s="74"/>
      <c r="AA88" s="75">
        <f>IF(Y$46&gt;$B$27,0,IFERROR(AA60,0)+IFERROR(AA74,0)+IFERROR(AA83,0)+IFERROR(#REF!,0))</f>
        <v>0</v>
      </c>
      <c r="AB88" s="73"/>
      <c r="AC88" s="74"/>
      <c r="AD88" s="75">
        <f>IF(AB$46&gt;$B$27,0,IFERROR(AD60,0)+IFERROR(AD74,0)+IFERROR(AD83,0)+IFERROR(#REF!,0))</f>
        <v>0</v>
      </c>
      <c r="AE88" s="73"/>
      <c r="AF88" s="74"/>
      <c r="AG88" s="75">
        <f>IF(AE$46&gt;$B$27,0,IFERROR(AG60,0)+IFERROR(AG74,0)+IFERROR(AG83,0)+IFERROR(#REF!,0))</f>
        <v>0</v>
      </c>
      <c r="AH88" s="73"/>
      <c r="AI88" s="74"/>
      <c r="AJ88" s="75">
        <f>IF(AH$46&gt;$B$27,0,IFERROR(AJ60,0)+IFERROR(AJ74,0)+IFERROR(AJ83,0)+IFERROR(#REF!,0))</f>
        <v>0</v>
      </c>
      <c r="AK88" s="73"/>
      <c r="AL88" s="74"/>
      <c r="AM88" s="75">
        <f>IF(AK$46&gt;$B$27,0,IFERROR(AM60,0)+IFERROR(AM74,0)+IFERROR(AM83,0)+IFERROR(#REF!,0))</f>
        <v>0</v>
      </c>
    </row>
    <row r="89" spans="1:39" s="24" customFormat="1" ht="26.25" x14ac:dyDescent="0.25">
      <c r="A89" s="23"/>
      <c r="C89" s="25"/>
      <c r="D89" s="25"/>
      <c r="E89" s="26"/>
    </row>
    <row r="90" spans="1:39" s="3" customFormat="1" ht="27.95" customHeight="1" x14ac:dyDescent="0.25">
      <c r="A90" s="6" t="s">
        <v>62</v>
      </c>
      <c r="B90" s="6"/>
      <c r="C90" s="6"/>
      <c r="D90" s="6"/>
      <c r="E90" s="6"/>
    </row>
    <row r="91" spans="1:39" ht="27" customHeight="1" x14ac:dyDescent="0.25">
      <c r="A91" s="108" t="s">
        <v>58</v>
      </c>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row>
    <row r="92" spans="1:39" s="8" customFormat="1" ht="45" x14ac:dyDescent="0.25">
      <c r="A92" s="61" t="s">
        <v>8</v>
      </c>
      <c r="B92" s="62"/>
      <c r="C92" s="139" t="s">
        <v>27</v>
      </c>
      <c r="D92" s="137" t="s">
        <v>28</v>
      </c>
      <c r="E92" s="137" t="s">
        <v>68</v>
      </c>
    </row>
    <row r="93" spans="1:39" x14ac:dyDescent="0.25">
      <c r="A93" s="54" t="s">
        <v>11</v>
      </c>
      <c r="B93" s="55"/>
      <c r="C93" s="121">
        <f>IF(AND($B$27&gt;=1,$B$32=$A93),F$88,0)+IF(AND($B$27&gt;=2,$B$33=$A93),I$88,0)+IF(AND($B$27&gt;=3,$B$34=$A93),L$88,0)+IF(AND($B$27&gt;=4,$B$35=$A93),O$88,0)+IF(AND($B$27&gt;=5,$B$36=$A93),R$88,0)+IF(AND($B$27&gt;=6,$B$37=$A93),U$88,0)+IF(AND($B$27&gt;=7,$B$38=$A93),X$88,0)+IF(AND($B$27&gt;=8,$B$39=$A93),AA$88,0)+IF(AND($B$27&gt;=9,$B$40=$A93),AD$88,0)+IF(AND($B$27&gt;=10,$B$41=$A93),AG$88,0)</f>
        <v>0</v>
      </c>
      <c r="D93" s="64">
        <f>IF(AND($B$21="publique", $B$26="Organisme de recherche et de diffusion des connaissances"), 100%,IF(AND($B$21="privée", $B$26="Organisme de recherche et de diffusion des connaissances"), 80%,IF(AND($B$26="Entreprise", $B$20="Petite ou moyenne", $B$28="aucune"), 60%,IF(AND($B$26="Entreprise", $B$20="GE", $B$28="aucune"), 50%,IF(AND($B$26="Entreprise", $B$20="Petite ou moyenne", $B$28="majoration possible"), 75%,IF(AND($B$26="Entreprise", $B$20="GE", $B$28="majoration possible"), 65%, 0%))))))</f>
        <v>0</v>
      </c>
      <c r="E93" s="65">
        <f>ROUND(C93*D93,2)</f>
        <v>0</v>
      </c>
    </row>
    <row r="94" spans="1:39" x14ac:dyDescent="0.25">
      <c r="A94" s="54" t="s">
        <v>13</v>
      </c>
      <c r="B94" s="55"/>
      <c r="C94" s="119">
        <f>IF(AND($B$27&gt;=1,$B$32=$A94),F$88,0)+IF(AND($B$27&gt;=2,$B$33=$A94),I$88,0)+IF(AND($B$27&gt;=3,$B$34=$A94),L$88,0)+IF(AND($B$27&gt;=4,$B$35=$A94),O$88,0)+IF(AND($B$27&gt;=5,$B$36=$A94),R$88,0)+IF(AND($B$27&gt;=6,$B$37=$A94),U$88,0)+IF(AND($B$27&gt;=7,$B$38=$A94),X$88,0)+IF(AND($B$27&gt;=8,$B$39=$A94),AA$88,0)+IF(AND($B$27&gt;=9,$B$40=$A94),AD$88,0)+IF(AND($B$27&gt;=10,$B$41=$A94),AG$88,0)</f>
        <v>0</v>
      </c>
      <c r="D94" s="64">
        <f>IF(AND($B$21="publique", $B$26="Organisme de recherche et de diffusion des connaissances"), 100%,IF(AND($B$21="privée", $B$26="Organisme de recherche et de diffusion des connaissances"), 80%,IF(AND($B$26="Entreprise", $B$20="petite ou moyenne", $B$28="aucune"), 35%,IF(AND($B$26="Entreprise", $B$20="GE", $B$28="aucune"),25%,IF(AND($B$26="Entreprise", $B$20="petite ou moyenne", $B$28="majoration possible"), 50%,IF(AND($B$26="Entreprise", $B$20="GE", $B$28="majoration possible"), 40%, 0%))))))</f>
        <v>0</v>
      </c>
      <c r="E94" s="65">
        <f>ROUND(C94*D94,2)</f>
        <v>0</v>
      </c>
    </row>
    <row r="95" spans="1:39" ht="15" x14ac:dyDescent="0.25">
      <c r="A95" s="58"/>
      <c r="B95" s="59"/>
      <c r="C95" s="138">
        <f>SUM(C93:C94)</f>
        <v>0</v>
      </c>
      <c r="D95" s="60"/>
      <c r="E95" s="66">
        <f>SUM(E93:E94)</f>
        <v>0</v>
      </c>
    </row>
    <row r="96" spans="1:39" ht="15" thickBot="1" x14ac:dyDescent="0.3"/>
    <row r="97" spans="1:32" s="67" customFormat="1" ht="16.5" thickBot="1" x14ac:dyDescent="0.3">
      <c r="A97" s="67" t="s">
        <v>147</v>
      </c>
      <c r="C97" s="156"/>
    </row>
    <row r="98" spans="1:32" s="24" customFormat="1" ht="26.25" x14ac:dyDescent="0.25">
      <c r="A98" s="23"/>
      <c r="C98" s="25"/>
      <c r="D98" s="25"/>
      <c r="E98" s="26"/>
    </row>
    <row r="99" spans="1:32" s="3" customFormat="1" ht="27.95" customHeight="1" x14ac:dyDescent="0.25">
      <c r="A99" s="6" t="s">
        <v>144</v>
      </c>
      <c r="B99" s="6"/>
      <c r="C99" s="6"/>
      <c r="D99" s="6"/>
      <c r="E99" s="6"/>
    </row>
    <row r="100" spans="1:32" ht="7.5" customHeight="1" x14ac:dyDescent="0.2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8" customFormat="1" ht="42.75" customHeight="1" x14ac:dyDescent="0.25">
      <c r="A101" s="137" t="s">
        <v>30</v>
      </c>
      <c r="B101" s="137" t="s">
        <v>31</v>
      </c>
      <c r="C101" s="139" t="s">
        <v>32</v>
      </c>
      <c r="D101" s="1"/>
    </row>
    <row r="102" spans="1:32" x14ac:dyDescent="0.25">
      <c r="A102" s="215" t="s">
        <v>2</v>
      </c>
      <c r="B102" s="56" t="s">
        <v>71</v>
      </c>
      <c r="C102" s="144">
        <f>MIN(C97,E95)</f>
        <v>0</v>
      </c>
    </row>
    <row r="103" spans="1:32" x14ac:dyDescent="0.25">
      <c r="A103" s="216"/>
      <c r="B103" s="27" t="s">
        <v>72</v>
      </c>
      <c r="C103" s="140"/>
    </row>
    <row r="104" spans="1:32" x14ac:dyDescent="0.25">
      <c r="A104" s="216"/>
      <c r="B104" s="27" t="s">
        <v>73</v>
      </c>
      <c r="C104" s="140">
        <v>0</v>
      </c>
    </row>
    <row r="105" spans="1:32" x14ac:dyDescent="0.25">
      <c r="A105" s="216"/>
      <c r="B105" s="27" t="s">
        <v>74</v>
      </c>
      <c r="C105" s="140"/>
    </row>
    <row r="106" spans="1:32" x14ac:dyDescent="0.25">
      <c r="A106" s="216"/>
      <c r="B106" s="27" t="s">
        <v>75</v>
      </c>
      <c r="C106" s="140"/>
    </row>
    <row r="107" spans="1:32" x14ac:dyDescent="0.25">
      <c r="A107" s="216"/>
      <c r="B107" s="27" t="s">
        <v>76</v>
      </c>
      <c r="C107" s="140">
        <v>0</v>
      </c>
    </row>
    <row r="108" spans="1:32" x14ac:dyDescent="0.25">
      <c r="A108" s="216"/>
      <c r="B108" s="27" t="s">
        <v>77</v>
      </c>
      <c r="C108" s="140">
        <v>0</v>
      </c>
    </row>
    <row r="109" spans="1:32" x14ac:dyDescent="0.25">
      <c r="A109" s="216"/>
      <c r="B109" s="68" t="s">
        <v>78</v>
      </c>
      <c r="C109" s="141">
        <v>0</v>
      </c>
    </row>
    <row r="110" spans="1:32" ht="15" x14ac:dyDescent="0.25">
      <c r="A110" s="217"/>
      <c r="B110" s="69" t="s">
        <v>33</v>
      </c>
      <c r="C110" s="142">
        <f>SUM(C102:C109)</f>
        <v>0</v>
      </c>
    </row>
    <row r="111" spans="1:32" x14ac:dyDescent="0.25">
      <c r="A111" s="215" t="s">
        <v>80</v>
      </c>
      <c r="B111" s="56" t="s">
        <v>1</v>
      </c>
      <c r="C111" s="144">
        <f>C117-C110-SUM(C112:C115)</f>
        <v>0</v>
      </c>
    </row>
    <row r="112" spans="1:32" x14ac:dyDescent="0.25">
      <c r="A112" s="216"/>
      <c r="B112" s="27" t="s">
        <v>34</v>
      </c>
      <c r="C112" s="140">
        <v>0</v>
      </c>
    </row>
    <row r="113" spans="1:32" x14ac:dyDescent="0.25">
      <c r="A113" s="216"/>
      <c r="B113" s="27" t="s">
        <v>79</v>
      </c>
      <c r="C113" s="140"/>
    </row>
    <row r="114" spans="1:32" x14ac:dyDescent="0.25">
      <c r="A114" s="216"/>
      <c r="B114" s="27" t="s">
        <v>89</v>
      </c>
      <c r="C114" s="140">
        <v>0</v>
      </c>
    </row>
    <row r="115" spans="1:32" x14ac:dyDescent="0.25">
      <c r="A115" s="216"/>
      <c r="B115" s="68" t="s">
        <v>17</v>
      </c>
      <c r="C115" s="141">
        <v>0</v>
      </c>
    </row>
    <row r="116" spans="1:32" ht="15" x14ac:dyDescent="0.25">
      <c r="A116" s="217"/>
      <c r="B116" s="69" t="s">
        <v>90</v>
      </c>
      <c r="C116" s="142">
        <f>SUM(C111:C115)</f>
        <v>0</v>
      </c>
    </row>
    <row r="117" spans="1:32" ht="15" x14ac:dyDescent="0.25">
      <c r="A117" s="58" t="s">
        <v>35</v>
      </c>
      <c r="B117" s="59"/>
      <c r="C117" s="138">
        <f>C88</f>
        <v>0</v>
      </c>
    </row>
    <row r="118" spans="1:32" s="24" customFormat="1" ht="26.25" x14ac:dyDescent="0.25">
      <c r="A118" s="23"/>
      <c r="C118" s="25"/>
      <c r="D118" s="25"/>
      <c r="E118" s="26"/>
    </row>
    <row r="119" spans="1:32" s="3" customFormat="1" ht="27.95" customHeight="1" x14ac:dyDescent="0.25">
      <c r="A119" s="6" t="s">
        <v>84</v>
      </c>
      <c r="B119" s="6"/>
      <c r="C119" s="6"/>
      <c r="D119" s="6"/>
      <c r="E119" s="6"/>
    </row>
    <row r="120" spans="1:32" ht="7.5" customHeight="1" x14ac:dyDescent="0.2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row>
    <row r="121" spans="1:32" s="8" customFormat="1" ht="30" customHeight="1" x14ac:dyDescent="0.25">
      <c r="A121" s="76" t="s">
        <v>16</v>
      </c>
      <c r="B121" s="139" t="s">
        <v>15</v>
      </c>
      <c r="C121" s="243" t="s">
        <v>51</v>
      </c>
      <c r="D121" s="244"/>
    </row>
    <row r="122" spans="1:32" ht="15" customHeight="1" x14ac:dyDescent="0.25">
      <c r="A122" s="56" t="s">
        <v>91</v>
      </c>
      <c r="B122" s="121">
        <f>IF($B$27&gt;=1,SUMIFS($F$49:$F$59,$A$49:$A$59,"Dépenses de personnel d'ingénieurs (salariés permanents)"),0)+IF($B$27&gt;=2,SUMIFS($I$49:$I$59,$A$49:$A$59,"Dépenses de personnel d'ingénieurs (salariés permanents)"),0)+IF($B$27&gt;=3,SUMIFS($L$49:$L$59,$A$49:$A$59,"Dépenses de personnel d'ingénieurs (salariés permanents)"),0)+IF($B$27&gt;=4,SUMIFS($O$49:$O$59,$A$49:$A$59,"Dépenses de personnel d'ingénieurs (salariés permanents)"),0)+IF($B$27&gt;=5,SUMIFS($R$49:$R$59,$A$49:$A$59,"Dépenses de personnel d'ingénieurs (salariés permanents)"),0)+IF($B$27&gt;=6,SUMIFS($U$49:$U$59,$A$49:$A$59,"Dépenses de personnel d'ingénieurs (salariés permanents)"),0)+IF($B$27&gt;=7,SUMIFS($X$49:$X$59,$A$49:$A$59,"Dépenses de personnel d'ingénieurs (salariés permanents)"),0)+IF($B$27&gt;=8,SUMIFS($AA$49:$AA$59,$A$49:$A$59,"Dépenses de personnel d'ingénieurs (salariés permanents)"),0)+IF($B$27&gt;=9,SUMIFS($AD$49:$AD$59,$A$49:$A$59,"Dépenses de personnel d'ingénieurs (salariés permanents)"),0)+IF($B$27&gt;=10,SUMIFS($AJ$49:$AJ$59,$A$49:$A$59,"Dépenses de personnel d'ingénieurs (salariés permanents)"),0)+IF($B$27&gt;=11,SUMIFS($AM$49:$AM$59,$A$49:$A$59,"Dépenses de personnel d'ingénieurs (salariés permanents)"),0)+IF($B$27&gt;=12,SUMIFS($AG$49:$AG$59,$A$49:$A$59,"Dépenses de personnel d'ingénieurs (salariés permanents)"),0)</f>
        <v>0</v>
      </c>
      <c r="C122" s="239">
        <f>SUM(B122:B136)</f>
        <v>0</v>
      </c>
      <c r="D122" s="240"/>
      <c r="E122" s="30"/>
    </row>
    <row r="123" spans="1:32" ht="15" customHeight="1" x14ac:dyDescent="0.25">
      <c r="A123" s="56" t="s">
        <v>92</v>
      </c>
      <c r="B123" s="120">
        <f>IF($B$27&gt;=1,SUMIFS($F$49:$F$59,$A$49:$A$59,"Dépenses de personnel d'ingénieurs (cdd)"),0)+IF($B$27&gt;=2,SUMIFS($I$49:$I$59,$A$49:$A$59,"Dépenses de personnel d'ingénieurs (cdd)"),0)+IF($B$27&gt;=3,SUMIFS($L$49:$L$59,$A$49:$A$59,"Dépenses de personnel d'ingénieurs (cdd)"),0)+IF($B$27&gt;=4,SUMIFS($O$49:$O$59,$A$49:$A$59,"Dépenses de personnel d'ingénieurs (cdd)"),0)+IF($B$27&gt;=5,SUMIFS($R$49:$R$59,$A$49:$A$59,"Dépenses de personnel d'ingénieurs (cdd)"),0)+IF($B$27&gt;=6,SUMIFS($U$49:$U$59,$A$49:$A$59,"Dépenses de personnel d'ingénieurs (cdd)"),0)+IF($B$27&gt;=7,SUMIFS($X$49:$X$59,$A$49:$A$59,"Dépenses de personnel d'ingénieurs (cdd)"),0)+IF($B$27&gt;=8,SUMIFS($AA$49:$AA$59,$A$49:$A$59,"Dépenses de personnel d'ingénieurs (cdd)"),0)+IF($B$27&gt;=9,SUMIFS($AD$49:$AD$59,$A$49:$A$59,"Dépenses de personnel d'ingénieurs (cdd)"),0)+IF($B$27&gt;=10,SUMIFS($AJ$49:$AJ$59,$A$49:$A$59,"Dépenses de personnel d'ingénieurs (cdd)"),0)+IF($B$27&gt;=11,SUMIFS($AM$49:$AM$59,$A$49:$A$59,"Dépenses de personnel d'ingénieurs (cdd)"),0)+IF($B$27&gt;=12,SUMIFS($AG$49:$AG$59,$A$49:$A$59,"Dépenses de personnel d'ingénieurs (cdd)"),0)</f>
        <v>0</v>
      </c>
      <c r="C123" s="241"/>
      <c r="D123" s="242"/>
      <c r="E123" s="30"/>
    </row>
    <row r="124" spans="1:32" ht="15" customHeight="1" x14ac:dyDescent="0.25">
      <c r="A124" s="56" t="s">
        <v>93</v>
      </c>
      <c r="B124" s="120">
        <f>IF($B$27&gt;=1,SUMIFS($F$49:$F$59,$A$49:$A$59,"Dépenses de personnel d'ingénieurs (stagiaires)"),0)+IF($B$27&gt;=2,SUMIFS($I$49:$I$59,$A$49:$A$59,"Dépenses de personnel d'ingénieurs (stagiaires)"),0)+IF($B$27&gt;=3,SUMIFS($L$49:$L$59,$A$49:$A$59,"Dépenses de personnel d'ingénieurs (stagiaires)"),0)+IF($B$27&gt;=4,SUMIFS($O$49:$O$59,$A$49:$A$59,"Dépenses de personnel d'ingénieurs (stagiaires)"),0)+IF($B$27&gt;=5,SUMIFS($R$49:$R$59,$A$49:$A$59,"Dépenses de personnel d'ingénieurs (stagiaires)"),0)+IF($B$27&gt;=6,SUMIFS($U$49:$U$59,$A$49:$A$59,"Dépenses de personnel d'ingénieurs (stagiaires)"),0)+IF($B$27&gt;=7,SUMIFS($X$49:$X$59,$A$49:$A$59,"Dépenses de personnel d'ingénieurs (stagiaires)"),0)+IF($B$27&gt;=8,SUMIFS($AA$49:$AA$59,$A$49:$A$59,"Dépenses de personnel d'ingénieurs (cdd)"),0)+IF($B$27&gt;=9,SUMIFS($AD$49:$AD$59,$A$49:$A$59,"Dépenses de personnel d'ingénieurs (cdd)"),0)+IF($B$27&gt;=10,SUMIFS($AJ$49:$AJ$59,$A$49:$A$59,"Dépenses de personnel d'ingénieurs (cdd)"),0)+IF($B$27&gt;=11,SUMIFS($AM$49:$AM$59,$A$49:$A$59,"Dépenses de personnel d'ingénieurs (stagiaires)"),0)+IF($B$27&gt;=12,SUMIFS($AG$49:$AG$59,$A$49:$A$59,"Dépenses de personnel d'ingénieurs (stagiaires)"),0)</f>
        <v>0</v>
      </c>
      <c r="C124" s="241"/>
      <c r="D124" s="242"/>
      <c r="E124" s="30"/>
    </row>
    <row r="125" spans="1:32" ht="15" customHeight="1" x14ac:dyDescent="0.25">
      <c r="A125" s="56" t="s">
        <v>94</v>
      </c>
      <c r="B125" s="120">
        <f>IF($B$27&gt;=1,SUMIFS($F$49:$F$59,$A$49:$A$59,"Dépenses de personnel de techniciens (salariés permanents)"),0)+IF($B$27&gt;=2,SUMIFS($I$49:$I$59,$A$49:$A$59,"Dépenses de personnel de techniciens (salariés permanents)"),0)+IF($B$27&gt;=3,SUMIFS($L$49:$L$59,$A$49:$A$59,"Dépenses de personnel de techniciens (salariés permanents)"),0)+IF($B$27&gt;=4,SUMIFS($O$49:$O$59,$A$49:$A$59,"Dépenses de personnel de techniciens (salariés permanents)"),0)+IF($B$27&gt;=5,SUMIFS($R$49:$R$59,$A$49:$A$59,"Dépenses de personnel de techniciens (salariés permanents)"),0)+IF($B$27&gt;=6,SUMIFS($U$49:$U$59,$A$49:$A$59,"Dépenses de personnel de techniciens (salariés permanents)"),0)+IF($B$27&gt;=7,SUMIFS($X$49:$X$59,$A$49:$A$59,"Dépenses de personnel de techniciens (salariés permanents)"),0)+IF($B$27&gt;=8,SUMIFS($AA$49:$AA$59,$A$49:$A$59,"Dépenses de personnel de techniciens (salariés permanents)"),0)+IF($B$27&gt;=9,SUMIFS($AD$49:$AD$59,$A$49:$A$59,"Dépenses de personnel de techniciens (salariés permanents)"),0)+IF($B$27&gt;=10,SUMIFS($AJ$49:$AJ$59,$A$49:$A$59,"Dépenses de personnel de techniciens (salariés permanents)"),0)+IF($B$27&gt;=11,SUMIFS($AM$49:$AM$59,$A$49:$A$59,"Dépenses de personnel de techniciens (salariés permanents)"),0)+IF($B$27&gt;=12,SUMIFS($AG$49:$AG$59,$A$49:$A$59,"Dépenses de personnel de techniciens (salariés permanents)"),0)</f>
        <v>0</v>
      </c>
      <c r="C125" s="241"/>
      <c r="D125" s="242"/>
    </row>
    <row r="126" spans="1:32" ht="15" customHeight="1" x14ac:dyDescent="0.25">
      <c r="A126" s="56" t="s">
        <v>95</v>
      </c>
      <c r="B126" s="120">
        <f>IF($B$27&gt;=1,SUMIFS($F$49:$F$59,$A$49:$A$59,"Dépenses de personnel de techniciens (cdd)"),0)+IF($B$27&gt;=2,SUMIFS($I$49:$I$59,$A$49:$A$59,"Dépenses de personnel de techniciens (cdd)"),0)+IF($B$27&gt;=3,SUMIFS($L$49:$L$59,$A$49:$A$59,"Dépenses de personnel de techniciens (cdd)"),0)+IF($B$27&gt;=4,SUMIFS($O$49:$O$59,$A$49:$A$59,"Dépenses de personnel de techniciens (cdd)"),0)+IF($B$27&gt;=5,SUMIFS($R$49:$R$59,$A$49:$A$59,"Dépenses de personnel de techniciens (cdd)"),0)+IF($B$27&gt;=6,SUMIFS($U$49:$U$59,$A$49:$A$59,"Dépenses de personnel de techniciens (cdd)"),0)+IF($B$27&gt;=7,SUMIFS($X$49:$X$59,$A$49:$A$59,"Dépenses de personnel de techniciens (cdd)"),0)+IF($B$27&gt;=8,SUMIFS($AA$49:$AA$59,$A$49:$A$59,"Dépenses de personnel de techniciens (cdd)"),0)+IF($B$27&gt;=9,SUMIFS($AD$49:$AD$59,$A$49:$A$59,"Dépenses de personnel de techniciens (cdd)"),0)+IF($B$27&gt;=10,SUMIFS($AJ$49:$AJ$59,$A$49:$A$59,"Dépenses de personnel de techniciens (cdd)"),0)+IF($B$27&gt;=11,SUMIFS($AM$49:$AM$59,$A$49:$A$59,"Dépenses de personnel de techniciens (cdd)"),0)+IF($B$27&gt;=12,SUMIFS($AG$49:$AG$59,$A$49:$A$59,"Dépenses de personnel de techniciens (cdd)"),0)</f>
        <v>0</v>
      </c>
      <c r="C126" s="241"/>
      <c r="D126" s="242"/>
      <c r="E126" s="30"/>
    </row>
    <row r="127" spans="1:32" ht="15" customHeight="1" x14ac:dyDescent="0.25">
      <c r="A127" s="56" t="s">
        <v>96</v>
      </c>
      <c r="B127" s="120">
        <f>IF($B$27&gt;=1,SUMIFS($F$49:$F$59,$A$49:$A$59,"Dépenses de personnel de techniciens (stagiaires)"),0)+IF($B$27&gt;=2,SUMIFS($I$49:$I$59,$A$49:$A$59,"Dépenses de personnel de techniciens (stagiaires)"),0)+IF($B$27&gt;=3,SUMIFS($L$49:$L$59,$A$49:$A$59,"Dépenses de personnel de techniciens (stagiaires)"),0)+IF($B$27&gt;=4,SUMIFS($O$49:$O$59,$A$49:$A$59,"Dépenses de personnel de techniciens (stagiaires)"),0)+IF($B$27&gt;=5,SUMIFS($R$49:$R$59,$A$49:$A$59,"Dépenses de personnel de techniciens (stagiaires)"),0)+IF($B$27&gt;=6,SUMIFS($U$49:$U$59,$A$49:$A$59,"Dépenses de personnel de techniciens (stagiaires)"),0)+IF($B$27&gt;=7,SUMIFS($X$49:$X$59,$A$49:$A$59,"Dépenses de personnel de techniciens (stagiaires)"),0)+IF($B$27&gt;=8,SUMIFS($AA$49:$AA$59,$A$49:$A$59,"Dépenses de personnel de techniciens (stagiaires)"),0)+IF($B$27&gt;=9,SUMIFS($AD$49:$AD$59,$A$49:$A$59,"Dépenses de personnel de techniciens (stagiaires)"),0)+IF($B$27&gt;=10,SUMIFS($AJ$49:$AJ$59,$A$49:$A$59,"Dépenses de personnel de techniciens (stagiaires)"),0)+IF($B$27&gt;=11,SUMIFS($AM$49:$AM$59,$A$49:$A$59,"Dépenses de personnel de techniciens (stagiaires)"),0)+IF($B$27&gt;=12,SUMIFS($AG$49:$AG$59,$A$49:$A$59,"Dépenses de personnel de techniciens (stagiaires)"),0)</f>
        <v>0</v>
      </c>
      <c r="C127" s="241"/>
      <c r="D127" s="242"/>
      <c r="E127" s="30"/>
    </row>
    <row r="128" spans="1:32" ht="15" customHeight="1" x14ac:dyDescent="0.25">
      <c r="A128" s="57" t="s">
        <v>82</v>
      </c>
      <c r="B128" s="120">
        <f>IF($B$27&gt;=1,SUMIFS($F$49:$F$59,$A$49:$A$59,"Frais de missions"),0)+IF($B$27&gt;=2,SUMIFS($I$49:$I$59,$A$49:$A$59,"Frais de missions"),0)+IF($B$27&gt;=3,SUMIFS($L$49:$L$59,$A$49:$A$59,"Frais de missions"),0)+IF($B$27&gt;=4,SUMIFS($O$49:$O$59,$A$49:$A$59,"Frais de missions"),0)+IF($B$27&gt;=5,SUMIFS($R$49:$R$59,$A$49:$A$59,"Frais de missions"),0)+IF($B$27&gt;=6,SUMIFS($U$49:$U$59,$A$49:$A$59,"Frais de missions"),0)+IF($B$27&gt;=7,SUMIFS($X$49:$X$59,$A$49:$A$59,"Frais de missions"),0)+IF($B$27&gt;=8,SUMIFS($AA$49:$AA$59,$A$49:$A$59,"Frais de missions"),0)+IF($B$27&gt;=9,SUMIFS($AD$49:$AD$59,$A$49:$A$59,"Frais de missions"),0)+IF($B$27&gt;=10,SUMIFS($AJ$49:$AJ$59,$A$49:$A$59,"Frais de missions"),0)+IF($B$27&gt;=11,SUMIFS($AM$49:$AM$59,$A$49:$A$59,"Frais de missions"),0)+IF($B$27&gt;=12,SUMIFS($AG$49:$AG$59,$A$49:$A$59,"Frais de missions"),0)</f>
        <v>0</v>
      </c>
      <c r="C128" s="241"/>
      <c r="D128" s="242"/>
      <c r="E128" s="30"/>
    </row>
    <row r="129" spans="1:6" ht="15" customHeight="1" x14ac:dyDescent="0.25">
      <c r="A129" s="57" t="s">
        <v>100</v>
      </c>
      <c r="B129" s="120">
        <f>IF($B$27&gt;=1,SUMIFS($F$49:$F$59,$A$49:$A$59,"Ouvriés impliqués"),0)+IF($B$27&gt;=2,SUMIFS($I$49:$I$59,$A$49:$A$59,"Ouvriés impliqués"),0)+IF($B$27&gt;=3,SUMIFS($L$49:$L$59,$A$49:$A$59,"Ouvriés impliqués"),0)+IF($B$27&gt;=4,SUMIFS($O$49:$O$59,$A$49:$A$59,"Ouvriés impliqués"),0)+IF($B$27&gt;=5,SUMIFS($R$49:$R$59,$A$49:$A$59,"Ouvriés impliqués"),0)+IF($B$27&gt;=6,SUMIFS($U$49:$U$59,$A$49:$A$59,"Ouvriés impliqués"),0)+IF($B$27&gt;=7,SUMIFS($X$49:$X$59,$A$49:$A$59,"Ouvriés impliqués"),0)+IF($B$27&gt;=8,SUMIFS($AA$49:$AA$59,$A$49:$A$59,"Ouvriés impliqués"),0)+IF($B$27&gt;=9,SUMIFS($AD$49:$AD$59,$A$49:$A$59,"Ouvriés impliqués"),0)+IF($B$27&gt;=10,SUMIFS($AJ$49:$AJ$59,$A$49:$A$59,"Ouvriés impliqués"),0)+IF($B$27&gt;=11,SUMIFS($AM$49:$AM$59,$A$49:$A$59,"Ouvriés impliqués"),0)+IF($B$27&gt;=12,SUMIFS($AG$49:$AG$59,$A$49:$A$59,"Ouvriés impliqués"),0)</f>
        <v>0</v>
      </c>
      <c r="C129" s="241"/>
      <c r="D129" s="242"/>
      <c r="E129" s="30"/>
    </row>
    <row r="130" spans="1:6" ht="15" customHeight="1" x14ac:dyDescent="0.25">
      <c r="A130" s="57" t="s">
        <v>97</v>
      </c>
      <c r="B130" s="120">
        <f>IF($B$27&gt;=1,SUMIFS($F$49:$F$59,$A$49:$A$59,"Saisonniers impliqués"),0)+IF($B$27&gt;=2,SUMIFS($I$49:$I$59,$A$49:$A$59,"Saisonniers impliqués"),0)+IF($B$27&gt;=3,SUMIFS($L$49:$L$59,$A$49:$A$59,"Saisonniers impliqués"),0)+IF($B$27&gt;=4,SUMIFS($O$49:$O$59,$A$49:$A$59,"Saisonniers impliqués"),0)+IF($B$27&gt;=5,SUMIFS($R$49:$R$59,$A$49:$A$59,"Saisonniers impliqués"),0)+IF($B$27&gt;=6,SUMIFS($U$49:$U$59,$A$49:$A$59,"Saisonniers impliqués"),0)+IF($B$27&gt;=7,SUMIFS($X$49:$X$59,$A$49:$A$59,"Saisonniers impliqués"),0)+IF($B$27&gt;=8,SUMIFS($AA$49:$AA$59,$A$49:$A$59,"Saisonniers impliqués"),0)+IF($B$27&gt;=9,SUMIFS($AD$49:$AD$59,$A$49:$A$59,"Saisonniers impliqués"),0)+IF($B$27&gt;=10,SUMIFS($AJ$49:$AJ$59,$A$49:$A$59,"Saisonniers impliqués"),0)+IF($B$27&gt;=11,SUMIFS($AM$49:$AM$59,$A$49:$A$59,"Saisonniers impliqués"),0)+IF($B$27&gt;=12,SUMIFS($AG$49:$AG$59,$A$49:$A$59,"Saisonniers impliqués"),0)</f>
        <v>0</v>
      </c>
      <c r="C130" s="241"/>
      <c r="D130" s="242"/>
      <c r="E130" s="30"/>
    </row>
    <row r="131" spans="1:6" x14ac:dyDescent="0.25">
      <c r="A131" s="57" t="s">
        <v>98</v>
      </c>
      <c r="B131" s="120">
        <f>IF($B$27&gt;=1,SUMIFS($F$49:$F$59,$A$49:$A$59,"Secrétariats impliqués"),0)+IF($B$27&gt;=2,SUMIFS($I$49:$I$59,$A$49:$A$59,"Secrétariats impliqués"),0)+IF($B$27&gt;=3,SUMIFS($L$49:$L$59,$A$49:$A$59,"Secrétariats impliqués"),0)+IF($B$27&gt;=4,SUMIFS($O$49:$O$59,$A$49:$A$59,"Secrétariats impliqués"),0)+IF($B$27&gt;=5,SUMIFS($R$49:$R$59,$A$49:$A$59,"Secrétariats impliqués"),0)+IF($B$27&gt;=6,SUMIFS($U$49:$U$59,$A$49:$A$59,"Secrétariats impliqués"),0)+IF($B$27&gt;=7,SUMIFS($X$49:$X$59,$A$49:$A$59,"Secrétariats impliqués"),0)+IF($B$27&gt;=8,SUMIFS($AA$49:$AA$59,$A$49:$A$59,"Secrétariats impliqués"),0)+IF($B$27&gt;=9,SUMIFS($AD$49:$AD$59,$A$49:$A$59,"Secrétariats impliqués"),0)+IF($B$27&gt;=10,SUMIFS($AJ$49:$AJ$59,$A$49:$A$59,"Secrétariats impliqués"),0)+IF($B$27&gt;=11,SUMIFS($AM$49:$AM$59,$A$49:$A$59,"Secrétariats impliqués"),0)+IF($B$27&gt;=12,SUMIFS($AG$49:$AG$59,$A$49:$A$59,"Secrétariats impliqués"),0)</f>
        <v>0</v>
      </c>
      <c r="C131" s="241"/>
      <c r="D131" s="242"/>
      <c r="E131" s="30"/>
    </row>
    <row r="132" spans="1:6" x14ac:dyDescent="0.25">
      <c r="A132" s="57" t="s">
        <v>99</v>
      </c>
      <c r="B132" s="120">
        <f>IF($B$27&gt;=1,SUMIFS($F$49:$F$59,$A$49:$A$59,"Autres personnes impliqués"),0)+IF($B$27&gt;=2,SUMIFS($I$49:$I$59,$A$49:$A$59,"Autres personnes impliqués"),0)+IF($B$27&gt;=3,SUMIFS($L$49:$L$59,$A$49:$A$59,"Autres personnes impliqués"),0)+IF($B$27&gt;=4,SUMIFS($O$49:$O$59,$A$49:$A$59,"Autres personnes impliqués"),0)+IF($B$27&gt;=5,SUMIFS($R$49:$R$59,$A$49:$A$59,"Autres personnes impliqués"),0)+IF($B$27&gt;=6,SUMIFS($U$49:$U$59,$A$49:$A$59,"Autres personnes impliqués"),0)+IF($B$27&gt;=7,SUMIFS($X$49:$X$59,$A$49:$A$59,"Autres personnes impliqués"),0)+IF($B$27&gt;=8,SUMIFS($AA$49:$AA$59,$A$49:$A$59,"Autres personnes impliqués"),0)+IF($B$27&gt;=9,SUMIFS($AD$49:$AD$59,$A$49:$A$59,"Autres personnes impliqués"),0)+IF($B$27&gt;=10,SUMIFS($AJ$49:$AJ$59,$A$49:$A$59,"Autres personnes impliqués"),0)+IF($B$27&gt;=11,SUMIFS($AM$49:$AM$59,$A$49:$A$59,"Autres personnes impliqués"),0)+IF($B$27&gt;=12,SUMIFS($AG$49:$AG$59,$A$49:$A$59,"Autres personnes impliqués"),0)</f>
        <v>0</v>
      </c>
      <c r="C132" s="241"/>
      <c r="D132" s="242"/>
      <c r="E132" s="30"/>
    </row>
    <row r="133" spans="1:6" x14ac:dyDescent="0.25">
      <c r="A133" s="57" t="s">
        <v>101</v>
      </c>
      <c r="B133" s="120">
        <f>IF($B$27&gt;=1,SUMIFS($F$64:$F$73,$A$64:$A$73,"Prestations de services"),0)+IF($B$27&gt;=2,SUMIFS($I$64:$I$73,$A$64:$A$73,"Prestations de services"),0)+IF($B$27&gt;=3,SUMIFS($L$64:$L$73,$A$64:$A$73,"Prestations de services"),0)+IF($B$27&gt;=4,SUMIFS($O$64:$O$73,$A$64:$A$73,"Prestations de services"),0)+IF($B$27&gt;=5,SUMIFS($R$64:$R$73,$A$64:$A$73,"Prestations de services"),0)+IF($B$27&gt;=6,SUMIFS($U$64:$U$73,$A$64:$A$73,"Prestations de services"),0)+IF($B$27&gt;=7,SUMIFS($X$64:$X$73,$A$64:$A$73,"Prestations de services"),0)+IF($B$27&gt;=8,SUMIFS($AA$64:$AA$73,$A$64:$A$73,"Prestations de services"),0)+IF($B$27&gt;=9,SUMIFS($AD$64:$AD$73,$A$64:$A$73,"Prestations de services"),0)+IF($B$27&gt;=10,SUMIFS($AJ$64:$AJ$73,$A$64:$A$73,"Prestations de services"),0)+IF($B$27&gt;=11,SUMIFS($AM$64:$AM$73,$A$64:$A$73,"Prestations de services"),0)+IF($B$27&gt;=12,SUMIFS($AG$64:$AG$73,$A$64:$A$73,"Prestations de services"),0)</f>
        <v>0</v>
      </c>
      <c r="C133" s="241"/>
      <c r="D133" s="242"/>
      <c r="E133" s="30"/>
    </row>
    <row r="134" spans="1:6" x14ac:dyDescent="0.25">
      <c r="A134" s="57" t="s">
        <v>83</v>
      </c>
      <c r="B134" s="120">
        <f>IF($B$27&gt;=1,SUMIFS($F$64:$F$73,$A$64:$A$73,"Acquisition de matériels"),0)+IF($B$27&gt;=2,SUMIFS($I$64:$I$73,$A$64:$A$73,"Acquisition de matériels"),0)+IF($B$27&gt;=3,SUMIFS($L$64:$L$73,$A$64:$A$73,"Acquisition de matériels"),0)+IF($B$27&gt;=4,SUMIFS($O$64:$O$73,$A$64:$A$73,"Acquisition de matériels"),0)+IF($B$27&gt;=5,SUMIFS($R$64:$R$73,$A$64:$A$73,"Acquisition de matériels"),0)+IF($B$27&gt;=6,SUMIFS($U$64:$U$73,$A$64:$A$73,"Acquisition de matériels"),0)+IF($B$27&gt;=7,SUMIFS($X$64:$X$73,$A$64:$A$73,"Acquisition de matériels"),0)+IF($B$27&gt;=8,SUMIFS($AA$64:$AA$73,$A$64:$A$73,"Acquisition de matériels"),0)+IF($B$27&gt;=9,SUMIFS($AD$64:$AD$73,$A$64:$A$73,"Acquisition de matériels"),0)+IF($B$27&gt;=10,SUMIFS($AJ$64:$AJ$73,$A$64:$A$73,"Acquisition de matériels"),0)+IF($B$27&gt;=11,SUMIFS($AM$64:$AM$73,$A$64:$A$73,"Acquisition de matériels"),0)+IF($B$27&gt;=12,SUMIFS($AG$64:$AG$73,$A$64:$A$73,"Acquisition de matériels"),0)</f>
        <v>0</v>
      </c>
      <c r="C134" s="241"/>
      <c r="D134" s="242"/>
      <c r="E134" s="30"/>
    </row>
    <row r="135" spans="1:6" x14ac:dyDescent="0.25">
      <c r="A135" s="57" t="s">
        <v>102</v>
      </c>
      <c r="B135" s="120">
        <f>IF($B$27&gt;=1,SUMIFS($F$64:$F$73,$A$64:$A$73,"Consommables"),0)+IF($B$27&gt;=2,SUMIFS($I$64:$I$73,$A$64:$A$73,"Consommables"),0)+IF($B$27&gt;=3,SUMIFS($L$64:$L$73,$A$64:$A$73,"Consommables"),0)+IF($B$27&gt;=4,SUMIFS($O$64:$O$73,$A$64:$A$73,"Consommables"),0)+IF($B$27&gt;=5,SUMIFS($R$64:$R$73,$A$64:$A$73,"Consommables"),0)+IF($B$27&gt;=6,SUMIFS($U$64:$U$73,$A$64:$A$73,"Consommables"),0)+IF($B$27&gt;=7,SUMIFS($X$64:$X$73,$A$64:$A$73,"Consommables"),0)+IF($B$27&gt;=8,SUMIFS($AA$64:$AA$73,$A$64:$A$73,"Consommables"),0)+IF($B$27&gt;=9,SUMIFS($AD$64:$AD$73,$A$64:$A$73,"Consommables"),0)+IF($B$27&gt;=10,SUMIFS($AJ$64:$AJ$73,$A$64:$A$73,"Consommables"),0)+IF($B$27&gt;=11,SUMIFS($AM$64:$AM$73,$A$64:$A$73,"Consommables"),0)+IF($B$27&gt;=12,SUMIFS($AG$64:$AG$73,$A$64:$A$73,"Consommables"),0)</f>
        <v>0</v>
      </c>
      <c r="C135" s="241"/>
      <c r="D135" s="242"/>
      <c r="E135" s="30"/>
    </row>
    <row r="136" spans="1:6" x14ac:dyDescent="0.25">
      <c r="A136" s="57" t="s">
        <v>103</v>
      </c>
      <c r="B136" s="120">
        <f>IF($B$27&gt;=1,SUMIFS($F$78:$F$82,$A$78:$A$82,"Frais généraux"),0)+IF($B$27&gt;=2,SUMIFS($I$78:$I$82,$A$78:$A$82,"Frais généraux"),0)+IF($B$27&gt;=3,SUMIFS($L$78:$L$82,$A$78:$A$82,"Frais généraux"),0)+IF($B$27&gt;=4,SUMIFS($O$78:$O$82,$A$78:$A$82,"Frais généraux"),0)+IF($B$27&gt;=5,SUMIFS($R$78:$R$82,$A$78:$A$82,"Frais généraux"),0)+IF($B$27&gt;=6,SUMIFS($U$78:$U$82,$A$78:$A$82,"Frais généraux"),0)+IF($B$27&gt;=7,SUMIFS($X$78:$X$82,$A$78:$A$82,"Frais généraux"),0)+IF($B$27&gt;=8,SUMIFS($AA$78:$AA$82,$A$78:$A$82,"Frais généraux"),0)+IF($B$27&gt;=9,SUMIFS($AD$78:$AD$82,$A$78:$A$82,"Frais généraux"),0)+IF($B$27&gt;=10,SUMIFS($AJ$78:$AJ$82,$A$78:$A$82,"Frais généraux"),0)+IF($B$27&gt;=11,SUMIFS($AM$78:$AM$82,$A$78:$A$82,"Frais généraux"),0)+IF($B$27&gt;=12,SUMIFS($AG$78:$AG$82,$A$78:$A$82,"Frais généraux"),0)</f>
        <v>0</v>
      </c>
      <c r="C136" s="241"/>
      <c r="D136" s="242"/>
      <c r="E136" s="30"/>
    </row>
    <row r="137" spans="1:6" x14ac:dyDescent="0.25">
      <c r="A137" s="56"/>
      <c r="B137" s="56"/>
      <c r="C137" s="121"/>
      <c r="D137" s="239"/>
      <c r="E137" s="240"/>
      <c r="F137" s="30"/>
    </row>
    <row r="138" spans="1:6" x14ac:dyDescent="0.25">
      <c r="A138" s="56"/>
      <c r="B138" s="57"/>
      <c r="C138" s="120"/>
      <c r="D138" s="241"/>
      <c r="E138" s="242"/>
      <c r="F138" s="30"/>
    </row>
    <row r="139" spans="1:6" x14ac:dyDescent="0.25">
      <c r="A139" s="56"/>
      <c r="B139" s="57"/>
      <c r="C139" s="120"/>
      <c r="D139" s="241"/>
      <c r="E139" s="242"/>
      <c r="F139" s="30"/>
    </row>
    <row r="140" spans="1:6" x14ac:dyDescent="0.25">
      <c r="A140" s="56"/>
      <c r="B140" s="57"/>
      <c r="C140" s="120"/>
      <c r="D140" s="241"/>
      <c r="E140" s="242"/>
      <c r="F140" s="30"/>
    </row>
    <row r="141" spans="1:6" x14ac:dyDescent="0.25">
      <c r="A141" s="56"/>
      <c r="B141" s="57"/>
      <c r="C141" s="120"/>
      <c r="D141" s="241"/>
      <c r="E141" s="242"/>
      <c r="F141" s="30"/>
    </row>
    <row r="142" spans="1:6" x14ac:dyDescent="0.25">
      <c r="A142" s="56"/>
      <c r="B142" s="57"/>
      <c r="C142" s="120"/>
      <c r="D142" s="241"/>
      <c r="E142" s="242"/>
      <c r="F142" s="30"/>
    </row>
    <row r="143" spans="1:6" x14ac:dyDescent="0.25">
      <c r="A143" s="57"/>
      <c r="B143" s="57"/>
      <c r="C143" s="120"/>
      <c r="D143" s="241"/>
      <c r="E143" s="242"/>
      <c r="F143" s="30"/>
    </row>
    <row r="144" spans="1:6" x14ac:dyDescent="0.25">
      <c r="A144" s="57"/>
      <c r="B144" s="57"/>
      <c r="C144" s="120"/>
      <c r="D144" s="241"/>
      <c r="E144" s="242"/>
      <c r="F144" s="30"/>
    </row>
    <row r="145" spans="1:6" x14ac:dyDescent="0.25">
      <c r="A145" s="57"/>
      <c r="B145" s="57"/>
      <c r="C145" s="120"/>
      <c r="D145" s="241"/>
      <c r="E145" s="242"/>
      <c r="F145" s="30"/>
    </row>
    <row r="146" spans="1:6" x14ac:dyDescent="0.25">
      <c r="A146" s="57"/>
      <c r="B146" s="57"/>
      <c r="C146" s="120"/>
      <c r="D146" s="241"/>
      <c r="E146" s="242"/>
      <c r="F146" s="30"/>
    </row>
    <row r="147" spans="1:6" x14ac:dyDescent="0.25">
      <c r="A147" s="57"/>
      <c r="B147" s="57"/>
      <c r="C147" s="120"/>
      <c r="D147" s="241"/>
      <c r="E147" s="242"/>
      <c r="F147" s="30"/>
    </row>
    <row r="148" spans="1:6" x14ac:dyDescent="0.25">
      <c r="A148" s="57"/>
      <c r="B148" s="57"/>
      <c r="C148" s="120"/>
      <c r="D148" s="241"/>
      <c r="E148" s="242"/>
      <c r="F148" s="30"/>
    </row>
    <row r="149" spans="1:6" x14ac:dyDescent="0.25">
      <c r="A149" s="57"/>
      <c r="B149" s="57"/>
      <c r="C149" s="120"/>
      <c r="D149" s="241"/>
      <c r="E149" s="242"/>
      <c r="F149" s="30"/>
    </row>
    <row r="150" spans="1:6" x14ac:dyDescent="0.25">
      <c r="A150" s="57"/>
      <c r="B150" s="57"/>
      <c r="C150" s="120"/>
      <c r="D150" s="241"/>
      <c r="E150" s="242"/>
      <c r="F150" s="30"/>
    </row>
    <row r="151" spans="1:6" x14ac:dyDescent="0.25">
      <c r="A151" s="57"/>
      <c r="B151" s="57"/>
      <c r="C151" s="119"/>
      <c r="D151" s="241"/>
      <c r="E151" s="242"/>
      <c r="F151" s="30"/>
    </row>
    <row r="152" spans="1:6" x14ac:dyDescent="0.25">
      <c r="A152" s="56"/>
      <c r="B152" s="56"/>
      <c r="C152" s="121"/>
      <c r="D152" s="134"/>
      <c r="E152" s="128"/>
      <c r="F152" s="30"/>
    </row>
    <row r="153" spans="1:6" x14ac:dyDescent="0.25">
      <c r="A153" s="57"/>
      <c r="B153" s="57"/>
      <c r="C153" s="120"/>
      <c r="D153" s="134"/>
      <c r="E153" s="128"/>
      <c r="F153" s="30"/>
    </row>
    <row r="154" spans="1:6" x14ac:dyDescent="0.25">
      <c r="A154" s="57"/>
      <c r="B154" s="57"/>
      <c r="C154" s="120"/>
      <c r="D154" s="134"/>
      <c r="E154" s="128"/>
      <c r="F154" s="30"/>
    </row>
    <row r="155" spans="1:6" x14ac:dyDescent="0.25">
      <c r="A155" s="57"/>
      <c r="B155" s="57"/>
      <c r="C155" s="120"/>
      <c r="D155" s="134"/>
      <c r="E155" s="128"/>
      <c r="F155" s="30"/>
    </row>
    <row r="156" spans="1:6" x14ac:dyDescent="0.25">
      <c r="A156" s="57"/>
      <c r="B156" s="57"/>
      <c r="C156" s="120"/>
      <c r="D156" s="134"/>
      <c r="E156" s="128"/>
      <c r="F156" s="30"/>
    </row>
    <row r="157" spans="1:6" x14ac:dyDescent="0.25">
      <c r="A157" s="57"/>
      <c r="B157" s="57"/>
      <c r="C157" s="120"/>
      <c r="D157" s="134"/>
      <c r="E157" s="128"/>
      <c r="F157" s="30"/>
    </row>
    <row r="158" spans="1:6" x14ac:dyDescent="0.25">
      <c r="A158" s="57"/>
      <c r="B158" s="57"/>
      <c r="C158" s="120"/>
      <c r="D158" s="136"/>
      <c r="E158" s="129"/>
      <c r="F158" s="30"/>
    </row>
    <row r="159" spans="1:6" x14ac:dyDescent="0.25">
      <c r="A159" s="57"/>
      <c r="B159" s="57"/>
      <c r="C159" s="120"/>
      <c r="D159" s="135"/>
      <c r="E159" s="239"/>
      <c r="F159" s="240"/>
    </row>
    <row r="160" spans="1:6" x14ac:dyDescent="0.25">
      <c r="A160" s="57"/>
      <c r="B160" s="57"/>
      <c r="C160" s="120"/>
      <c r="D160" s="134"/>
      <c r="E160" s="241"/>
      <c r="F160" s="242"/>
    </row>
    <row r="161" spans="1:7" x14ac:dyDescent="0.25">
      <c r="A161" s="57"/>
      <c r="B161" s="57"/>
      <c r="C161" s="120"/>
      <c r="D161" s="134"/>
      <c r="E161" s="241"/>
      <c r="F161" s="242"/>
    </row>
    <row r="162" spans="1:7" x14ac:dyDescent="0.25">
      <c r="A162" s="57"/>
      <c r="B162" s="57"/>
      <c r="C162" s="120"/>
      <c r="D162" s="134"/>
      <c r="E162" s="241"/>
      <c r="F162" s="242"/>
    </row>
    <row r="163" spans="1:7" x14ac:dyDescent="0.25">
      <c r="A163" s="57"/>
      <c r="B163" s="57"/>
      <c r="C163" s="120"/>
      <c r="D163" s="134"/>
      <c r="E163" s="241"/>
      <c r="F163" s="242"/>
    </row>
    <row r="164" spans="1:7" x14ac:dyDescent="0.25">
      <c r="A164" s="57"/>
      <c r="B164" s="57"/>
      <c r="C164" s="253"/>
      <c r="D164" s="253"/>
      <c r="E164" s="241"/>
      <c r="F164" s="242"/>
      <c r="G164" s="30"/>
    </row>
    <row r="165" spans="1:7" x14ac:dyDescent="0.25">
      <c r="A165" s="57"/>
      <c r="B165" s="57"/>
      <c r="C165" s="253"/>
      <c r="D165" s="253"/>
      <c r="E165" s="241"/>
      <c r="F165" s="242"/>
      <c r="G165" s="30"/>
    </row>
    <row r="166" spans="1:7" x14ac:dyDescent="0.25">
      <c r="A166" s="57"/>
      <c r="B166" s="57"/>
      <c r="C166" s="253"/>
      <c r="D166" s="253"/>
      <c r="E166" s="241"/>
      <c r="F166" s="242"/>
      <c r="G166" s="30"/>
    </row>
    <row r="167" spans="1:7" x14ac:dyDescent="0.25">
      <c r="A167" s="57"/>
      <c r="B167" s="57"/>
      <c r="C167" s="253"/>
      <c r="D167" s="253"/>
      <c r="E167" s="241"/>
      <c r="F167" s="242"/>
      <c r="G167" s="30"/>
    </row>
    <row r="168" spans="1:7" x14ac:dyDescent="0.25">
      <c r="A168" s="57"/>
      <c r="B168" s="57"/>
      <c r="C168" s="253"/>
      <c r="D168" s="253"/>
      <c r="E168" s="241"/>
      <c r="F168" s="242"/>
      <c r="G168" s="30"/>
    </row>
    <row r="169" spans="1:7" x14ac:dyDescent="0.25">
      <c r="A169" s="57"/>
      <c r="B169" s="57"/>
      <c r="C169" s="253"/>
      <c r="D169" s="253"/>
      <c r="E169" s="241"/>
      <c r="F169" s="242"/>
      <c r="G169" s="30"/>
    </row>
    <row r="170" spans="1:7" x14ac:dyDescent="0.25">
      <c r="A170" s="57"/>
      <c r="B170" s="57"/>
      <c r="C170" s="253"/>
      <c r="D170" s="253"/>
      <c r="E170" s="241"/>
      <c r="F170" s="242"/>
      <c r="G170" s="30"/>
    </row>
    <row r="171" spans="1:7" x14ac:dyDescent="0.25">
      <c r="A171" s="57"/>
      <c r="B171" s="57"/>
      <c r="C171" s="253"/>
      <c r="D171" s="253"/>
      <c r="E171" s="241"/>
      <c r="F171" s="242"/>
      <c r="G171" s="30"/>
    </row>
    <row r="172" spans="1:7" x14ac:dyDescent="0.25">
      <c r="A172" s="57"/>
      <c r="B172" s="57"/>
      <c r="C172" s="253"/>
      <c r="D172" s="253"/>
      <c r="E172" s="241"/>
      <c r="F172" s="242"/>
      <c r="G172" s="30"/>
    </row>
    <row r="173" spans="1:7" x14ac:dyDescent="0.25">
      <c r="A173" s="57"/>
      <c r="B173" s="57"/>
      <c r="C173" s="253"/>
      <c r="D173" s="253"/>
      <c r="E173" s="241"/>
      <c r="F173" s="242"/>
      <c r="G173" s="30"/>
    </row>
    <row r="174" spans="1:7" x14ac:dyDescent="0.25">
      <c r="A174" s="57"/>
      <c r="B174" s="57"/>
      <c r="C174" s="253"/>
      <c r="D174" s="253"/>
      <c r="E174" s="241"/>
      <c r="F174" s="242"/>
      <c r="G174" s="30"/>
    </row>
    <row r="175" spans="1:7" x14ac:dyDescent="0.25">
      <c r="A175" s="28"/>
      <c r="B175" s="28"/>
      <c r="C175" s="254"/>
      <c r="D175" s="254"/>
      <c r="E175" s="249"/>
      <c r="F175" s="250"/>
      <c r="G175" s="77">
        <f>SUM(C159:D175)</f>
        <v>0</v>
      </c>
    </row>
    <row r="176" spans="1:7" x14ac:dyDescent="0.25">
      <c r="A176" s="56"/>
      <c r="B176" s="56"/>
      <c r="C176" s="255"/>
      <c r="D176" s="255"/>
      <c r="E176" s="239"/>
      <c r="F176" s="240"/>
      <c r="G176" s="30" t="str">
        <f>IF(OR($B$31=G142,$B$31=G159),IF(OR($B$32=G142,$B$32=G159),IF(OR($B$33=G142,$B$33=G159),IF(OR($B$34=G142,$B$34=G159),IF(OR($B$35=G142,$B$35=G159),IF(OR($B$36=G142,$B$36=G159),IF(OR($B$37=G142,$B$37=G159),IF(OR($B$38=G142,$B$38=G159),IF(OR($B$39=G142,$B$39=G159),IF(OR($B$40=G142,$B$40=G159),"X",$B$40),$B$39),$B$38),$B$37),$B$36),$B$35),$B$34),$B$33),$B$32),$B$31)</f>
        <v>Type de recherche</v>
      </c>
    </row>
    <row r="177" spans="1:7" x14ac:dyDescent="0.25">
      <c r="A177" s="57"/>
      <c r="B177" s="57"/>
      <c r="C177" s="253"/>
      <c r="D177" s="253"/>
      <c r="E177" s="241"/>
      <c r="F177" s="242"/>
      <c r="G177" s="30"/>
    </row>
    <row r="178" spans="1:7" x14ac:dyDescent="0.25">
      <c r="A178" s="57"/>
      <c r="B178" s="57"/>
      <c r="C178" s="253"/>
      <c r="D178" s="253"/>
      <c r="E178" s="241"/>
      <c r="F178" s="242"/>
      <c r="G178" s="30"/>
    </row>
    <row r="179" spans="1:7" x14ac:dyDescent="0.25">
      <c r="A179" s="57"/>
      <c r="B179" s="57"/>
      <c r="C179" s="253"/>
      <c r="D179" s="253"/>
      <c r="E179" s="241"/>
      <c r="F179" s="242"/>
      <c r="G179" s="30"/>
    </row>
    <row r="180" spans="1:7" x14ac:dyDescent="0.25">
      <c r="A180" s="57"/>
      <c r="B180" s="57"/>
      <c r="C180" s="253"/>
      <c r="D180" s="253"/>
      <c r="E180" s="241"/>
      <c r="F180" s="242"/>
      <c r="G180" s="30"/>
    </row>
    <row r="181" spans="1:7" x14ac:dyDescent="0.25">
      <c r="A181" s="57"/>
      <c r="B181" s="57"/>
      <c r="C181" s="253"/>
      <c r="D181" s="253"/>
      <c r="E181" s="241"/>
      <c r="F181" s="242"/>
      <c r="G181" s="30"/>
    </row>
    <row r="182" spans="1:7" x14ac:dyDescent="0.25">
      <c r="A182" s="57"/>
      <c r="B182" s="57"/>
      <c r="C182" s="253"/>
      <c r="D182" s="253"/>
      <c r="E182" s="241"/>
      <c r="F182" s="242"/>
      <c r="G182" s="30"/>
    </row>
    <row r="183" spans="1:7" x14ac:dyDescent="0.25">
      <c r="A183" s="57"/>
      <c r="B183" s="57"/>
      <c r="C183" s="253"/>
      <c r="D183" s="253"/>
      <c r="E183" s="241"/>
      <c r="F183" s="242"/>
      <c r="G183" s="30"/>
    </row>
    <row r="184" spans="1:7" x14ac:dyDescent="0.25">
      <c r="A184" s="57"/>
      <c r="B184" s="57"/>
      <c r="C184" s="253"/>
      <c r="D184" s="253"/>
      <c r="E184" s="241"/>
      <c r="F184" s="242"/>
      <c r="G184" s="30"/>
    </row>
    <row r="185" spans="1:7" x14ac:dyDescent="0.25">
      <c r="A185" s="57"/>
      <c r="B185" s="57"/>
      <c r="C185" s="253"/>
      <c r="D185" s="253"/>
      <c r="E185" s="241"/>
      <c r="F185" s="242"/>
      <c r="G185" s="30"/>
    </row>
    <row r="186" spans="1:7" x14ac:dyDescent="0.25">
      <c r="A186" s="57"/>
      <c r="B186" s="57"/>
      <c r="C186" s="253"/>
      <c r="D186" s="253"/>
      <c r="E186" s="241"/>
      <c r="F186" s="242"/>
      <c r="G186" s="30"/>
    </row>
    <row r="187" spans="1:7" x14ac:dyDescent="0.25">
      <c r="A187" s="57"/>
      <c r="B187" s="57"/>
      <c r="C187" s="253"/>
      <c r="D187" s="253"/>
      <c r="E187" s="241"/>
      <c r="F187" s="242"/>
      <c r="G187" s="30"/>
    </row>
    <row r="188" spans="1:7" x14ac:dyDescent="0.25">
      <c r="A188" s="57"/>
      <c r="B188" s="57"/>
      <c r="C188" s="253"/>
      <c r="D188" s="253"/>
      <c r="E188" s="241"/>
      <c r="F188" s="242"/>
      <c r="G188" s="30"/>
    </row>
    <row r="189" spans="1:7" x14ac:dyDescent="0.25">
      <c r="A189" s="57"/>
      <c r="B189" s="57"/>
      <c r="C189" s="253"/>
      <c r="D189" s="253"/>
      <c r="E189" s="241"/>
      <c r="F189" s="242"/>
      <c r="G189" s="30"/>
    </row>
    <row r="190" spans="1:7" x14ac:dyDescent="0.25">
      <c r="A190" s="57"/>
      <c r="B190" s="57"/>
      <c r="C190" s="253"/>
      <c r="D190" s="253"/>
      <c r="E190" s="241"/>
      <c r="F190" s="242"/>
      <c r="G190" s="30"/>
    </row>
    <row r="191" spans="1:7" x14ac:dyDescent="0.25">
      <c r="A191" s="57"/>
      <c r="B191" s="57"/>
      <c r="C191" s="253"/>
      <c r="D191" s="253"/>
      <c r="E191" s="241"/>
      <c r="F191" s="242"/>
      <c r="G191" s="30"/>
    </row>
    <row r="192" spans="1:7" x14ac:dyDescent="0.25">
      <c r="A192" s="28"/>
      <c r="B192" s="28"/>
      <c r="C192" s="254"/>
      <c r="D192" s="254"/>
      <c r="E192" s="249"/>
      <c r="F192" s="250"/>
      <c r="G192" s="77">
        <f>SUM(C176:D192)</f>
        <v>0</v>
      </c>
    </row>
    <row r="193" spans="1:7" x14ac:dyDescent="0.25">
      <c r="A193" s="56"/>
      <c r="B193" s="56"/>
      <c r="C193" s="255"/>
      <c r="D193" s="255"/>
      <c r="E193" s="232"/>
      <c r="F193" s="233"/>
      <c r="G193" s="30" t="str">
        <f>IF(OR($B$31=G142,$B$31=G159,$B$31=G176),IF(OR($B$32=G142,$B$32=G159,$B$32=G176),IF(OR($B$33=G142,$B$33=G159,$B$33=G176),IF(OR($B$34=G142,$B$34=G159,$B$34=G176),IF(OR($B$35=G142,$B$35=G159,$B$35=G176),IF(OR($B$36=G142,$B$36=G159,$B$36=G176),IF(OR($B$37=G142,$B$37=G159,$B$37=G176),IF(OR($B$38=G142,$B$38=G159,$B$38=G176),IF(OR($B$39=G142,$B$39=G159,$B$39=G176),IF(OR($B$40=G142,$B$40=G159,$B$40=G176),"X",$B$40),$B$39),$B$38),$B$37),$B$36),$B$35),$B$34),$B$33),$B$32),$B$31)</f>
        <v>X</v>
      </c>
    </row>
    <row r="194" spans="1:7" x14ac:dyDescent="0.25">
      <c r="A194" s="57"/>
      <c r="B194" s="57"/>
      <c r="C194" s="253"/>
      <c r="D194" s="253"/>
      <c r="E194" s="234"/>
      <c r="F194" s="235"/>
      <c r="G194" s="30"/>
    </row>
    <row r="195" spans="1:7" x14ac:dyDescent="0.25">
      <c r="A195" s="57"/>
      <c r="B195" s="57"/>
      <c r="C195" s="253"/>
      <c r="D195" s="253"/>
      <c r="E195" s="234"/>
      <c r="F195" s="235"/>
      <c r="G195" s="30"/>
    </row>
    <row r="196" spans="1:7" x14ac:dyDescent="0.25">
      <c r="A196" s="57"/>
      <c r="B196" s="57"/>
      <c r="C196" s="253"/>
      <c r="D196" s="253"/>
      <c r="E196" s="234"/>
      <c r="F196" s="235"/>
      <c r="G196" s="30"/>
    </row>
    <row r="197" spans="1:7" x14ac:dyDescent="0.25">
      <c r="A197" s="57"/>
      <c r="B197" s="57"/>
      <c r="C197" s="253"/>
      <c r="D197" s="253"/>
      <c r="E197" s="234"/>
      <c r="F197" s="235"/>
      <c r="G197" s="30"/>
    </row>
    <row r="198" spans="1:7" x14ac:dyDescent="0.25">
      <c r="A198" s="57"/>
      <c r="B198" s="57"/>
      <c r="C198" s="253"/>
      <c r="D198" s="253"/>
      <c r="E198" s="234"/>
      <c r="F198" s="235"/>
      <c r="G198" s="30"/>
    </row>
    <row r="199" spans="1:7" x14ac:dyDescent="0.25">
      <c r="A199" s="57"/>
      <c r="B199" s="57"/>
      <c r="C199" s="253"/>
      <c r="D199" s="253"/>
      <c r="E199" s="234"/>
      <c r="F199" s="235"/>
      <c r="G199" s="30"/>
    </row>
    <row r="200" spans="1:7" x14ac:dyDescent="0.25">
      <c r="A200" s="57"/>
      <c r="B200" s="57"/>
      <c r="C200" s="253"/>
      <c r="D200" s="253"/>
      <c r="E200" s="234"/>
      <c r="F200" s="235"/>
      <c r="G200" s="30"/>
    </row>
    <row r="201" spans="1:7" x14ac:dyDescent="0.25">
      <c r="A201" s="57"/>
      <c r="B201" s="57"/>
      <c r="C201" s="253"/>
      <c r="D201" s="253"/>
      <c r="E201" s="234"/>
      <c r="F201" s="235"/>
      <c r="G201" s="30"/>
    </row>
    <row r="202" spans="1:7" x14ac:dyDescent="0.25">
      <c r="A202" s="57"/>
      <c r="B202" s="57" t="str">
        <f>G193</f>
        <v>X</v>
      </c>
      <c r="C202" s="253">
        <f t="shared" ref="C202:C204" si="5">IF(AND($B$28&gt;=1,$B$31=$B202),SUMIFS($G$61:$G$71,$A$61:$A$71,A202),0)+IF(AND($B$28&gt;=2,$B$32=$B202),SUMIFS($K$61:$K$71,$A$61:$A$71,A202),0)+IF(AND($B$28&gt;=3,$B$33=$B202),SUMIFS($O$61:$O$71,$A$61:$A$71,A202),0)+IF(AND($B$28&gt;=4,$B$34=$B202),SUMIFS($S$61:$S$71,$A$61:$A$71,A202),0)+IF(AND($B$28&gt;=5,$B$35=$B202),SUMIFS($W$61:$W$71,$A$61:$A$71,A202),0)+IF(AND($B$28&gt;=6,$B$36=$B202),SUMIFS($AA$61:$AA$71,$A$61:$A$71,A202),0)+IF(AND($B$28&gt;=7,$B$37=$B202),SUMIFS($AE$61:$AE$71,$A$61:$A$71,A202),0)+IF(AND($B$28&gt;=8,$B$38=$B202),SUMIFS($AI$61:$AI$71,$A$61:$A$71,A202),0)+IF(AND($B$28&gt;=9,$B$39=$B202),SUMIFS($AM$61:$AM$71,$A$61:$A$71,A202),0)+IF(AND($B$28&gt;=10,$B$40=$B202),SUMIFS($AQ$61:$AQ$71,$A$61:$A$71,A202),0)</f>
        <v>0</v>
      </c>
      <c r="D202" s="253"/>
      <c r="E202" s="234"/>
      <c r="F202" s="235"/>
      <c r="G202" s="30"/>
    </row>
    <row r="203" spans="1:7" x14ac:dyDescent="0.25">
      <c r="A203" s="57"/>
      <c r="B203" s="57" t="str">
        <f>G193</f>
        <v>X</v>
      </c>
      <c r="C203" s="253">
        <f t="shared" si="5"/>
        <v>0</v>
      </c>
      <c r="D203" s="253"/>
      <c r="E203" s="234"/>
      <c r="F203" s="235"/>
      <c r="G203" s="30"/>
    </row>
    <row r="204" spans="1:7" x14ac:dyDescent="0.25">
      <c r="A204" s="57"/>
      <c r="B204" s="57" t="str">
        <f>G193</f>
        <v>X</v>
      </c>
      <c r="C204" s="253">
        <f t="shared" si="5"/>
        <v>0</v>
      </c>
      <c r="D204" s="253"/>
      <c r="E204" s="234"/>
      <c r="F204" s="235"/>
      <c r="G204" s="30"/>
    </row>
    <row r="205" spans="1:7" x14ac:dyDescent="0.25">
      <c r="A205" s="57"/>
      <c r="B205" s="57" t="str">
        <f>G193</f>
        <v>X</v>
      </c>
      <c r="C205" s="253">
        <f>IF(AND($B$28&gt;=1,$B$31=$B205),SUMIFS($G$76:$G$86,$A$76:$A$86,"Equipements process (RDI)"),0)+IF(AND($B$28&gt;=2,$B$32=$B205),SUMIFS($K$76:$K$86,$A$76:$A$86,"Equipements process (RDI)"),0)+IF(AND($B$28&gt;=3,$B$33=$B205),SUMIFS($O$76:$O$86,$A$76:$A$86,"Equipements process (RDI)"),0)+IF(AND($B$28&gt;=4,$B$34=$B205),SUMIFS($S$76:$S$86,$A$76:$A$86,"Equipements process (RDI)"),0)+IF(AND($B$28&gt;=5,$B$35=$B205),SUMIFS($W$76:$W$86,$A$76:$A$86,"Equipements process (RDI)"),0)+IF(AND($B$28&gt;=6,$B$36=$B205),SUMIFS($AA$76:$AA$86,$A$76:$A$86,"Equipements process (RDI)"),0)+IF(AND($B$28&gt;=7,$B$37=$B205),SUMIFS($AE$76:$AE$86,$A$76:$A$86,"Equipements process (RDI)"),0)+IF(AND($B$28&gt;=8,$B$38=$B205),SUMIFS($AI$76:$AI$86,$A$76:$A$86,"Equipements process (RDI)"),0)+IF(AND($B$28&gt;=9,$B$39=$B205),SUMIFS($AM$76:$AM$86,$A$76:$A$86,"Equipements process (RDI)"),0)+IF(AND($B$28&gt;=10,$B$40=$B205),SUMIFS($AQ$76:$AQ$86,$A$76:$A$86,"Equipements process (RDI)"),0)</f>
        <v>0</v>
      </c>
      <c r="D205" s="253"/>
      <c r="E205" s="234"/>
      <c r="F205" s="235"/>
      <c r="G205" s="30"/>
    </row>
    <row r="206" spans="1:7" x14ac:dyDescent="0.25">
      <c r="A206" s="57"/>
      <c r="B206" s="57" t="str">
        <f>G193</f>
        <v>X</v>
      </c>
      <c r="C206" s="253">
        <f>IF(AND($B$28&gt;=1,$B$31=$B206),SUMIFS($G$76:$G$86,$A$76:$A$86,A206),0)+IF(AND($B$28&gt;=2,$B$32=$B206),SUMIFS($K$76:$K$86,$A$76:$A$86,A206),0)+IF(AND($B$28&gt;=3,$B$33=$B206),SUMIFS($O$76:$O$86,$A$76:$A$86,A206),0)+IF(AND($B$28&gt;=4,$B$34=$B206),SUMIFS($S$76:$S$86,$A$76:$A$86,A206),0)+IF(AND($B$28&gt;=5,$B$35=$B206),SUMIFS($W$76:$W$86,$A$76:$A$86,A206),0)+IF(AND($B$28&gt;=6,$B$36=$B206),SUMIFS($AA$76:$AA$86,$A$76:$A$86,A206),0)+IF(AND($B$28&gt;=7,$B$37=$B206),SUMIFS($AE$76:$AE$86,$A$76:$A$86,A206),0)+IF(AND($B$28&gt;=8,$B$38=$B206),SUMIFS($AI$76:$AI$86,$A$76:$A$86,A206),0)+IF(AND($B$28&gt;=9,$B$39=$B206),SUMIFS($AM$76:$AM$86,$A$76:$A$86,A206),0)+IF(AND($B$28&gt;=10,$B$40=$B206),SUMIFS($AQ$76:$AQ$86,$A$76:$A$86,A206),0)</f>
        <v>0</v>
      </c>
      <c r="D206" s="253"/>
      <c r="E206" s="234"/>
      <c r="F206" s="235"/>
      <c r="G206" s="30"/>
    </row>
    <row r="207" spans="1:7" x14ac:dyDescent="0.25">
      <c r="A207" s="57"/>
      <c r="B207" s="57" t="str">
        <f>G193</f>
        <v>X</v>
      </c>
      <c r="C207" s="253">
        <f>IF(AND($B$28&gt;=1,$B$31=$B207),SUMIFS($G$76:$G$86,$A$76:$A$86,A207),0)+IF(AND($B$28&gt;=2,$B$32=$B207),SUMIFS($K$76:$K$86,$A$76:$A$86,A207),0)+IF(AND($B$28&gt;=3,$B$33=$B207),SUMIFS($O$76:$O$86,$A$76:$A$86,A207),0)+IF(AND($B$28&gt;=4,$B$34=$B207),SUMIFS($S$76:$S$86,$A$76:$A$86,A207),0)+IF(AND($B$28&gt;=5,$B$35=$B207),SUMIFS($W$76:$W$86,$A$76:$A$86,A207),0)+IF(AND($B$28&gt;=6,$B$36=$B207),SUMIFS($AA$76:$AA$86,$A$76:$A$86,A207),0)+IF(AND($B$28&gt;=7,$B$37=$B207),SUMIFS($AE$76:$AE$86,$A$76:$A$86,A207),0)+IF(AND($B$28&gt;=8,$B$38=$B207),SUMIFS($AI$76:$AI$86,$A$76:$A$86,A207),0)+IF(AND($B$28&gt;=9,$B$39=$B207),SUMIFS($AM$76:$AM$86,$A$76:$A$86,A207),0)+IF(AND($B$28&gt;=10,$B$40=$B207),SUMIFS($AQ$76:$AQ$86,$A$76:$A$86,A207),0)</f>
        <v>0</v>
      </c>
      <c r="D207" s="253"/>
      <c r="E207" s="234"/>
      <c r="F207" s="235"/>
      <c r="G207" s="30"/>
    </row>
    <row r="208" spans="1:7" x14ac:dyDescent="0.25">
      <c r="A208" s="57"/>
      <c r="B208" s="57" t="str">
        <f>G193</f>
        <v>X</v>
      </c>
      <c r="C208" s="253">
        <f>IF(AND($B$28&gt;=1,$B$31=$B208),SUMIFS($G$76:$G$86,$A$76:$A$86,A208),0)+IF(AND($B$28&gt;=2,$B$32=$B208),SUMIFS($K$76:$K$86,$A$76:$A$86,A208),0)+IF(AND($B$28&gt;=3,$B$33=$B208),SUMIFS($O$76:$O$86,$A$76:$A$86,A208),0)+IF(AND($B$28&gt;=4,$B$34=$B208),SUMIFS($S$76:$S$86,$A$76:$A$86,A208),0)+IF(AND($B$28&gt;=5,$B$35=$B208),SUMIFS($W$76:$W$86,$A$76:$A$86,A208),0)+IF(AND($B$28&gt;=6,$B$36=$B208),SUMIFS($AA$76:$AA$86,$A$76:$A$86,A208),0)+IF(AND($B$28&gt;=7,$B$37=$B208),SUMIFS($AE$76:$AE$86,$A$76:$A$86,A208),0)+IF(AND($B$28&gt;=8,$B$38=$B208),SUMIFS($AI$76:$AI$86,$A$76:$A$86,A208),0)+IF(AND($B$28&gt;=9,$B$39=$B208),SUMIFS($AM$76:$AM$86,$A$76:$A$86,A208),0)+IF(AND($B$28&gt;=10,$B$40=$B208),SUMIFS($AQ$76:$AQ$86,$A$76:$A$86,A208),0)</f>
        <v>0</v>
      </c>
      <c r="D208" s="253"/>
      <c r="E208" s="234"/>
      <c r="F208" s="235"/>
      <c r="G208" s="30"/>
    </row>
    <row r="209" spans="1:7" x14ac:dyDescent="0.25">
      <c r="A209" s="28"/>
      <c r="B209" s="28" t="str">
        <f>G193</f>
        <v>X</v>
      </c>
      <c r="C209" s="254">
        <f>IF(AND($B$28&gt;=1,$B$31=$B209),$G$91,0)+IF(AND($B$28&gt;=2,$B$32=$B209),$K$91,0)+IF(AND($B$28&gt;=3,$B$33=$B209),$O$91,0)+IF(AND($B$28&gt;=4,$B$34=$B209),$S$91,0)+IF(AND($B$28&gt;=5,$B$35=$B209),$W$91,0)+IF(AND($B$28&gt;=6,$B$36=$B209),$AA$91,0)+IF(AND($B$28&gt;=7,$B$37=$B209),$AE$91,0)+IF(AND($B$28&gt;=8,$B$38=$B209),$AI$91,0)+IF(AND($B$28&gt;=9,$B$39=$B209),$AM$91,0)+IF(AND($B$28&gt;=10,$B$40=$B209),$AQ$91,0)</f>
        <v>0</v>
      </c>
      <c r="D209" s="254"/>
      <c r="E209" s="251"/>
      <c r="F209" s="252"/>
      <c r="G209" s="77">
        <f>SUM(C193:D209)</f>
        <v>0</v>
      </c>
    </row>
    <row r="210" spans="1:7" x14ac:dyDescent="0.25">
      <c r="A210" s="56"/>
      <c r="B210" s="56" t="str">
        <f>G210</f>
        <v>X</v>
      </c>
      <c r="C210" s="255">
        <f>IF(AND($B$28&gt;=1,$B$31=$B210),SUMIFS($G$46:$G$56,$A$46:$A$56,"Statutaire de la fonction publique"),0)+IF(AND($B$28&gt;=2,$B$32=$B210),SUMIFS($K$46:$K$56,$A$46:$A$56,"Statutaire de la fonction publique"),0)+IF(AND($B$28&gt;=3,$B$33=$B210),SUMIFS($O$46:$O$56,$A$46:$A$56,"Statutaire de la fonction publique"),0)+IF(AND($B$28&gt;=4,$B$34=$B210),SUMIFS($S$46:$S$56,$A$46:$A$56,"Statutaire de la fonction publique"),0)+IF(AND($B$28&gt;=5,$B$35=$B210),SUMIFS($W$46:$W$56,$A$46:$A$56,"Statutaire de la fonction publique"),0)+IF(AND($B$28&gt;=6,$B$36=$B210),SUMIFS($AA$46:$AA$56,$A$46:$A$56,"Statutaire de la fonction publique"),0)+IF(AND($B$28&gt;=7,$B$37=$B210),SUMIFS($AE$46:$AE$56,$A$46:$A$56,"Statutaire de la fonction publique"),0)+IF(AND($B$28&gt;=8,$B$38=$B210),SUMIFS($AI$46:$AI$56,$A$46:$A$56,"Statutaire de la fonction publique"),0)+IF(AND($B$28&gt;=9,$B$39=$B210),SUMIFS($AM$46:$AM$56,$A$46:$A$56,"Statutaire de la fonction publique"),0)+IF(AND($B$28&gt;=10,$B$40=$B210),SUMIFS($AQ$46:$AQ$56,$A$46:$A$56,"Statutaire de la fonction publique"),0)</f>
        <v>0</v>
      </c>
      <c r="D210" s="255"/>
      <c r="E210" s="232">
        <f>SUM(C210:D226)</f>
        <v>0</v>
      </c>
      <c r="F210" s="233"/>
      <c r="G210" s="30" t="str">
        <f>IF(OR($B$31=G142,$B$31=G159,$B$31=G176,$B$31=G193),IF(OR($B$32=G142,$B$32=G159,$B$32=G176,$B$32=G193),IF(OR($B$33=G142,$B$33=G159,$B$33=G176,$B$33=G193),IF(OR($B$34=G142,$B$34=G159,$B$34=G176,$B$34=G193),IF(OR($B$35=G142,$B$35=G159,$B$35=G176,$B$35=G193),IF(OR($B$36=G142,$B$36=G159,$B$36=G176,$B$36=G193),IF(OR($B$37=G142,$B$37=G159,$B$37=G176,$B$37=G193),IF(OR($B$38=G142,$B$38=G159,$B$38=G176,$B$38=G193),IF(OR($B$39=G142,$B$39=G159,$B$39=G176,$B$39=G193),IF(OR($B$40=G142,$B$40=G159,$B$40=G176,$B$40=G193),"X",$B$40),$B$39),$B$38),$B$37),$B$36),$B$35),$B$34),$B$33),$B$32),$B$31)</f>
        <v>X</v>
      </c>
    </row>
    <row r="211" spans="1:7" x14ac:dyDescent="0.25">
      <c r="A211" s="57"/>
      <c r="B211" s="57" t="str">
        <f>G210</f>
        <v>X</v>
      </c>
      <c r="C211" s="253">
        <f>IF(AND($B$28&gt;=1,$B$31=$B211),SUMIFS($G$46:$G$56,$A$46:$A$56,"Non statutaire de la fonction publique"),0)+IF(AND($B$28&gt;=2,$B$32=$B211),SUMIFS($K$46:$K$56,$A$46:$A$56,"Non statutaire de la fonction publique"),0)+IF(AND($B$28&gt;=3,$B$33=$B211),SUMIFS($O$46:$O$56,$A$46:$A$56,"Non statutaire de la fonction publique"),0)+IF(AND($B$28&gt;=4,$B$34=$B211),SUMIFS($S$46:$S$56,$A$46:$A$56,"Non statutaire de la fonction publique"),0)+IF(AND($B$28&gt;=5,$B$35=$B211),SUMIFS($W$46:$W$56,$A$46:$A$56,"Non statutaire de la fonction publique"),0)+IF(AND($B$28&gt;=6,$B$36=$B211),SUMIFS($AA$46:$AA$56,$A$46:$A$56,"Non statutaire de la fonction publique"),0)+IF(AND($B$28&gt;=7,$B$37=$B211),SUMIFS($AE$46:$AE$56,$A$46:$A$56,"Non statutaire de la fonction publique"),0)+IF(AND($B$28&gt;=8,$B$38=$B211),SUMIFS($AI$46:$AI$56,$A$46:$A$56,"Non statutaire de la fonction publique"),0)+IF(AND($B$28&gt;=9,$B$39=$B211),SUMIFS($AM$46:$AM$56,$A$46:$A$56,"Non statutaire de la fonction publique"),0)+IF(AND($B$28&gt;=10,$B$40=$B211),SUMIFS($AQ$46:$AQ$56,$A$46:$A$56,"Non statutaire de la fonction publique"),0)</f>
        <v>0</v>
      </c>
      <c r="D211" s="253"/>
      <c r="E211" s="234"/>
      <c r="F211" s="235"/>
      <c r="G211" s="30"/>
    </row>
    <row r="212" spans="1:7" x14ac:dyDescent="0.25">
      <c r="A212" s="57"/>
      <c r="B212" s="57" t="str">
        <f>G210</f>
        <v>X</v>
      </c>
      <c r="C212" s="253">
        <f>IF(AND($B$28&gt;=1,$B$31=$B212),SUMIFS($G$46:$G$56,$A$46:$A$56,$A212),0)+IF(AND($B$28&gt;=2,$B$32=$B212),SUMIFS($K$46:$K$56,$A$46:$A$56,$A212),0)+IF(AND($B$28&gt;=3,$B$33=$B212),SUMIFS($O$46:$O$56,$A$46:$A$56,$A212),0)+IF(AND($B$28&gt;=4,$B$34=$B212),SUMIFS($S$46:$S$56,$A$46:$A$56,$A212),0)+IF(AND($B$28&gt;=5,$B$35=$B212),SUMIFS($W$46:$W$56,$A$46:$A$56,$A212),0)+IF(AND($B$28&gt;=6,$B$36=$B212),SUMIFS($AA$46:$AA$56,$A$46:$A$56,$A212),0)+IF(AND($B$28&gt;=7,$B$37=$B212),SUMIFS($AE$46:$AE$56,$A$46:$A$56,$A212),0)+IF(AND($B$28&gt;=8,$B$38=$B212),SUMIFS($AI$46:$AI$56,$A$46:$A$56,$A212),0)+IF(AND($B$28&gt;=9,$B$39=$B212),SUMIFS($AM$46:$AM$56,$A$46:$A$56,$A212),0)+IF(AND($B$28&gt;=10,$B$40=$B212),SUMIFS($AQ$46:$AQ$56,$A$46:$A$56,$A212),0)</f>
        <v>0</v>
      </c>
      <c r="D212" s="253"/>
      <c r="E212" s="234"/>
      <c r="F212" s="235"/>
      <c r="G212" s="30"/>
    </row>
    <row r="213" spans="1:7" x14ac:dyDescent="0.25">
      <c r="A213" s="57"/>
      <c r="B213" s="57" t="str">
        <f>G210</f>
        <v>X</v>
      </c>
      <c r="C213" s="253">
        <f t="shared" ref="C213:C219" si="6">IF(AND($B$28&gt;=1,$B$31=$B213),SUMIFS($G$61:$G$71,$A$61:$A$71,A213),0)+IF(AND($B$28&gt;=2,$B$32=$B213),SUMIFS($K$61:$K$71,$A$61:$A$71,A213),0)+IF(AND($B$28&gt;=3,$B$33=$B213),SUMIFS($O$61:$O$71,$A$61:$A$71,A213),0)+IF(AND($B$28&gt;=4,$B$34=$B213),SUMIFS($S$61:$S$71,$A$61:$A$71,A213),0)+IF(AND($B$28&gt;=5,$B$35=$B213),SUMIFS($W$61:$W$71,$A$61:$A$71,A213),0)+IF(AND($B$28&gt;=6,$B$36=$B213),SUMIFS($AA$61:$AA$71,$A$61:$A$71,A213),0)+IF(AND($B$28&gt;=7,$B$37=$B213),SUMIFS($AE$61:$AE$71,$A$61:$A$71,A213),0)+IF(AND($B$28&gt;=8,$B$38=$B213),SUMIFS($AI$61:$AI$71,$A$61:$A$71,A213),0)+IF(AND($B$28&gt;=9,$B$39=$B213),SUMIFS($AM$61:$AM$71,$A$61:$A$71,A213),0)+IF(AND($B$28&gt;=10,$B$40=$B213),SUMIFS($AQ$61:$AQ$71,$A$61:$A$71,A213),0)</f>
        <v>0</v>
      </c>
      <c r="D213" s="253"/>
      <c r="E213" s="234"/>
      <c r="F213" s="235"/>
      <c r="G213" s="30"/>
    </row>
    <row r="214" spans="1:7" x14ac:dyDescent="0.25">
      <c r="A214" s="57"/>
      <c r="B214" s="57" t="str">
        <f>G210</f>
        <v>X</v>
      </c>
      <c r="C214" s="253">
        <f t="shared" si="6"/>
        <v>0</v>
      </c>
      <c r="D214" s="253"/>
      <c r="E214" s="234"/>
      <c r="F214" s="235"/>
      <c r="G214" s="30"/>
    </row>
    <row r="215" spans="1:7" x14ac:dyDescent="0.25">
      <c r="A215" s="57"/>
      <c r="B215" s="57" t="str">
        <f>G210</f>
        <v>X</v>
      </c>
      <c r="C215" s="253">
        <f t="shared" si="6"/>
        <v>0</v>
      </c>
      <c r="D215" s="253"/>
      <c r="E215" s="234"/>
      <c r="F215" s="235"/>
      <c r="G215" s="30"/>
    </row>
    <row r="216" spans="1:7" x14ac:dyDescent="0.25">
      <c r="A216" s="57"/>
      <c r="B216" s="57" t="str">
        <f>G210</f>
        <v>X</v>
      </c>
      <c r="C216" s="253">
        <f t="shared" si="6"/>
        <v>0</v>
      </c>
      <c r="D216" s="253"/>
      <c r="E216" s="234"/>
      <c r="F216" s="235"/>
      <c r="G216" s="30"/>
    </row>
    <row r="217" spans="1:7" x14ac:dyDescent="0.25">
      <c r="A217" s="57"/>
      <c r="B217" s="57" t="str">
        <f>G210</f>
        <v>X</v>
      </c>
      <c r="C217" s="253">
        <f t="shared" si="6"/>
        <v>0</v>
      </c>
      <c r="D217" s="253"/>
      <c r="E217" s="234"/>
      <c r="F217" s="235"/>
      <c r="G217" s="30"/>
    </row>
    <row r="218" spans="1:7" x14ac:dyDescent="0.25">
      <c r="A218" s="57"/>
      <c r="B218" s="57" t="str">
        <f>G210</f>
        <v>X</v>
      </c>
      <c r="C218" s="253">
        <f t="shared" si="6"/>
        <v>0</v>
      </c>
      <c r="D218" s="253"/>
      <c r="E218" s="234"/>
      <c r="F218" s="235"/>
      <c r="G218" s="30"/>
    </row>
    <row r="219" spans="1:7" x14ac:dyDescent="0.25">
      <c r="A219" s="57"/>
      <c r="B219" s="57" t="str">
        <f>G210</f>
        <v>X</v>
      </c>
      <c r="C219" s="253">
        <f t="shared" si="6"/>
        <v>0</v>
      </c>
      <c r="D219" s="253"/>
      <c r="E219" s="234"/>
      <c r="F219" s="235"/>
      <c r="G219" s="30"/>
    </row>
    <row r="220" spans="1:7" x14ac:dyDescent="0.25">
      <c r="A220" s="57" t="s">
        <v>20</v>
      </c>
      <c r="B220" s="57" t="str">
        <f>G210</f>
        <v>X</v>
      </c>
      <c r="C220" s="253">
        <f t="shared" ref="C220:C221" si="7">IF(AND($B$28&gt;=1,$B$31=$B220),SUMIFS($G$61:$G$71,$A$61:$A$71,A220),0)+IF(AND($B$28&gt;=2,$B$32=$B220),SUMIFS($K$61:$K$71,$A$61:$A$71,A220),0)+IF(AND($B$28&gt;=3,$B$33=$B220),SUMIFS($O$61:$O$71,$A$61:$A$71,A220),0)+IF(AND($B$28&gt;=4,$B$34=$B220),SUMIFS($S$61:$S$71,$A$61:$A$71,A220),0)+IF(AND($B$28&gt;=5,$B$35=$B220),SUMIFS($W$61:$W$71,$A$61:$A$71,A220),0)+IF(AND($B$28&gt;=6,$B$36=$B220),SUMIFS($AA$61:$AA$71,$A$61:$A$71,A220),0)+IF(AND($B$28&gt;=7,$B$37=$B220),SUMIFS($AE$61:$AE$71,$A$61:$A$71,A220),0)+IF(AND($B$28&gt;=8,$B$38=$B220),SUMIFS($AI$61:$AI$71,$A$61:$A$71,A220),0)+IF(AND($B$28&gt;=9,$B$39=$B220),SUMIFS($AM$61:$AM$71,$A$61:$A$71,A220),0)+IF(AND($B$28&gt;=10,$B$40=$B220),SUMIFS($AQ$61:$AQ$71,$A$61:$A$71,A220),0)</f>
        <v>0</v>
      </c>
      <c r="D220" s="253"/>
      <c r="E220" s="234"/>
      <c r="F220" s="235"/>
      <c r="G220" s="30"/>
    </row>
    <row r="221" spans="1:7" x14ac:dyDescent="0.25">
      <c r="A221" s="57" t="s">
        <v>21</v>
      </c>
      <c r="B221" s="57" t="str">
        <f>G210</f>
        <v>X</v>
      </c>
      <c r="C221" s="253">
        <f t="shared" si="7"/>
        <v>0</v>
      </c>
      <c r="D221" s="253"/>
      <c r="E221" s="234"/>
      <c r="F221" s="235"/>
      <c r="G221" s="30"/>
    </row>
    <row r="222" spans="1:7" x14ac:dyDescent="0.25">
      <c r="A222" s="57" t="s">
        <v>22</v>
      </c>
      <c r="B222" s="57" t="str">
        <f>G210</f>
        <v>X</v>
      </c>
      <c r="C222" s="253">
        <f>IF(AND($B$28&gt;=1,$B$31=$B222),SUMIFS($G$76:$G$86,$A$76:$A$86,"Equipements process (RDI)"),0)+IF(AND($B$28&gt;=2,$B$32=$B222),SUMIFS($K$76:$K$86,$A$76:$A$86,"Equipements process (RDI)"),0)+IF(AND($B$28&gt;=3,$B$33=$B222),SUMIFS($O$76:$O$86,$A$76:$A$86,"Equipements process (RDI)"),0)+IF(AND($B$28&gt;=4,$B$34=$B222),SUMIFS($S$76:$S$86,$A$76:$A$86,"Equipements process (RDI)"),0)+IF(AND($B$28&gt;=5,$B$35=$B222),SUMIFS($W$76:$W$86,$A$76:$A$86,"Equipements process (RDI)"),0)+IF(AND($B$28&gt;=6,$B$36=$B222),SUMIFS($AA$76:$AA$86,$A$76:$A$86,"Equipements process (RDI)"),0)+IF(AND($B$28&gt;=7,$B$37=$B222),SUMIFS($AE$76:$AE$86,$A$76:$A$86,"Equipements process (RDI)"),0)+IF(AND($B$28&gt;=8,$B$38=$B222),SUMIFS($AI$76:$AI$86,$A$76:$A$86,"Equipements process (RDI)"),0)+IF(AND($B$28&gt;=9,$B$39=$B222),SUMIFS($AM$76:$AM$86,$A$76:$A$86,"Equipements process (RDI)"),0)+IF(AND($B$28&gt;=10,$B$40=$B222),SUMIFS($AQ$76:$AQ$86,$A$76:$A$86,"Equipements process (RDI)"),0)</f>
        <v>0</v>
      </c>
      <c r="D222" s="253"/>
      <c r="E222" s="234"/>
      <c r="F222" s="235"/>
      <c r="G222" s="30"/>
    </row>
    <row r="223" spans="1:7" x14ac:dyDescent="0.25">
      <c r="A223" s="57" t="s">
        <v>23</v>
      </c>
      <c r="B223" s="57" t="str">
        <f>G210</f>
        <v>X</v>
      </c>
      <c r="C223" s="253">
        <f>IF(AND($B$28&gt;=1,$B$31=$B223),SUMIFS($G$76:$G$86,$A$76:$A$86,A223),0)+IF(AND($B$28&gt;=2,$B$32=$B223),SUMIFS($K$76:$K$86,$A$76:$A$86,A223),0)+IF(AND($B$28&gt;=3,$B$33=$B223),SUMIFS($O$76:$O$86,$A$76:$A$86,A223),0)+IF(AND($B$28&gt;=4,$B$34=$B223),SUMIFS($S$76:$S$86,$A$76:$A$86,A223),0)+IF(AND($B$28&gt;=5,$B$35=$B223),SUMIFS($W$76:$W$86,$A$76:$A$86,A223),0)+IF(AND($B$28&gt;=6,$B$36=$B223),SUMIFS($AA$76:$AA$86,$A$76:$A$86,A223),0)+IF(AND($B$28&gt;=7,$B$37=$B223),SUMIFS($AE$76:$AE$86,$A$76:$A$86,A223),0)+IF(AND($B$28&gt;=8,$B$38=$B223),SUMIFS($AI$76:$AI$86,$A$76:$A$86,A223),0)+IF(AND($B$28&gt;=9,$B$39=$B223),SUMIFS($AM$76:$AM$86,$A$76:$A$86,A223),0)+IF(AND($B$28&gt;=10,$B$40=$B223),SUMIFS($AQ$76:$AQ$86,$A$76:$A$86,A223),0)</f>
        <v>0</v>
      </c>
      <c r="D223" s="253"/>
      <c r="E223" s="234"/>
      <c r="F223" s="235"/>
      <c r="G223" s="30"/>
    </row>
    <row r="224" spans="1:7" x14ac:dyDescent="0.25">
      <c r="A224" s="57" t="s">
        <v>24</v>
      </c>
      <c r="B224" s="57" t="str">
        <f>G210</f>
        <v>X</v>
      </c>
      <c r="C224" s="253">
        <f>IF(AND($B$28&gt;=1,$B$31=$B224),SUMIFS($G$76:$G$86,$A$76:$A$86,A224),0)+IF(AND($B$28&gt;=2,$B$32=$B224),SUMIFS($K$76:$K$86,$A$76:$A$86,A224),0)+IF(AND($B$28&gt;=3,$B$33=$B224),SUMIFS($O$76:$O$86,$A$76:$A$86,A224),0)+IF(AND($B$28&gt;=4,$B$34=$B224),SUMIFS($S$76:$S$86,$A$76:$A$86,A224),0)+IF(AND($B$28&gt;=5,$B$35=$B224),SUMIFS($W$76:$W$86,$A$76:$A$86,A224),0)+IF(AND($B$28&gt;=6,$B$36=$B224),SUMIFS($AA$76:$AA$86,$A$76:$A$86,A224),0)+IF(AND($B$28&gt;=7,$B$37=$B224),SUMIFS($AE$76:$AE$86,$A$76:$A$86,A224),0)+IF(AND($B$28&gt;=8,$B$38=$B224),SUMIFS($AI$76:$AI$86,$A$76:$A$86,A224),0)+IF(AND($B$28&gt;=9,$B$39=$B224),SUMIFS($AM$76:$AM$86,$A$76:$A$86,A224),0)+IF(AND($B$28&gt;=10,$B$40=$B224),SUMIFS($AQ$76:$AQ$86,$A$76:$A$86,A224),0)</f>
        <v>0</v>
      </c>
      <c r="D224" s="253"/>
      <c r="E224" s="234"/>
      <c r="F224" s="235"/>
      <c r="G224" s="30"/>
    </row>
    <row r="225" spans="1:7" x14ac:dyDescent="0.25">
      <c r="A225" s="57" t="s">
        <v>25</v>
      </c>
      <c r="B225" s="57" t="str">
        <f>G210</f>
        <v>X</v>
      </c>
      <c r="C225" s="253">
        <f>IF(AND($B$28&gt;=1,$B$31=$B225),SUMIFS($G$76:$G$86,$A$76:$A$86,A225),0)+IF(AND($B$28&gt;=2,$B$32=$B225),SUMIFS($K$76:$K$86,$A$76:$A$86,A225),0)+IF(AND($B$28&gt;=3,$B$33=$B225),SUMIFS($O$76:$O$86,$A$76:$A$86,A225),0)+IF(AND($B$28&gt;=4,$B$34=$B225),SUMIFS($S$76:$S$86,$A$76:$A$86,A225),0)+IF(AND($B$28&gt;=5,$B$35=$B225),SUMIFS($W$76:$W$86,$A$76:$A$86,A225),0)+IF(AND($B$28&gt;=6,$B$36=$B225),SUMIFS($AA$76:$AA$86,$A$76:$A$86,A225),0)+IF(AND($B$28&gt;=7,$B$37=$B225),SUMIFS($AE$76:$AE$86,$A$76:$A$86,A225),0)+IF(AND($B$28&gt;=8,$B$38=$B225),SUMIFS($AI$76:$AI$86,$A$76:$A$86,A225),0)+IF(AND($B$28&gt;=9,$B$39=$B225),SUMIFS($AM$76:$AM$86,$A$76:$A$86,A225),0)+IF(AND($B$28&gt;=10,$B$40=$B225),SUMIFS($AQ$76:$AQ$86,$A$76:$A$86,A225),0)</f>
        <v>0</v>
      </c>
      <c r="D225" s="253"/>
      <c r="E225" s="234"/>
      <c r="F225" s="235"/>
      <c r="G225" s="30"/>
    </row>
    <row r="226" spans="1:7" x14ac:dyDescent="0.25">
      <c r="A226" s="28" t="s">
        <v>36</v>
      </c>
      <c r="B226" s="28" t="str">
        <f>G210</f>
        <v>X</v>
      </c>
      <c r="C226" s="254">
        <f>IF(AND($B$28&gt;=1,$B$31=$B226),$G$91,0)+IF(AND($B$28&gt;=2,$B$32=$B226),$K$91,0)+IF(AND($B$28&gt;=3,$B$33=$B226),$O$91,0)+IF(AND($B$28&gt;=4,$B$34=$B226),$S$91,0)+IF(AND($B$28&gt;=5,$B$35=$B226),$W$91,0)+IF(AND($B$28&gt;=6,$B$36=$B226),$AA$91,0)+IF(AND($B$28&gt;=7,$B$37=$B226),$AE$91,0)+IF(AND($B$28&gt;=8,$B$38=$B226),$AI$91,0)+IF(AND($B$28&gt;=9,$B$39=$B226),$AM$91,0)+IF(AND($B$28&gt;=10,$B$40=$B226),$AQ$91,0)</f>
        <v>0</v>
      </c>
      <c r="D226" s="254"/>
      <c r="E226" s="251"/>
      <c r="F226" s="252"/>
      <c r="G226" s="77">
        <f>SUM(C210:D226)</f>
        <v>0</v>
      </c>
    </row>
  </sheetData>
  <customSheetViews>
    <customSheetView guid="{382F9144-C632-471B-9E71-B8C862BB84A7}" scale="85" showGridLines="0">
      <selection activeCell="A6" sqref="A6:A10"/>
      <pageMargins left="0.7" right="0.7" top="0.75" bottom="0.75" header="0.3" footer="0.3"/>
    </customSheetView>
  </customSheetViews>
  <mergeCells count="141">
    <mergeCell ref="C223:D223"/>
    <mergeCell ref="C224:D224"/>
    <mergeCell ref="C225:D225"/>
    <mergeCell ref="C226:D226"/>
    <mergeCell ref="C217:D217"/>
    <mergeCell ref="C218:D218"/>
    <mergeCell ref="C219:D219"/>
    <mergeCell ref="C220:D220"/>
    <mergeCell ref="C221:D221"/>
    <mergeCell ref="C222:D222"/>
    <mergeCell ref="C211:D211"/>
    <mergeCell ref="C212:D212"/>
    <mergeCell ref="C213:D213"/>
    <mergeCell ref="C214:D214"/>
    <mergeCell ref="C215:D215"/>
    <mergeCell ref="C216:D216"/>
    <mergeCell ref="C205:D205"/>
    <mergeCell ref="C206:D206"/>
    <mergeCell ref="C207:D207"/>
    <mergeCell ref="C208:D208"/>
    <mergeCell ref="C209:D209"/>
    <mergeCell ref="C210:D210"/>
    <mergeCell ref="C199:D199"/>
    <mergeCell ref="C200:D200"/>
    <mergeCell ref="C201:D201"/>
    <mergeCell ref="C202:D202"/>
    <mergeCell ref="C203:D203"/>
    <mergeCell ref="C204:D204"/>
    <mergeCell ref="C193:D193"/>
    <mergeCell ref="C194:D194"/>
    <mergeCell ref="C195:D195"/>
    <mergeCell ref="C196:D196"/>
    <mergeCell ref="C197:D197"/>
    <mergeCell ref="C198:D198"/>
    <mergeCell ref="C189:D189"/>
    <mergeCell ref="C190:D190"/>
    <mergeCell ref="C191:D191"/>
    <mergeCell ref="C192:D192"/>
    <mergeCell ref="C181:D181"/>
    <mergeCell ref="C182:D182"/>
    <mergeCell ref="C183:D183"/>
    <mergeCell ref="C184:D184"/>
    <mergeCell ref="C185:D185"/>
    <mergeCell ref="C186:D186"/>
    <mergeCell ref="E159:F175"/>
    <mergeCell ref="E176:F192"/>
    <mergeCell ref="E193:F209"/>
    <mergeCell ref="E210:F226"/>
    <mergeCell ref="C121:D121"/>
    <mergeCell ref="C164:D164"/>
    <mergeCell ref="C165:D165"/>
    <mergeCell ref="C166:D166"/>
    <mergeCell ref="C167:D167"/>
    <mergeCell ref="C168:D168"/>
    <mergeCell ref="C175:D175"/>
    <mergeCell ref="C176:D176"/>
    <mergeCell ref="C177:D177"/>
    <mergeCell ref="C178:D178"/>
    <mergeCell ref="C179:D179"/>
    <mergeCell ref="C180:D180"/>
    <mergeCell ref="C169:D169"/>
    <mergeCell ref="C170:D170"/>
    <mergeCell ref="C171:D171"/>
    <mergeCell ref="C172:D172"/>
    <mergeCell ref="C173:D173"/>
    <mergeCell ref="C174:D174"/>
    <mergeCell ref="C187:D187"/>
    <mergeCell ref="C188:D188"/>
    <mergeCell ref="A47:B47"/>
    <mergeCell ref="D47:F47"/>
    <mergeCell ref="A1:F1"/>
    <mergeCell ref="A3:E3"/>
    <mergeCell ref="A13:E13"/>
    <mergeCell ref="B19:D19"/>
    <mergeCell ref="C31:E31"/>
    <mergeCell ref="C32:E32"/>
    <mergeCell ref="C33:E33"/>
    <mergeCell ref="C34:E34"/>
    <mergeCell ref="C35:E35"/>
    <mergeCell ref="P47:R47"/>
    <mergeCell ref="S47:U47"/>
    <mergeCell ref="V47:X47"/>
    <mergeCell ref="Y47:AA47"/>
    <mergeCell ref="AB47:AD47"/>
    <mergeCell ref="AE47:AG47"/>
    <mergeCell ref="C36:E36"/>
    <mergeCell ref="C37:E37"/>
    <mergeCell ref="C38:E38"/>
    <mergeCell ref="C39:E39"/>
    <mergeCell ref="C40:E40"/>
    <mergeCell ref="C41:E41"/>
    <mergeCell ref="C42:E42"/>
    <mergeCell ref="C43:E43"/>
    <mergeCell ref="J76:L76"/>
    <mergeCell ref="M76:O76"/>
    <mergeCell ref="P76:R76"/>
    <mergeCell ref="S76:U76"/>
    <mergeCell ref="V76:X76"/>
    <mergeCell ref="Y76:AA76"/>
    <mergeCell ref="AH47:AJ47"/>
    <mergeCell ref="AK47:AM47"/>
    <mergeCell ref="A62:B62"/>
    <mergeCell ref="D62:F62"/>
    <mergeCell ref="G62:I62"/>
    <mergeCell ref="J62:L62"/>
    <mergeCell ref="M62:O62"/>
    <mergeCell ref="P62:R62"/>
    <mergeCell ref="S62:U62"/>
    <mergeCell ref="V62:X62"/>
    <mergeCell ref="Y62:AA62"/>
    <mergeCell ref="AB62:AD62"/>
    <mergeCell ref="AE62:AG62"/>
    <mergeCell ref="AH62:AJ62"/>
    <mergeCell ref="AK62:AM62"/>
    <mergeCell ref="G47:I47"/>
    <mergeCell ref="J47:L47"/>
    <mergeCell ref="M47:O47"/>
    <mergeCell ref="A102:A110"/>
    <mergeCell ref="A111:A116"/>
    <mergeCell ref="C122:D136"/>
    <mergeCell ref="D137:E151"/>
    <mergeCell ref="AB76:AD76"/>
    <mergeCell ref="AE76:AG76"/>
    <mergeCell ref="AH76:AJ76"/>
    <mergeCell ref="AK76:AM76"/>
    <mergeCell ref="A86:B87"/>
    <mergeCell ref="D86:F86"/>
    <mergeCell ref="G86:I86"/>
    <mergeCell ref="J86:L86"/>
    <mergeCell ref="M86:O86"/>
    <mergeCell ref="P86:R86"/>
    <mergeCell ref="S86:U86"/>
    <mergeCell ref="V86:X86"/>
    <mergeCell ref="Y86:AA86"/>
    <mergeCell ref="AB86:AD86"/>
    <mergeCell ref="AE86:AG86"/>
    <mergeCell ref="AH86:AJ86"/>
    <mergeCell ref="AK86:AM86"/>
    <mergeCell ref="A76:B76"/>
    <mergeCell ref="D76:F76"/>
    <mergeCell ref="G76:I76"/>
  </mergeCells>
  <conditionalFormatting sqref="A220:F226">
    <cfRule type="expression" dxfId="53" priority="44">
      <formula>$G$226=0</formula>
    </cfRule>
  </conditionalFormatting>
  <conditionalFormatting sqref="A164:B175">
    <cfRule type="expression" dxfId="52" priority="19">
      <formula>$C164&gt;0.005</formula>
    </cfRule>
  </conditionalFormatting>
  <conditionalFormatting sqref="A164:F175">
    <cfRule type="expression" dxfId="51" priority="20">
      <formula>$G$175=0</formula>
    </cfRule>
  </conditionalFormatting>
  <conditionalFormatting sqref="A176:F192">
    <cfRule type="expression" dxfId="50" priority="24">
      <formula>$G$192=0</formula>
    </cfRule>
  </conditionalFormatting>
  <conditionalFormatting sqref="A193:F209">
    <cfRule type="expression" dxfId="49" priority="25">
      <formula>$G$209=0</formula>
    </cfRule>
  </conditionalFormatting>
  <conditionalFormatting sqref="A210:F219">
    <cfRule type="expression" dxfId="48" priority="26">
      <formula>$G$226=0</formula>
    </cfRule>
  </conditionalFormatting>
  <conditionalFormatting sqref="C164:D175">
    <cfRule type="cellIs" dxfId="47" priority="18" operator="greaterThan">
      <formula>0.005</formula>
    </cfRule>
  </conditionalFormatting>
  <conditionalFormatting sqref="E176">
    <cfRule type="expression" dxfId="46" priority="21">
      <formula>$G$192=0</formula>
    </cfRule>
  </conditionalFormatting>
  <conditionalFormatting sqref="E193">
    <cfRule type="expression" dxfId="45" priority="22">
      <formula>$G$209=0</formula>
    </cfRule>
  </conditionalFormatting>
  <conditionalFormatting sqref="E210">
    <cfRule type="expression" dxfId="44" priority="23">
      <formula>$G$226=0</formula>
    </cfRule>
  </conditionalFormatting>
  <conditionalFormatting sqref="A49:A59">
    <cfRule type="containsText" dxfId="43" priority="14" operator="containsText" text="Choisir une catégorie">
      <formula>NOT(ISERROR(SEARCH("Choisir une catégorie",A49)))</formula>
    </cfRule>
  </conditionalFormatting>
  <conditionalFormatting sqref="A64:A73">
    <cfRule type="containsText" dxfId="42" priority="13" operator="containsText" text="Choisir une catégorie">
      <formula>NOT(ISERROR(SEARCH("Choisir une catégorie",A64)))</formula>
    </cfRule>
  </conditionalFormatting>
  <conditionalFormatting sqref="A78:A82">
    <cfRule type="containsText" dxfId="41" priority="10" operator="containsText" text="Choisir une catégorie">
      <formula>NOT(ISERROR(SEARCH("Choisir une catégorie",A78)))</formula>
    </cfRule>
  </conditionalFormatting>
  <conditionalFormatting sqref="A137:B151">
    <cfRule type="expression" dxfId="40" priority="3">
      <formula>$C137&gt;0.005</formula>
    </cfRule>
  </conditionalFormatting>
  <conditionalFormatting sqref="B78:B82">
    <cfRule type="containsText" dxfId="39" priority="9" operator="containsText" text="A préciser">
      <formula>NOT(ISERROR(SEARCH("A préciser",B78)))</formula>
    </cfRule>
  </conditionalFormatting>
  <conditionalFormatting sqref="B49:C59">
    <cfRule type="containsText" dxfId="38" priority="12" operator="containsText" text="Catégorie et niveau de qualification">
      <formula>NOT(ISERROR(SEARCH("Catégorie et niveau de qualification",B49)))</formula>
    </cfRule>
  </conditionalFormatting>
  <conditionalFormatting sqref="B64:C73">
    <cfRule type="containsText" dxfId="37" priority="11" operator="containsText" text="A préciser">
      <formula>NOT(ISERROR(SEARCH("A préciser",B64)))</formula>
    </cfRule>
  </conditionalFormatting>
  <conditionalFormatting sqref="C12">
    <cfRule type="expression" dxfId="36" priority="8">
      <formula>A$46&gt;$B$27</formula>
    </cfRule>
  </conditionalFormatting>
  <conditionalFormatting sqref="C137:C151 B122:B136">
    <cfRule type="cellIs" dxfId="35" priority="4" operator="greaterThan">
      <formula>0.005</formula>
    </cfRule>
  </conditionalFormatting>
  <conditionalFormatting sqref="A29:B29">
    <cfRule type="expression" dxfId="34" priority="7">
      <formula>$B28&lt;&gt;$C$29</formula>
    </cfRule>
  </conditionalFormatting>
  <conditionalFormatting sqref="A137:E151">
    <cfRule type="expression" dxfId="33" priority="5">
      <formula>$F$169=0</formula>
    </cfRule>
  </conditionalFormatting>
  <conditionalFormatting sqref="A152:E163">
    <cfRule type="expression" dxfId="32" priority="6">
      <formula>$F$184=0</formula>
    </cfRule>
  </conditionalFormatting>
  <conditionalFormatting sqref="D62:AM74 D76:AM83 D86:AM88 D47:AM60">
    <cfRule type="expression" dxfId="31" priority="15">
      <formula>C$46&gt;$B$27</formula>
    </cfRule>
  </conditionalFormatting>
  <conditionalFormatting sqref="A32:C43">
    <cfRule type="expression" dxfId="30" priority="16">
      <formula>$F32&gt;$B$27</formula>
    </cfRule>
  </conditionalFormatting>
  <conditionalFormatting sqref="AH86:AJ88 AH62:AJ74 AH76:AJ83 AH47:AJ48 AH60:AJ60 AH49:AI59">
    <cfRule type="expression" dxfId="29" priority="2">
      <formula>C$46&gt;$B$27</formula>
    </cfRule>
  </conditionalFormatting>
  <conditionalFormatting sqref="AK86:AM88 AK62:AM74 AK76:AM83 AK47:AM48 AK60:AM60 AK49:AL59">
    <cfRule type="expression" dxfId="28" priority="1">
      <formula>#REF!&gt;$B$27</formula>
    </cfRule>
  </conditionalFormatting>
  <conditionalFormatting sqref="A122:A136">
    <cfRule type="expression" dxfId="27" priority="17">
      <formula>$B122&gt;0.005</formula>
    </cfRule>
  </conditionalFormatting>
  <dataValidations count="9">
    <dataValidation type="list" allowBlank="1" showInputMessage="1" showErrorMessage="1" sqref="B23">
      <formula1>"Choisir une valeur,Assujetti à la TVA,Non assujetti à la TVA,Assujetti partiel à la TVA"</formula1>
    </dataValidation>
    <dataValidation type="list" allowBlank="1" showInputMessage="1" showErrorMessage="1" sqref="B20">
      <formula1>"Petite ou moyenne,GE"</formula1>
    </dataValidation>
    <dataValidation type="list" allowBlank="1" showInputMessage="1" showErrorMessage="1" sqref="B26">
      <formula1>"Organisme de recherche et de diffusion des connaissances,Entreprise"</formula1>
    </dataValidation>
    <dataValidation type="list" allowBlank="1" showInputMessage="1" showErrorMessage="1" sqref="B21">
      <formula1>"publique,privée"</formula1>
    </dataValidation>
    <dataValidation type="list" allowBlank="1" showInputMessage="1" showErrorMessage="1" sqref="B29">
      <formula1>"Collaboration effective,Large diffusion des résultats,Publication au catalogue officiel"</formula1>
    </dataValidation>
    <dataValidation type="list" allowBlank="1" showInputMessage="1" showErrorMessage="1" sqref="A49:A59">
      <formula1>$A$122:$A$132</formula1>
    </dataValidation>
    <dataValidation type="list" allowBlank="1" showInputMessage="1" showErrorMessage="1" sqref="A64:A73">
      <formula1>$A$133:$A$135</formula1>
    </dataValidation>
    <dataValidation type="list" allowBlank="1" showInputMessage="1" showErrorMessage="1" sqref="A78:A82">
      <formula1>$A$136</formula1>
    </dataValidation>
    <dataValidation type="list" allowBlank="1" showInputMessage="1" showErrorMessage="1" sqref="B22">
      <formula1>"Assujetti à la TVA,Non assujetti à la TVA,Assujetti partiel à la TVA"</formula1>
    </dataValidation>
  </dataValidations>
  <hyperlinks>
    <hyperlink ref="A7" location="P01_BUD" display="Budget prévisionnel de l'opération"/>
    <hyperlink ref="A9" location="P01_FIN" display="Plan de financement"/>
    <hyperlink ref="A6" location="P01_CAR" display="Caractéristiques générales du projet"/>
    <hyperlink ref="A8" location="P01_COUT" display="Synthèse des coûts et montant de l'aide solicitée"/>
    <hyperlink ref="A10" location="P01_AIDE" display="Aide au remplissage des coûts sur votre espace web AGIR"/>
    <hyperlink ref="B14" location="'NOTICE  '!A1" display="Si vous avez le moindre doute, n'ésitez pas à consulter la notic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M226"/>
  <sheetViews>
    <sheetView showGridLines="0" zoomScale="85" zoomScaleNormal="85" workbookViewId="0">
      <selection activeCell="B20" sqref="B20"/>
    </sheetView>
  </sheetViews>
  <sheetFormatPr baseColWidth="10" defaultColWidth="11.42578125" defaultRowHeight="14.25" x14ac:dyDescent="0.25"/>
  <cols>
    <col min="1" max="1" width="59.28515625" style="1" customWidth="1"/>
    <col min="2" max="2" width="56.140625" style="1" customWidth="1"/>
    <col min="3" max="12" width="20.85546875" style="1" customWidth="1"/>
    <col min="13" max="14" width="14.28515625" style="1" customWidth="1"/>
    <col min="15" max="16" width="20.85546875" style="1" customWidth="1"/>
    <col min="17" max="18" width="14.28515625" style="1" customWidth="1"/>
    <col min="19" max="20" width="20.85546875" style="1" customWidth="1"/>
    <col min="21" max="22" width="14.28515625" style="1" customWidth="1"/>
    <col min="23" max="24" width="20.85546875" style="1" customWidth="1"/>
    <col min="25" max="26" width="14.28515625" style="1" customWidth="1"/>
    <col min="27" max="28" width="20.85546875" style="1" customWidth="1"/>
    <col min="29" max="30" width="14.28515625" style="1" customWidth="1"/>
    <col min="31" max="32" width="20.85546875" style="1" customWidth="1"/>
    <col min="33" max="34" width="14.28515625" style="1" customWidth="1"/>
    <col min="35" max="36" width="20.85546875" style="1" customWidth="1"/>
    <col min="37" max="38" width="14.28515625" style="1" customWidth="1"/>
    <col min="39" max="40" width="20.85546875" style="1" customWidth="1"/>
    <col min="41" max="42" width="14.28515625" style="1" customWidth="1"/>
    <col min="43" max="44" width="20.85546875" style="1" customWidth="1"/>
    <col min="45" max="16384" width="11.42578125" style="1"/>
  </cols>
  <sheetData>
    <row r="1" spans="1:6" s="127" customFormat="1" ht="63" customHeight="1" x14ac:dyDescent="0.25">
      <c r="A1" s="236" t="s">
        <v>61</v>
      </c>
      <c r="B1" s="237"/>
      <c r="C1" s="237"/>
      <c r="D1" s="237"/>
      <c r="E1" s="237"/>
      <c r="F1" s="238"/>
    </row>
    <row r="2" spans="1:6" ht="34.5" customHeight="1" x14ac:dyDescent="0.25">
      <c r="A2" s="4" t="s">
        <v>3</v>
      </c>
      <c r="B2" s="5"/>
      <c r="C2" s="5"/>
      <c r="D2" s="5"/>
      <c r="E2" s="5"/>
      <c r="F2" s="5"/>
    </row>
    <row r="3" spans="1:6" s="3" customFormat="1" ht="60" customHeight="1" x14ac:dyDescent="0.25">
      <c r="A3" s="219" t="s">
        <v>105</v>
      </c>
      <c r="B3" s="219"/>
      <c r="C3" s="219"/>
      <c r="D3" s="219"/>
      <c r="E3" s="219"/>
    </row>
    <row r="4" spans="1:6" s="3" customFormat="1" ht="21" customHeight="1" x14ac:dyDescent="0.25">
      <c r="A4" s="132"/>
      <c r="B4" s="132"/>
      <c r="C4" s="132"/>
      <c r="D4" s="132"/>
      <c r="E4" s="132"/>
    </row>
    <row r="5" spans="1:6" s="3" customFormat="1" ht="15" x14ac:dyDescent="0.25">
      <c r="A5" s="12" t="s">
        <v>56</v>
      </c>
      <c r="B5" s="1"/>
      <c r="C5" s="1"/>
      <c r="D5" s="1"/>
      <c r="E5" s="1"/>
    </row>
    <row r="6" spans="1:6" s="3" customFormat="1" ht="15" x14ac:dyDescent="0.25">
      <c r="A6" s="157" t="s">
        <v>4</v>
      </c>
      <c r="B6" s="1"/>
      <c r="C6" s="1"/>
      <c r="D6" s="1"/>
      <c r="E6" s="1"/>
    </row>
    <row r="7" spans="1:6" s="3" customFormat="1" ht="15" x14ac:dyDescent="0.25">
      <c r="A7" s="91" t="s">
        <v>12</v>
      </c>
      <c r="B7" s="1"/>
      <c r="C7" s="1"/>
      <c r="D7" s="1"/>
      <c r="E7" s="1"/>
    </row>
    <row r="8" spans="1:6" s="3" customFormat="1" ht="15" x14ac:dyDescent="0.25">
      <c r="A8" s="91" t="s">
        <v>104</v>
      </c>
      <c r="B8" s="1"/>
      <c r="C8" s="1"/>
      <c r="D8" s="1"/>
      <c r="E8" s="1"/>
    </row>
    <row r="9" spans="1:6" s="3" customFormat="1" ht="15" x14ac:dyDescent="0.25">
      <c r="A9" s="91" t="s">
        <v>29</v>
      </c>
      <c r="B9" s="1"/>
      <c r="C9" s="131"/>
      <c r="D9" s="131"/>
      <c r="E9" s="131"/>
    </row>
    <row r="10" spans="1:6" s="3" customFormat="1" ht="15" x14ac:dyDescent="0.25">
      <c r="A10" s="91" t="s">
        <v>84</v>
      </c>
      <c r="B10" s="1"/>
      <c r="C10" s="131"/>
      <c r="D10" s="131"/>
      <c r="E10" s="131"/>
    </row>
    <row r="11" spans="1:6" s="3" customFormat="1" ht="15.75" thickBot="1" x14ac:dyDescent="0.3">
      <c r="A11" s="13"/>
      <c r="B11" s="14"/>
      <c r="C11" s="14"/>
      <c r="D11" s="14"/>
      <c r="E11" s="14"/>
    </row>
    <row r="12" spans="1:6" s="3" customFormat="1" ht="15.75" thickBot="1" x14ac:dyDescent="0.3">
      <c r="A12" s="152"/>
      <c r="B12" s="153" t="s">
        <v>139</v>
      </c>
      <c r="C12" s="155"/>
    </row>
    <row r="13" spans="1:6" s="3" customFormat="1" ht="24" customHeight="1" x14ac:dyDescent="0.25">
      <c r="A13" s="218"/>
      <c r="B13" s="218"/>
      <c r="C13" s="218"/>
      <c r="D13" s="218"/>
      <c r="E13" s="218"/>
    </row>
    <row r="14" spans="1:6" s="24" customFormat="1" ht="26.25" x14ac:dyDescent="0.25">
      <c r="A14" s="106" t="s">
        <v>106</v>
      </c>
      <c r="B14" s="107" t="s">
        <v>59</v>
      </c>
      <c r="C14" s="25"/>
      <c r="D14" s="25"/>
      <c r="E14" s="26"/>
    </row>
    <row r="15" spans="1:6" s="3" customFormat="1" ht="27.95" customHeight="1" x14ac:dyDescent="0.25">
      <c r="A15" s="6" t="s">
        <v>4</v>
      </c>
      <c r="B15" s="6"/>
      <c r="C15" s="6"/>
      <c r="D15" s="6"/>
      <c r="E15" s="6"/>
      <c r="F15" s="6"/>
    </row>
    <row r="17" spans="1:30" ht="17.25" customHeight="1" x14ac:dyDescent="0.25">
      <c r="A17" s="22" t="s">
        <v>54</v>
      </c>
      <c r="B17" s="20"/>
      <c r="C17" s="20"/>
      <c r="D17" s="20"/>
      <c r="E17" s="20"/>
    </row>
    <row r="18" spans="1:30" ht="7.5" customHeight="1" x14ac:dyDescent="0.25"/>
    <row r="19" spans="1:30" x14ac:dyDescent="0.25">
      <c r="A19" s="15" t="s">
        <v>6</v>
      </c>
      <c r="B19" s="223"/>
      <c r="C19" s="223"/>
      <c r="D19" s="223"/>
    </row>
    <row r="20" spans="1:30" x14ac:dyDescent="0.25">
      <c r="A20" s="15" t="s">
        <v>64</v>
      </c>
      <c r="B20" s="133"/>
    </row>
    <row r="21" spans="1:30" x14ac:dyDescent="0.25">
      <c r="A21" s="15" t="s">
        <v>69</v>
      </c>
      <c r="B21" s="133"/>
    </row>
    <row r="22" spans="1:30" x14ac:dyDescent="0.25">
      <c r="A22" s="15" t="s">
        <v>10</v>
      </c>
      <c r="B22" s="53"/>
    </row>
    <row r="23" spans="1:30" x14ac:dyDescent="0.25">
      <c r="B23" s="7"/>
    </row>
    <row r="24" spans="1:30" s="21" customFormat="1" ht="17.25" customHeight="1" x14ac:dyDescent="0.25">
      <c r="A24" s="22" t="s">
        <v>5</v>
      </c>
      <c r="B24" s="20"/>
      <c r="C24" s="20"/>
      <c r="D24" s="20"/>
      <c r="E24" s="20"/>
    </row>
    <row r="25" spans="1:30" ht="9.75" customHeight="1" x14ac:dyDescent="0.25"/>
    <row r="26" spans="1:30" x14ac:dyDescent="0.25">
      <c r="A26" s="15" t="s">
        <v>65</v>
      </c>
      <c r="B26" s="130"/>
    </row>
    <row r="27" spans="1:30" x14ac:dyDescent="0.25">
      <c r="A27" s="15" t="s">
        <v>63</v>
      </c>
      <c r="B27" s="154">
        <f>'Partenaire 1-coordinateur'!B27</f>
        <v>0</v>
      </c>
    </row>
    <row r="28" spans="1:30" x14ac:dyDescent="0.25">
      <c r="A28" s="15" t="s">
        <v>66</v>
      </c>
      <c r="B28" s="154">
        <f>'Partenaire 1-coordinateur'!B28</f>
        <v>0</v>
      </c>
    </row>
    <row r="29" spans="1:30" x14ac:dyDescent="0.25">
      <c r="A29" s="15" t="str">
        <f>IF($C$29=B28,"Type de majoration :","")</f>
        <v/>
      </c>
      <c r="B29" s="154"/>
      <c r="C29" s="30" t="s">
        <v>70</v>
      </c>
    </row>
    <row r="30" spans="1:30" ht="13.5" customHeight="1" x14ac:dyDescent="0.25"/>
    <row r="31" spans="1:30" ht="15" x14ac:dyDescent="0.25">
      <c r="A31" s="18" t="s">
        <v>7</v>
      </c>
      <c r="B31" s="19" t="s">
        <v>8</v>
      </c>
      <c r="C31" s="224" t="s">
        <v>9</v>
      </c>
      <c r="D31" s="225"/>
      <c r="E31" s="226"/>
    </row>
    <row r="32" spans="1:30" s="8" customFormat="1" x14ac:dyDescent="0.25">
      <c r="A32" s="9" t="str">
        <f>IF($B$27&lt;F32,"","Lot "&amp;F32)</f>
        <v/>
      </c>
      <c r="B32" s="11">
        <f>'Partenaire 1-coordinateur'!B32</f>
        <v>0</v>
      </c>
      <c r="C32" s="220">
        <f>'Partenaire 1-coordinateur'!C32:E32</f>
        <v>0</v>
      </c>
      <c r="D32" s="221"/>
      <c r="E32" s="222"/>
      <c r="F32" s="10">
        <v>1</v>
      </c>
      <c r="I32" s="10">
        <v>1</v>
      </c>
      <c r="L32" s="10">
        <v>1</v>
      </c>
      <c r="O32" s="10">
        <v>1</v>
      </c>
      <c r="R32" s="10">
        <v>1</v>
      </c>
      <c r="U32" s="10">
        <v>1</v>
      </c>
      <c r="X32" s="10">
        <v>1</v>
      </c>
      <c r="AA32" s="10">
        <v>1</v>
      </c>
      <c r="AD32" s="10">
        <v>1</v>
      </c>
    </row>
    <row r="33" spans="1:39" s="8" customFormat="1" x14ac:dyDescent="0.25">
      <c r="A33" s="9" t="str">
        <f t="shared" ref="A33:A43" si="0">IF($B$27&lt;F33,"","Lot "&amp;F33)</f>
        <v/>
      </c>
      <c r="B33" s="11">
        <f>'Partenaire 1-coordinateur'!B33</f>
        <v>0</v>
      </c>
      <c r="C33" s="220">
        <f>'Partenaire 1-coordinateur'!C33:E33</f>
        <v>0</v>
      </c>
      <c r="D33" s="221"/>
      <c r="E33" s="222"/>
      <c r="F33" s="10">
        <v>2</v>
      </c>
      <c r="I33" s="10">
        <v>2</v>
      </c>
      <c r="L33" s="10">
        <v>2</v>
      </c>
      <c r="O33" s="10">
        <v>2</v>
      </c>
      <c r="R33" s="10">
        <v>2</v>
      </c>
      <c r="U33" s="10">
        <v>2</v>
      </c>
      <c r="X33" s="10">
        <v>2</v>
      </c>
      <c r="AA33" s="10">
        <v>2</v>
      </c>
      <c r="AD33" s="10">
        <v>2</v>
      </c>
    </row>
    <row r="34" spans="1:39" s="8" customFormat="1" x14ac:dyDescent="0.25">
      <c r="A34" s="9" t="str">
        <f t="shared" si="0"/>
        <v/>
      </c>
      <c r="B34" s="11">
        <f>'Partenaire 1-coordinateur'!B34</f>
        <v>0</v>
      </c>
      <c r="C34" s="220">
        <f>'Partenaire 1-coordinateur'!C34:E34</f>
        <v>0</v>
      </c>
      <c r="D34" s="221"/>
      <c r="E34" s="222"/>
      <c r="F34" s="10">
        <v>3</v>
      </c>
      <c r="I34" s="10">
        <v>3</v>
      </c>
      <c r="L34" s="10">
        <v>3</v>
      </c>
      <c r="O34" s="10">
        <v>3</v>
      </c>
      <c r="R34" s="10">
        <v>3</v>
      </c>
      <c r="U34" s="10">
        <v>3</v>
      </c>
      <c r="X34" s="10">
        <v>3</v>
      </c>
      <c r="AA34" s="10">
        <v>3</v>
      </c>
      <c r="AD34" s="10">
        <v>3</v>
      </c>
    </row>
    <row r="35" spans="1:39" s="8" customFormat="1" x14ac:dyDescent="0.25">
      <c r="A35" s="9" t="str">
        <f t="shared" si="0"/>
        <v/>
      </c>
      <c r="B35" s="11">
        <f>'Partenaire 1-coordinateur'!B35</f>
        <v>0</v>
      </c>
      <c r="C35" s="220">
        <f>'Partenaire 1-coordinateur'!C35:E35</f>
        <v>0</v>
      </c>
      <c r="D35" s="221"/>
      <c r="E35" s="222"/>
      <c r="F35" s="10">
        <v>4</v>
      </c>
      <c r="I35" s="10">
        <v>4</v>
      </c>
      <c r="L35" s="10">
        <v>4</v>
      </c>
      <c r="O35" s="10">
        <v>4</v>
      </c>
      <c r="R35" s="10">
        <v>4</v>
      </c>
      <c r="U35" s="10">
        <v>4</v>
      </c>
      <c r="X35" s="10">
        <v>4</v>
      </c>
      <c r="AA35" s="10">
        <v>4</v>
      </c>
      <c r="AD35" s="10">
        <v>4</v>
      </c>
    </row>
    <row r="36" spans="1:39" s="8" customFormat="1" x14ac:dyDescent="0.25">
      <c r="A36" s="9" t="str">
        <f t="shared" si="0"/>
        <v/>
      </c>
      <c r="B36" s="11">
        <f>'Partenaire 1-coordinateur'!B36</f>
        <v>0</v>
      </c>
      <c r="C36" s="220">
        <f>'Partenaire 1-coordinateur'!C36:E36</f>
        <v>0</v>
      </c>
      <c r="D36" s="221"/>
      <c r="E36" s="222"/>
      <c r="F36" s="10">
        <v>5</v>
      </c>
      <c r="I36" s="10">
        <v>5</v>
      </c>
      <c r="L36" s="10">
        <v>5</v>
      </c>
      <c r="O36" s="10">
        <v>5</v>
      </c>
      <c r="R36" s="10">
        <v>5</v>
      </c>
      <c r="U36" s="10">
        <v>5</v>
      </c>
      <c r="X36" s="10">
        <v>5</v>
      </c>
      <c r="AA36" s="10">
        <v>5</v>
      </c>
      <c r="AD36" s="10">
        <v>5</v>
      </c>
    </row>
    <row r="37" spans="1:39" s="8" customFormat="1" x14ac:dyDescent="0.25">
      <c r="A37" s="9" t="str">
        <f t="shared" si="0"/>
        <v/>
      </c>
      <c r="B37" s="11">
        <f>'Partenaire 1-coordinateur'!B37</f>
        <v>0</v>
      </c>
      <c r="C37" s="220">
        <f>'Partenaire 1-coordinateur'!C37:E37</f>
        <v>0</v>
      </c>
      <c r="D37" s="221"/>
      <c r="E37" s="222"/>
      <c r="F37" s="10">
        <v>6</v>
      </c>
      <c r="I37" s="10">
        <v>6</v>
      </c>
      <c r="L37" s="10">
        <v>6</v>
      </c>
      <c r="O37" s="10">
        <v>6</v>
      </c>
      <c r="R37" s="10">
        <v>6</v>
      </c>
      <c r="U37" s="10">
        <v>6</v>
      </c>
      <c r="X37" s="10">
        <v>6</v>
      </c>
      <c r="AA37" s="10">
        <v>6</v>
      </c>
      <c r="AD37" s="10">
        <v>6</v>
      </c>
    </row>
    <row r="38" spans="1:39" s="8" customFormat="1" x14ac:dyDescent="0.25">
      <c r="A38" s="9" t="str">
        <f t="shared" si="0"/>
        <v/>
      </c>
      <c r="B38" s="11">
        <f>'Partenaire 1-coordinateur'!B38</f>
        <v>0</v>
      </c>
      <c r="C38" s="220">
        <f>'Partenaire 1-coordinateur'!C38:E38</f>
        <v>0</v>
      </c>
      <c r="D38" s="221"/>
      <c r="E38" s="222"/>
      <c r="F38" s="10">
        <v>7</v>
      </c>
      <c r="I38" s="10">
        <v>7</v>
      </c>
      <c r="L38" s="10">
        <v>7</v>
      </c>
      <c r="O38" s="10">
        <v>7</v>
      </c>
      <c r="R38" s="10">
        <v>7</v>
      </c>
      <c r="U38" s="10">
        <v>7</v>
      </c>
      <c r="X38" s="10">
        <v>7</v>
      </c>
      <c r="AA38" s="10">
        <v>7</v>
      </c>
      <c r="AD38" s="10">
        <v>7</v>
      </c>
    </row>
    <row r="39" spans="1:39" s="8" customFormat="1" x14ac:dyDescent="0.25">
      <c r="A39" s="9" t="str">
        <f t="shared" si="0"/>
        <v/>
      </c>
      <c r="B39" s="11">
        <f>'Partenaire 1-coordinateur'!B39</f>
        <v>0</v>
      </c>
      <c r="C39" s="220">
        <f>'Partenaire 1-coordinateur'!C39:E39</f>
        <v>0</v>
      </c>
      <c r="D39" s="221"/>
      <c r="E39" s="222"/>
      <c r="F39" s="10">
        <v>8</v>
      </c>
      <c r="I39" s="10">
        <v>8</v>
      </c>
      <c r="L39" s="10">
        <v>8</v>
      </c>
      <c r="O39" s="10">
        <v>8</v>
      </c>
      <c r="R39" s="10">
        <v>8</v>
      </c>
      <c r="U39" s="10">
        <v>8</v>
      </c>
      <c r="X39" s="10">
        <v>8</v>
      </c>
      <c r="AA39" s="10">
        <v>8</v>
      </c>
      <c r="AD39" s="10">
        <v>8</v>
      </c>
    </row>
    <row r="40" spans="1:39" s="8" customFormat="1" x14ac:dyDescent="0.25">
      <c r="A40" s="9" t="str">
        <f t="shared" si="0"/>
        <v/>
      </c>
      <c r="B40" s="11">
        <f>'Partenaire 1-coordinateur'!B40</f>
        <v>0</v>
      </c>
      <c r="C40" s="220">
        <f>'Partenaire 1-coordinateur'!C40:E40</f>
        <v>0</v>
      </c>
      <c r="D40" s="221"/>
      <c r="E40" s="222"/>
      <c r="F40" s="10">
        <v>9</v>
      </c>
      <c r="I40" s="10">
        <v>9</v>
      </c>
      <c r="L40" s="10">
        <v>9</v>
      </c>
      <c r="O40" s="10">
        <v>9</v>
      </c>
      <c r="R40" s="10">
        <v>9</v>
      </c>
      <c r="U40" s="10">
        <v>9</v>
      </c>
      <c r="X40" s="10">
        <v>9</v>
      </c>
      <c r="AA40" s="10">
        <v>9</v>
      </c>
      <c r="AD40" s="10">
        <v>9</v>
      </c>
    </row>
    <row r="41" spans="1:39" s="8" customFormat="1" x14ac:dyDescent="0.25">
      <c r="A41" s="9" t="str">
        <f t="shared" si="0"/>
        <v/>
      </c>
      <c r="B41" s="11">
        <f>'Partenaire 1-coordinateur'!B41</f>
        <v>0</v>
      </c>
      <c r="C41" s="220">
        <f>'Partenaire 1-coordinateur'!C41:E41</f>
        <v>0</v>
      </c>
      <c r="D41" s="221"/>
      <c r="E41" s="222"/>
      <c r="F41" s="10">
        <v>10</v>
      </c>
      <c r="I41" s="10">
        <v>10</v>
      </c>
      <c r="L41" s="10">
        <v>10</v>
      </c>
      <c r="O41" s="10">
        <v>10</v>
      </c>
      <c r="R41" s="10">
        <v>10</v>
      </c>
      <c r="U41" s="10">
        <v>10</v>
      </c>
      <c r="X41" s="10">
        <v>10</v>
      </c>
      <c r="AA41" s="10">
        <v>10</v>
      </c>
      <c r="AD41" s="10">
        <v>10</v>
      </c>
    </row>
    <row r="42" spans="1:39" s="8" customFormat="1" x14ac:dyDescent="0.25">
      <c r="A42" s="9" t="str">
        <f t="shared" si="0"/>
        <v/>
      </c>
      <c r="B42" s="11">
        <f>'Partenaire 1-coordinateur'!B42</f>
        <v>0</v>
      </c>
      <c r="C42" s="220">
        <f>'Partenaire 1-coordinateur'!C42:E42</f>
        <v>0</v>
      </c>
      <c r="D42" s="221"/>
      <c r="E42" s="222"/>
      <c r="F42" s="10">
        <v>11</v>
      </c>
      <c r="I42" s="10"/>
      <c r="L42" s="10"/>
      <c r="O42" s="10"/>
      <c r="R42" s="10"/>
      <c r="U42" s="10"/>
      <c r="X42" s="10"/>
      <c r="AA42" s="10"/>
      <c r="AD42" s="10"/>
    </row>
    <row r="43" spans="1:39" s="8" customFormat="1" x14ac:dyDescent="0.25">
      <c r="A43" s="9" t="str">
        <f t="shared" si="0"/>
        <v/>
      </c>
      <c r="B43" s="11">
        <f>'Partenaire 1-coordinateur'!B43</f>
        <v>0</v>
      </c>
      <c r="C43" s="220">
        <f>'Partenaire 1-coordinateur'!C43:E43</f>
        <v>0</v>
      </c>
      <c r="D43" s="221"/>
      <c r="E43" s="222"/>
      <c r="F43" s="10">
        <v>12</v>
      </c>
      <c r="I43" s="10"/>
      <c r="L43" s="10"/>
      <c r="O43" s="10"/>
      <c r="R43" s="10"/>
      <c r="U43" s="10"/>
      <c r="X43" s="10"/>
      <c r="AA43" s="10"/>
      <c r="AD43" s="10"/>
    </row>
    <row r="44" spans="1:39" s="24" customFormat="1" ht="26.25" x14ac:dyDescent="0.25">
      <c r="A44" s="23"/>
      <c r="C44" s="25"/>
      <c r="D44" s="25"/>
      <c r="E44" s="26"/>
    </row>
    <row r="45" spans="1:39" s="3" customFormat="1" ht="27.75" customHeight="1" x14ac:dyDescent="0.25">
      <c r="A45" s="6" t="s">
        <v>12</v>
      </c>
      <c r="B45" s="6"/>
      <c r="C45" s="6"/>
      <c r="D45" s="6"/>
      <c r="E45" s="6"/>
      <c r="F45" s="6"/>
    </row>
    <row r="46" spans="1:39" ht="7.5" customHeight="1" x14ac:dyDescent="0.25">
      <c r="C46" s="30">
        <v>1</v>
      </c>
      <c r="D46" s="30">
        <f>C46</f>
        <v>1</v>
      </c>
      <c r="E46" s="30">
        <f t="shared" ref="E46:AI46" si="1">D46</f>
        <v>1</v>
      </c>
      <c r="F46" s="30">
        <f>C46+1</f>
        <v>2</v>
      </c>
      <c r="G46" s="30">
        <f t="shared" si="1"/>
        <v>2</v>
      </c>
      <c r="H46" s="30">
        <f t="shared" si="1"/>
        <v>2</v>
      </c>
      <c r="I46" s="30">
        <f>F46+1</f>
        <v>3</v>
      </c>
      <c r="J46" s="30">
        <f t="shared" si="1"/>
        <v>3</v>
      </c>
      <c r="K46" s="30">
        <f t="shared" si="1"/>
        <v>3</v>
      </c>
      <c r="L46" s="30">
        <f>I46+1</f>
        <v>4</v>
      </c>
      <c r="M46" s="30">
        <f t="shared" si="1"/>
        <v>4</v>
      </c>
      <c r="N46" s="30">
        <f t="shared" si="1"/>
        <v>4</v>
      </c>
      <c r="O46" s="30">
        <f>L46+1</f>
        <v>5</v>
      </c>
      <c r="P46" s="30">
        <f t="shared" si="1"/>
        <v>5</v>
      </c>
      <c r="Q46" s="30">
        <f t="shared" si="1"/>
        <v>5</v>
      </c>
      <c r="R46" s="30">
        <f>O46+1</f>
        <v>6</v>
      </c>
      <c r="S46" s="30">
        <f t="shared" si="1"/>
        <v>6</v>
      </c>
      <c r="T46" s="30">
        <f t="shared" si="1"/>
        <v>6</v>
      </c>
      <c r="U46" s="30">
        <f>R46+1</f>
        <v>7</v>
      </c>
      <c r="V46" s="30">
        <f t="shared" si="1"/>
        <v>7</v>
      </c>
      <c r="W46" s="30">
        <f t="shared" si="1"/>
        <v>7</v>
      </c>
      <c r="X46" s="30">
        <f>U46+1</f>
        <v>8</v>
      </c>
      <c r="Y46" s="30">
        <f t="shared" si="1"/>
        <v>8</v>
      </c>
      <c r="Z46" s="30">
        <f t="shared" si="1"/>
        <v>8</v>
      </c>
      <c r="AA46" s="30">
        <f>X46+1</f>
        <v>9</v>
      </c>
      <c r="AB46" s="30">
        <f t="shared" si="1"/>
        <v>9</v>
      </c>
      <c r="AC46" s="30">
        <f t="shared" si="1"/>
        <v>9</v>
      </c>
      <c r="AD46" s="30">
        <f>AA46+1</f>
        <v>10</v>
      </c>
      <c r="AE46" s="30">
        <f t="shared" si="1"/>
        <v>10</v>
      </c>
      <c r="AF46" s="30">
        <f t="shared" si="1"/>
        <v>10</v>
      </c>
      <c r="AG46" s="30">
        <f>AD46+1</f>
        <v>11</v>
      </c>
      <c r="AH46" s="30">
        <f t="shared" si="1"/>
        <v>11</v>
      </c>
      <c r="AI46" s="30">
        <f t="shared" si="1"/>
        <v>11</v>
      </c>
      <c r="AJ46" s="30">
        <f>AG46+1</f>
        <v>12</v>
      </c>
      <c r="AK46" s="30">
        <f>AJ46</f>
        <v>12</v>
      </c>
      <c r="AL46" s="30">
        <f>AK46</f>
        <v>12</v>
      </c>
      <c r="AM46" s="30"/>
    </row>
    <row r="47" spans="1:39" ht="15" x14ac:dyDescent="0.25">
      <c r="A47" s="227" t="s">
        <v>81</v>
      </c>
      <c r="B47" s="228"/>
      <c r="C47" s="143" t="s">
        <v>0</v>
      </c>
      <c r="D47" s="227" t="str">
        <f>$A$32</f>
        <v/>
      </c>
      <c r="E47" s="229"/>
      <c r="F47" s="229"/>
      <c r="G47" s="227" t="str">
        <f>$A$33</f>
        <v/>
      </c>
      <c r="H47" s="229"/>
      <c r="I47" s="229"/>
      <c r="J47" s="227" t="str">
        <f>$A$34</f>
        <v/>
      </c>
      <c r="K47" s="229"/>
      <c r="L47" s="229"/>
      <c r="M47" s="227" t="str">
        <f>$A$35</f>
        <v/>
      </c>
      <c r="N47" s="229"/>
      <c r="O47" s="229"/>
      <c r="P47" s="227" t="str">
        <f>$A$36</f>
        <v/>
      </c>
      <c r="Q47" s="229"/>
      <c r="R47" s="229"/>
      <c r="S47" s="227" t="str">
        <f>$A$37</f>
        <v/>
      </c>
      <c r="T47" s="229"/>
      <c r="U47" s="229"/>
      <c r="V47" s="227" t="str">
        <f>$A$38</f>
        <v/>
      </c>
      <c r="W47" s="229"/>
      <c r="X47" s="229"/>
      <c r="Y47" s="227" t="str">
        <f>$A$39</f>
        <v/>
      </c>
      <c r="Z47" s="229"/>
      <c r="AA47" s="229"/>
      <c r="AB47" s="227" t="str">
        <f>$A$40</f>
        <v/>
      </c>
      <c r="AC47" s="229"/>
      <c r="AD47" s="229"/>
      <c r="AE47" s="227" t="str">
        <f>$A$41</f>
        <v/>
      </c>
      <c r="AF47" s="229"/>
      <c r="AG47" s="229"/>
      <c r="AH47" s="227" t="str">
        <f>$A$42</f>
        <v/>
      </c>
      <c r="AI47" s="229"/>
      <c r="AJ47" s="229"/>
      <c r="AK47" s="227" t="str">
        <f>$A$43</f>
        <v/>
      </c>
      <c r="AL47" s="229"/>
      <c r="AM47" s="229"/>
    </row>
    <row r="48" spans="1:39" s="8" customFormat="1" ht="42.75" x14ac:dyDescent="0.25">
      <c r="A48" s="31" t="s">
        <v>16</v>
      </c>
      <c r="B48" s="33" t="s">
        <v>52</v>
      </c>
      <c r="C48" s="116" t="s">
        <v>15</v>
      </c>
      <c r="D48" s="36"/>
      <c r="E48" s="36"/>
      <c r="F48" s="32" t="s">
        <v>15</v>
      </c>
      <c r="G48" s="36"/>
      <c r="H48" s="36"/>
      <c r="I48" s="32" t="s">
        <v>15</v>
      </c>
      <c r="J48" s="36"/>
      <c r="K48" s="36"/>
      <c r="L48" s="32" t="s">
        <v>15</v>
      </c>
      <c r="M48" s="36"/>
      <c r="N48" s="36"/>
      <c r="O48" s="32" t="s">
        <v>15</v>
      </c>
      <c r="P48" s="36"/>
      <c r="Q48" s="36"/>
      <c r="R48" s="32" t="s">
        <v>15</v>
      </c>
      <c r="S48" s="36"/>
      <c r="T48" s="36"/>
      <c r="U48" s="32" t="s">
        <v>15</v>
      </c>
      <c r="V48" s="36"/>
      <c r="W48" s="36"/>
      <c r="X48" s="32" t="s">
        <v>15</v>
      </c>
      <c r="Y48" s="36"/>
      <c r="Z48" s="36"/>
      <c r="AA48" s="32" t="s">
        <v>15</v>
      </c>
      <c r="AB48" s="36"/>
      <c r="AC48" s="36"/>
      <c r="AD48" s="32" t="s">
        <v>15</v>
      </c>
      <c r="AE48" s="36"/>
      <c r="AF48" s="36"/>
      <c r="AG48" s="32" t="s">
        <v>15</v>
      </c>
      <c r="AH48" s="36"/>
      <c r="AI48" s="36"/>
      <c r="AJ48" s="32" t="s">
        <v>15</v>
      </c>
      <c r="AK48" s="36"/>
      <c r="AL48" s="36"/>
      <c r="AM48" s="32" t="s">
        <v>15</v>
      </c>
    </row>
    <row r="49" spans="1:39" s="8" customFormat="1" x14ac:dyDescent="0.25">
      <c r="A49" s="40" t="s">
        <v>18</v>
      </c>
      <c r="B49" s="41" t="s">
        <v>14</v>
      </c>
      <c r="C49" s="114">
        <f t="shared" ref="C49:C60" si="2">IF($B$27&gt;=1,F49,0)+IF($B$27&gt;=2,I49,0)+IF($B$27&gt;=3,L49,0)+IF($B$27&gt;=4,O49,0)+IF($B$27&gt;=5,R49,0)+IF($B$27&gt;=6,U49,0)+IF($B$27&gt;=7,X49,0)+IF($B$27&gt;=8,AA49,0)+IF($B$27&gt;=9,AD49,0)+IF($B$27&gt;=10,AG49)</f>
        <v>0</v>
      </c>
      <c r="D49" s="36"/>
      <c r="E49" s="36"/>
      <c r="F49" s="44"/>
      <c r="G49" s="36"/>
      <c r="H49" s="36"/>
      <c r="I49" s="44"/>
      <c r="J49" s="36"/>
      <c r="K49" s="36"/>
      <c r="L49" s="44"/>
      <c r="M49" s="36"/>
      <c r="N49" s="36"/>
      <c r="O49" s="44"/>
      <c r="P49" s="36"/>
      <c r="Q49" s="36"/>
      <c r="R49" s="44"/>
      <c r="S49" s="36"/>
      <c r="T49" s="36"/>
      <c r="U49" s="44"/>
      <c r="V49" s="36"/>
      <c r="W49" s="36"/>
      <c r="X49" s="44"/>
      <c r="Y49" s="36"/>
      <c r="Z49" s="36"/>
      <c r="AA49" s="44"/>
      <c r="AB49" s="36"/>
      <c r="AC49" s="36"/>
      <c r="AD49" s="44"/>
      <c r="AE49" s="36"/>
      <c r="AF49" s="36"/>
      <c r="AG49" s="44"/>
      <c r="AH49" s="36"/>
      <c r="AI49" s="36"/>
      <c r="AJ49" s="44"/>
      <c r="AK49" s="36"/>
      <c r="AL49" s="36"/>
      <c r="AM49" s="44"/>
    </row>
    <row r="50" spans="1:39" s="8" customFormat="1" x14ac:dyDescent="0.25">
      <c r="A50" s="40" t="s">
        <v>18</v>
      </c>
      <c r="B50" s="47" t="s">
        <v>14</v>
      </c>
      <c r="C50" s="115">
        <f t="shared" si="2"/>
        <v>0</v>
      </c>
      <c r="D50" s="36"/>
      <c r="E50" s="36"/>
      <c r="F50" s="44"/>
      <c r="G50" s="36"/>
      <c r="H50" s="36"/>
      <c r="I50" s="44"/>
      <c r="J50" s="36"/>
      <c r="K50" s="36"/>
      <c r="L50" s="44"/>
      <c r="M50" s="36"/>
      <c r="N50" s="36"/>
      <c r="O50" s="44"/>
      <c r="P50" s="36"/>
      <c r="Q50" s="36"/>
      <c r="R50" s="44"/>
      <c r="S50" s="36"/>
      <c r="T50" s="36"/>
      <c r="U50" s="44"/>
      <c r="V50" s="36"/>
      <c r="W50" s="36"/>
      <c r="X50" s="44"/>
      <c r="Y50" s="36"/>
      <c r="Z50" s="36"/>
      <c r="AA50" s="44"/>
      <c r="AB50" s="36"/>
      <c r="AC50" s="36"/>
      <c r="AD50" s="44"/>
      <c r="AE50" s="36"/>
      <c r="AF50" s="36"/>
      <c r="AG50" s="44"/>
      <c r="AH50" s="36"/>
      <c r="AI50" s="36"/>
      <c r="AJ50" s="44"/>
      <c r="AK50" s="36"/>
      <c r="AL50" s="36"/>
      <c r="AM50" s="44"/>
    </row>
    <row r="51" spans="1:39" s="8" customFormat="1" x14ac:dyDescent="0.25">
      <c r="A51" s="40" t="s">
        <v>18</v>
      </c>
      <c r="B51" s="47" t="s">
        <v>14</v>
      </c>
      <c r="C51" s="115">
        <f t="shared" si="2"/>
        <v>0</v>
      </c>
      <c r="D51" s="36"/>
      <c r="E51" s="36"/>
      <c r="F51" s="44"/>
      <c r="G51" s="36"/>
      <c r="H51" s="36"/>
      <c r="I51" s="44"/>
      <c r="J51" s="36"/>
      <c r="K51" s="36"/>
      <c r="L51" s="44"/>
      <c r="M51" s="36"/>
      <c r="N51" s="36"/>
      <c r="O51" s="44"/>
      <c r="P51" s="36"/>
      <c r="Q51" s="36"/>
      <c r="R51" s="44"/>
      <c r="S51" s="36"/>
      <c r="T51" s="36"/>
      <c r="U51" s="44"/>
      <c r="V51" s="36"/>
      <c r="W51" s="36"/>
      <c r="X51" s="44"/>
      <c r="Y51" s="36"/>
      <c r="Z51" s="36"/>
      <c r="AA51" s="44"/>
      <c r="AB51" s="36"/>
      <c r="AC51" s="36"/>
      <c r="AD51" s="44"/>
      <c r="AE51" s="36"/>
      <c r="AF51" s="36"/>
      <c r="AG51" s="44"/>
      <c r="AH51" s="36"/>
      <c r="AI51" s="36"/>
      <c r="AJ51" s="44"/>
      <c r="AK51" s="36"/>
      <c r="AL51" s="36"/>
      <c r="AM51" s="44"/>
    </row>
    <row r="52" spans="1:39" s="8" customFormat="1" x14ac:dyDescent="0.25">
      <c r="A52" s="40" t="s">
        <v>18</v>
      </c>
      <c r="B52" s="47" t="s">
        <v>14</v>
      </c>
      <c r="C52" s="115">
        <f t="shared" si="2"/>
        <v>0</v>
      </c>
      <c r="D52" s="36"/>
      <c r="E52" s="36"/>
      <c r="F52" s="44"/>
      <c r="G52" s="36"/>
      <c r="H52" s="36"/>
      <c r="I52" s="44"/>
      <c r="J52" s="36"/>
      <c r="K52" s="36"/>
      <c r="L52" s="44"/>
      <c r="M52" s="36"/>
      <c r="N52" s="36"/>
      <c r="O52" s="44"/>
      <c r="P52" s="36"/>
      <c r="Q52" s="36"/>
      <c r="R52" s="44"/>
      <c r="S52" s="36"/>
      <c r="T52" s="36"/>
      <c r="U52" s="44"/>
      <c r="V52" s="36"/>
      <c r="W52" s="36"/>
      <c r="X52" s="44"/>
      <c r="Y52" s="36"/>
      <c r="Z52" s="36"/>
      <c r="AA52" s="44"/>
      <c r="AB52" s="36"/>
      <c r="AC52" s="36"/>
      <c r="AD52" s="44"/>
      <c r="AE52" s="36"/>
      <c r="AF52" s="36"/>
      <c r="AG52" s="44"/>
      <c r="AH52" s="36"/>
      <c r="AI52" s="36"/>
      <c r="AJ52" s="44"/>
      <c r="AK52" s="36"/>
      <c r="AL52" s="36"/>
      <c r="AM52" s="44"/>
    </row>
    <row r="53" spans="1:39" s="8" customFormat="1" x14ac:dyDescent="0.25">
      <c r="A53" s="40" t="s">
        <v>18</v>
      </c>
      <c r="B53" s="47" t="s">
        <v>14</v>
      </c>
      <c r="C53" s="115">
        <f t="shared" si="2"/>
        <v>0</v>
      </c>
      <c r="D53" s="36"/>
      <c r="E53" s="36"/>
      <c r="F53" s="44"/>
      <c r="G53" s="36"/>
      <c r="H53" s="36"/>
      <c r="I53" s="44"/>
      <c r="J53" s="36"/>
      <c r="K53" s="36"/>
      <c r="L53" s="44"/>
      <c r="M53" s="36"/>
      <c r="N53" s="36"/>
      <c r="O53" s="44"/>
      <c r="P53" s="36"/>
      <c r="Q53" s="36"/>
      <c r="R53" s="44"/>
      <c r="S53" s="36"/>
      <c r="T53" s="36"/>
      <c r="U53" s="44"/>
      <c r="V53" s="36"/>
      <c r="W53" s="36"/>
      <c r="X53" s="44"/>
      <c r="Y53" s="36"/>
      <c r="Z53" s="36"/>
      <c r="AA53" s="44"/>
      <c r="AB53" s="36"/>
      <c r="AC53" s="36"/>
      <c r="AD53" s="44"/>
      <c r="AE53" s="36"/>
      <c r="AF53" s="36"/>
      <c r="AG53" s="44"/>
      <c r="AH53" s="36"/>
      <c r="AI53" s="36"/>
      <c r="AJ53" s="44"/>
      <c r="AK53" s="36"/>
      <c r="AL53" s="36"/>
      <c r="AM53" s="44"/>
    </row>
    <row r="54" spans="1:39" s="8" customFormat="1" x14ac:dyDescent="0.25">
      <c r="A54" s="40" t="s">
        <v>18</v>
      </c>
      <c r="B54" s="47" t="s">
        <v>14</v>
      </c>
      <c r="C54" s="115">
        <f t="shared" si="2"/>
        <v>0</v>
      </c>
      <c r="D54" s="36"/>
      <c r="E54" s="36"/>
      <c r="F54" s="44"/>
      <c r="G54" s="36"/>
      <c r="H54" s="36"/>
      <c r="I54" s="44"/>
      <c r="J54" s="36"/>
      <c r="K54" s="36"/>
      <c r="L54" s="44"/>
      <c r="M54" s="36"/>
      <c r="N54" s="36"/>
      <c r="O54" s="44"/>
      <c r="P54" s="36"/>
      <c r="Q54" s="36"/>
      <c r="R54" s="44"/>
      <c r="S54" s="36"/>
      <c r="T54" s="36"/>
      <c r="U54" s="44"/>
      <c r="V54" s="36"/>
      <c r="W54" s="36"/>
      <c r="X54" s="44"/>
      <c r="Y54" s="36"/>
      <c r="Z54" s="36"/>
      <c r="AA54" s="44"/>
      <c r="AB54" s="36"/>
      <c r="AC54" s="36"/>
      <c r="AD54" s="44"/>
      <c r="AE54" s="36"/>
      <c r="AF54" s="36"/>
      <c r="AG54" s="44"/>
      <c r="AH54" s="36"/>
      <c r="AI54" s="36"/>
      <c r="AJ54" s="44"/>
      <c r="AK54" s="36"/>
      <c r="AL54" s="36"/>
      <c r="AM54" s="44"/>
    </row>
    <row r="55" spans="1:39" s="8" customFormat="1" x14ac:dyDescent="0.25">
      <c r="A55" s="40" t="s">
        <v>18</v>
      </c>
      <c r="B55" s="47" t="s">
        <v>14</v>
      </c>
      <c r="C55" s="115">
        <f t="shared" si="2"/>
        <v>0</v>
      </c>
      <c r="D55" s="36"/>
      <c r="E55" s="36"/>
      <c r="F55" s="44"/>
      <c r="G55" s="36"/>
      <c r="H55" s="36"/>
      <c r="I55" s="44"/>
      <c r="J55" s="36"/>
      <c r="K55" s="36"/>
      <c r="L55" s="44"/>
      <c r="M55" s="36"/>
      <c r="N55" s="36"/>
      <c r="O55" s="44"/>
      <c r="P55" s="36"/>
      <c r="Q55" s="36"/>
      <c r="R55" s="44"/>
      <c r="S55" s="36"/>
      <c r="T55" s="36"/>
      <c r="U55" s="44"/>
      <c r="V55" s="36"/>
      <c r="W55" s="36"/>
      <c r="X55" s="44"/>
      <c r="Y55" s="36"/>
      <c r="Z55" s="36"/>
      <c r="AA55" s="44"/>
      <c r="AB55" s="36"/>
      <c r="AC55" s="36"/>
      <c r="AD55" s="44"/>
      <c r="AE55" s="36"/>
      <c r="AF55" s="36"/>
      <c r="AG55" s="44"/>
      <c r="AH55" s="36"/>
      <c r="AI55" s="36"/>
      <c r="AJ55" s="44"/>
      <c r="AK55" s="36"/>
      <c r="AL55" s="36"/>
      <c r="AM55" s="44"/>
    </row>
    <row r="56" spans="1:39" s="8" customFormat="1" x14ac:dyDescent="0.25">
      <c r="A56" s="40" t="s">
        <v>18</v>
      </c>
      <c r="B56" s="47" t="s">
        <v>14</v>
      </c>
      <c r="C56" s="115">
        <f t="shared" si="2"/>
        <v>0</v>
      </c>
      <c r="D56" s="36"/>
      <c r="E56" s="36"/>
      <c r="F56" s="44"/>
      <c r="G56" s="36"/>
      <c r="H56" s="36"/>
      <c r="I56" s="44"/>
      <c r="J56" s="36"/>
      <c r="K56" s="36"/>
      <c r="L56" s="44"/>
      <c r="M56" s="36"/>
      <c r="N56" s="36"/>
      <c r="O56" s="44"/>
      <c r="P56" s="36"/>
      <c r="Q56" s="36"/>
      <c r="R56" s="44"/>
      <c r="S56" s="36"/>
      <c r="T56" s="36"/>
      <c r="U56" s="44"/>
      <c r="V56" s="36"/>
      <c r="W56" s="36"/>
      <c r="X56" s="44"/>
      <c r="Y56" s="36"/>
      <c r="Z56" s="36"/>
      <c r="AA56" s="44"/>
      <c r="AB56" s="36"/>
      <c r="AC56" s="36"/>
      <c r="AD56" s="44"/>
      <c r="AE56" s="36"/>
      <c r="AF56" s="36"/>
      <c r="AG56" s="44"/>
      <c r="AH56" s="36"/>
      <c r="AI56" s="36"/>
      <c r="AJ56" s="44"/>
      <c r="AK56" s="36"/>
      <c r="AL56" s="36"/>
      <c r="AM56" s="44"/>
    </row>
    <row r="57" spans="1:39" s="8" customFormat="1" x14ac:dyDescent="0.25">
      <c r="A57" s="40" t="s">
        <v>18</v>
      </c>
      <c r="B57" s="47" t="s">
        <v>14</v>
      </c>
      <c r="C57" s="115">
        <f t="shared" si="2"/>
        <v>0</v>
      </c>
      <c r="D57" s="36"/>
      <c r="E57" s="36"/>
      <c r="F57" s="44"/>
      <c r="G57" s="36"/>
      <c r="H57" s="36"/>
      <c r="I57" s="44"/>
      <c r="J57" s="36"/>
      <c r="K57" s="36"/>
      <c r="L57" s="44"/>
      <c r="M57" s="36"/>
      <c r="N57" s="36"/>
      <c r="O57" s="44"/>
      <c r="P57" s="36"/>
      <c r="Q57" s="36"/>
      <c r="R57" s="44"/>
      <c r="S57" s="36"/>
      <c r="T57" s="36"/>
      <c r="U57" s="44"/>
      <c r="V57" s="36"/>
      <c r="W57" s="36"/>
      <c r="X57" s="44"/>
      <c r="Y57" s="36"/>
      <c r="Z57" s="36"/>
      <c r="AA57" s="44"/>
      <c r="AB57" s="36"/>
      <c r="AC57" s="36"/>
      <c r="AD57" s="44"/>
      <c r="AE57" s="36"/>
      <c r="AF57" s="36"/>
      <c r="AG57" s="44"/>
      <c r="AH57" s="36"/>
      <c r="AI57" s="36"/>
      <c r="AJ57" s="44"/>
      <c r="AK57" s="36"/>
      <c r="AL57" s="36"/>
      <c r="AM57" s="44"/>
    </row>
    <row r="58" spans="1:39" s="8" customFormat="1" x14ac:dyDescent="0.25">
      <c r="A58" s="40" t="s">
        <v>18</v>
      </c>
      <c r="B58" s="47" t="s">
        <v>14</v>
      </c>
      <c r="C58" s="115">
        <f t="shared" si="2"/>
        <v>0</v>
      </c>
      <c r="D58" s="36"/>
      <c r="E58" s="36"/>
      <c r="F58" s="44"/>
      <c r="G58" s="36"/>
      <c r="H58" s="36"/>
      <c r="I58" s="44"/>
      <c r="J58" s="36"/>
      <c r="K58" s="36"/>
      <c r="L58" s="44"/>
      <c r="M58" s="36"/>
      <c r="N58" s="36"/>
      <c r="O58" s="44"/>
      <c r="P58" s="36"/>
      <c r="Q58" s="36"/>
      <c r="R58" s="44"/>
      <c r="S58" s="36"/>
      <c r="T58" s="36"/>
      <c r="U58" s="44"/>
      <c r="V58" s="36"/>
      <c r="W58" s="36"/>
      <c r="X58" s="44"/>
      <c r="Y58" s="36"/>
      <c r="Z58" s="36"/>
      <c r="AA58" s="44"/>
      <c r="AB58" s="36"/>
      <c r="AC58" s="36"/>
      <c r="AD58" s="44"/>
      <c r="AE58" s="36"/>
      <c r="AF58" s="36"/>
      <c r="AG58" s="44"/>
      <c r="AH58" s="36"/>
      <c r="AI58" s="36"/>
      <c r="AJ58" s="44"/>
      <c r="AK58" s="36"/>
      <c r="AL58" s="36"/>
      <c r="AM58" s="44"/>
    </row>
    <row r="59" spans="1:39" s="8" customFormat="1" x14ac:dyDescent="0.25">
      <c r="A59" s="40" t="s">
        <v>18</v>
      </c>
      <c r="B59" s="47" t="s">
        <v>14</v>
      </c>
      <c r="C59" s="115">
        <f t="shared" si="2"/>
        <v>0</v>
      </c>
      <c r="D59" s="36"/>
      <c r="E59" s="36"/>
      <c r="F59" s="44"/>
      <c r="G59" s="36"/>
      <c r="H59" s="36"/>
      <c r="I59" s="44"/>
      <c r="J59" s="36"/>
      <c r="K59" s="36"/>
      <c r="L59" s="44"/>
      <c r="M59" s="36"/>
      <c r="N59" s="36"/>
      <c r="O59" s="44"/>
      <c r="P59" s="36"/>
      <c r="Q59" s="36"/>
      <c r="R59" s="44"/>
      <c r="S59" s="36"/>
      <c r="T59" s="36"/>
      <c r="U59" s="44"/>
      <c r="V59" s="36"/>
      <c r="W59" s="36"/>
      <c r="X59" s="44"/>
      <c r="Y59" s="36"/>
      <c r="Z59" s="36"/>
      <c r="AA59" s="44"/>
      <c r="AB59" s="36"/>
      <c r="AC59" s="36"/>
      <c r="AD59" s="44"/>
      <c r="AE59" s="36"/>
      <c r="AF59" s="36"/>
      <c r="AG59" s="44"/>
      <c r="AH59" s="36"/>
      <c r="AI59" s="36"/>
      <c r="AJ59" s="44"/>
      <c r="AK59" s="36"/>
      <c r="AL59" s="36"/>
      <c r="AM59" s="44"/>
    </row>
    <row r="60" spans="1:39" ht="15" x14ac:dyDescent="0.25">
      <c r="A60" s="34" t="s">
        <v>53</v>
      </c>
      <c r="B60" s="35"/>
      <c r="C60" s="117">
        <f t="shared" si="2"/>
        <v>0</v>
      </c>
      <c r="D60" s="36"/>
      <c r="E60" s="36"/>
      <c r="F60" s="29">
        <f>IF(D46&gt;$B$27,0,SUM(F49:F58))</f>
        <v>0</v>
      </c>
      <c r="G60" s="36"/>
      <c r="H60" s="36"/>
      <c r="I60" s="29">
        <f>IF(G46&gt;$B$27,0,SUM(I49:I58))</f>
        <v>0</v>
      </c>
      <c r="J60" s="36"/>
      <c r="K60" s="36"/>
      <c r="L60" s="29">
        <f>IF(J46&gt;$B$27,0,SUM(L49:L58))</f>
        <v>0</v>
      </c>
      <c r="M60" s="36"/>
      <c r="N60" s="36"/>
      <c r="O60" s="29">
        <f>IF(M46&gt;$B$27,0,SUM(O49:O58))</f>
        <v>0</v>
      </c>
      <c r="P60" s="36"/>
      <c r="Q60" s="36"/>
      <c r="R60" s="29">
        <f>IF(P46&gt;$B$27,0,SUM(R49:R58))</f>
        <v>0</v>
      </c>
      <c r="S60" s="36"/>
      <c r="T60" s="36"/>
      <c r="U60" s="29">
        <f>IF(S46&gt;$B$27,0,SUM(U49:U58))</f>
        <v>0</v>
      </c>
      <c r="V60" s="36"/>
      <c r="W60" s="36"/>
      <c r="X60" s="29">
        <f>IF(V46&gt;$B$27,0,SUM(X49:X58))</f>
        <v>0</v>
      </c>
      <c r="Y60" s="36"/>
      <c r="Z60" s="36"/>
      <c r="AA60" s="29">
        <f>IF(Y46&gt;$B$27,0,SUM(AA49:AA58))</f>
        <v>0</v>
      </c>
      <c r="AB60" s="36"/>
      <c r="AC60" s="36"/>
      <c r="AD60" s="29">
        <f>IF(AB46&gt;$B$27,0,SUM(AD49:AD58))</f>
        <v>0</v>
      </c>
      <c r="AE60" s="36"/>
      <c r="AF60" s="36"/>
      <c r="AG60" s="29">
        <f>IF(AE46&gt;$B$27,0,SUM(AG49:AG58))</f>
        <v>0</v>
      </c>
      <c r="AH60" s="36"/>
      <c r="AI60" s="36"/>
      <c r="AJ60" s="29">
        <f>IF(AH46&gt;$B$27,0,SUM(AJ49:AJ58))</f>
        <v>0</v>
      </c>
      <c r="AK60" s="36"/>
      <c r="AL60" s="36"/>
      <c r="AM60" s="29">
        <f>IF(AK46&gt;$B$27,0,SUM(AM49:AM58))</f>
        <v>0</v>
      </c>
    </row>
    <row r="61" spans="1:39" ht="7.5" customHeight="1" x14ac:dyDescent="0.25">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1:39" ht="15" x14ac:dyDescent="0.25">
      <c r="A62" s="227" t="s">
        <v>143</v>
      </c>
      <c r="B62" s="228"/>
      <c r="C62" s="143" t="s">
        <v>0</v>
      </c>
      <c r="D62" s="227" t="str">
        <f>$A$32</f>
        <v/>
      </c>
      <c r="E62" s="229"/>
      <c r="F62" s="229"/>
      <c r="G62" s="227" t="str">
        <f>$A$33</f>
        <v/>
      </c>
      <c r="H62" s="229"/>
      <c r="I62" s="229"/>
      <c r="J62" s="227" t="str">
        <f>$A$34</f>
        <v/>
      </c>
      <c r="K62" s="229"/>
      <c r="L62" s="229"/>
      <c r="M62" s="227" t="str">
        <f>$A$35</f>
        <v/>
      </c>
      <c r="N62" s="229"/>
      <c r="O62" s="229"/>
      <c r="P62" s="227" t="str">
        <f>$A$36</f>
        <v/>
      </c>
      <c r="Q62" s="229"/>
      <c r="R62" s="229"/>
      <c r="S62" s="227" t="str">
        <f>$A$37</f>
        <v/>
      </c>
      <c r="T62" s="229"/>
      <c r="U62" s="229"/>
      <c r="V62" s="227" t="str">
        <f>$A$38</f>
        <v/>
      </c>
      <c r="W62" s="229"/>
      <c r="X62" s="229"/>
      <c r="Y62" s="227" t="str">
        <f>$A$39</f>
        <v/>
      </c>
      <c r="Z62" s="229"/>
      <c r="AA62" s="229"/>
      <c r="AB62" s="227" t="str">
        <f>$A$40</f>
        <v/>
      </c>
      <c r="AC62" s="229"/>
      <c r="AD62" s="229"/>
      <c r="AE62" s="227" t="str">
        <f>$A$41</f>
        <v/>
      </c>
      <c r="AF62" s="229"/>
      <c r="AG62" s="229"/>
      <c r="AH62" s="227" t="str">
        <f>$A$42</f>
        <v/>
      </c>
      <c r="AI62" s="229"/>
      <c r="AJ62" s="229"/>
      <c r="AK62" s="227" t="str">
        <f>$A$43</f>
        <v/>
      </c>
      <c r="AL62" s="229"/>
      <c r="AM62" s="229"/>
    </row>
    <row r="63" spans="1:39" s="8" customFormat="1" ht="28.5" x14ac:dyDescent="0.25">
      <c r="A63" s="31" t="s">
        <v>16</v>
      </c>
      <c r="B63" s="33" t="s">
        <v>52</v>
      </c>
      <c r="C63" s="116" t="s">
        <v>15</v>
      </c>
      <c r="D63" s="36"/>
      <c r="E63" s="37"/>
      <c r="F63" s="32" t="str">
        <f>IF($B$27&lt;D$46,"","Dépenses prévisionnelles")</f>
        <v/>
      </c>
      <c r="G63" s="36"/>
      <c r="H63" s="37"/>
      <c r="I63" s="32" t="str">
        <f>IF($B$27&lt;G$46,"","Dépenses prévisionnelles")</f>
        <v/>
      </c>
      <c r="J63" s="36"/>
      <c r="K63" s="37"/>
      <c r="L63" s="32" t="str">
        <f>IF($B$27&lt;J$46,"","Dépenses prévisionnelles")</f>
        <v/>
      </c>
      <c r="M63" s="36"/>
      <c r="N63" s="37"/>
      <c r="O63" s="32" t="str">
        <f>IF($B$27&lt;M$46,"","Dépenses prévisionnelles")</f>
        <v/>
      </c>
      <c r="P63" s="36"/>
      <c r="Q63" s="37"/>
      <c r="R63" s="32" t="str">
        <f>IF($B$27&lt;P$46,"","Dépenses prévisionnelles")</f>
        <v/>
      </c>
      <c r="S63" s="36"/>
      <c r="T63" s="37"/>
      <c r="U63" s="32" t="str">
        <f>IF($B$27&lt;S$46,"","Dépenses prévisionnelles")</f>
        <v/>
      </c>
      <c r="V63" s="36"/>
      <c r="W63" s="37"/>
      <c r="X63" s="32" t="str">
        <f>IF($B$27&lt;V$46,"","Dépenses prévisionnelles")</f>
        <v/>
      </c>
      <c r="Y63" s="36"/>
      <c r="Z63" s="37"/>
      <c r="AA63" s="32" t="str">
        <f>IF($B$27&lt;Y$46,"","Dépenses prévisionnelles")</f>
        <v/>
      </c>
      <c r="AB63" s="36"/>
      <c r="AC63" s="37"/>
      <c r="AD63" s="32" t="str">
        <f>IF($B$27&lt;AB$46,"","Dépenses prévisionnelles")</f>
        <v/>
      </c>
      <c r="AE63" s="36"/>
      <c r="AF63" s="37"/>
      <c r="AG63" s="32" t="str">
        <f>IF($B$27&lt;AE$46,"","Dépenses prévisionnelles")</f>
        <v/>
      </c>
      <c r="AH63" s="36"/>
      <c r="AI63" s="37"/>
      <c r="AJ63" s="32" t="str">
        <f>IF($B$27&lt;AH$46,"","Dépenses prévisionnelles")</f>
        <v/>
      </c>
      <c r="AK63" s="36"/>
      <c r="AL63" s="37"/>
      <c r="AM63" s="32" t="str">
        <f>IF($B$27&lt;AK$46,"","Dépenses prévisionnelles")</f>
        <v/>
      </c>
    </row>
    <row r="64" spans="1:39" s="8" customFormat="1" x14ac:dyDescent="0.25">
      <c r="A64" s="40" t="s">
        <v>18</v>
      </c>
      <c r="B64" s="41" t="s">
        <v>19</v>
      </c>
      <c r="C64" s="114">
        <f t="shared" ref="C64:C74" si="3">IF($B$27&gt;=1,F64,0)+IF($B$27&gt;=2,I64,0)+IF($B$27&gt;=3,L64,0)+IF($B$27&gt;=4,O64,0)+IF($B$27&gt;=5,R64,0)+IF($B$27&gt;=6,U64,0)+IF($B$27&gt;=7,X64,0)+IF($B$27&gt;=8,AA64,0)+IF($B$27&gt;=9,AD64,0)+IF($B$27&gt;=10,AG64)</f>
        <v>0</v>
      </c>
      <c r="D64" s="42"/>
      <c r="E64" s="43"/>
      <c r="F64" s="44"/>
      <c r="G64" s="42"/>
      <c r="H64" s="43"/>
      <c r="I64" s="44"/>
      <c r="J64" s="42"/>
      <c r="K64" s="43"/>
      <c r="L64" s="44"/>
      <c r="M64" s="42"/>
      <c r="N64" s="43"/>
      <c r="O64" s="44"/>
      <c r="P64" s="42"/>
      <c r="Q64" s="43"/>
      <c r="R64" s="44"/>
      <c r="S64" s="42"/>
      <c r="T64" s="43"/>
      <c r="U64" s="44"/>
      <c r="V64" s="42"/>
      <c r="W64" s="43"/>
      <c r="X64" s="44"/>
      <c r="Y64" s="42"/>
      <c r="Z64" s="43"/>
      <c r="AA64" s="44"/>
      <c r="AB64" s="42"/>
      <c r="AC64" s="43"/>
      <c r="AD64" s="44"/>
      <c r="AE64" s="45"/>
      <c r="AF64" s="46"/>
      <c r="AG64" s="44"/>
      <c r="AH64" s="45"/>
      <c r="AI64" s="46"/>
      <c r="AJ64" s="44"/>
      <c r="AK64" s="45"/>
      <c r="AL64" s="46"/>
      <c r="AM64" s="44"/>
    </row>
    <row r="65" spans="1:39" s="8" customFormat="1" x14ac:dyDescent="0.25">
      <c r="A65" s="40" t="s">
        <v>18</v>
      </c>
      <c r="B65" s="47" t="s">
        <v>19</v>
      </c>
      <c r="C65" s="115">
        <f t="shared" si="3"/>
        <v>0</v>
      </c>
      <c r="D65" s="48"/>
      <c r="E65" s="49"/>
      <c r="F65" s="50"/>
      <c r="G65" s="48"/>
      <c r="H65" s="49"/>
      <c r="I65" s="50"/>
      <c r="J65" s="48"/>
      <c r="K65" s="49"/>
      <c r="L65" s="50"/>
      <c r="M65" s="48"/>
      <c r="N65" s="49"/>
      <c r="O65" s="50"/>
      <c r="P65" s="48"/>
      <c r="Q65" s="49"/>
      <c r="R65" s="50"/>
      <c r="S65" s="48"/>
      <c r="T65" s="49"/>
      <c r="U65" s="50"/>
      <c r="V65" s="48"/>
      <c r="W65" s="49"/>
      <c r="X65" s="50"/>
      <c r="Y65" s="48"/>
      <c r="Z65" s="49"/>
      <c r="AA65" s="50"/>
      <c r="AB65" s="48"/>
      <c r="AC65" s="49"/>
      <c r="AD65" s="50"/>
      <c r="AE65" s="51"/>
      <c r="AF65" s="52"/>
      <c r="AG65" s="50"/>
      <c r="AH65" s="51"/>
      <c r="AI65" s="52"/>
      <c r="AJ65" s="50"/>
      <c r="AK65" s="51"/>
      <c r="AL65" s="52"/>
      <c r="AM65" s="50"/>
    </row>
    <row r="66" spans="1:39" s="8" customFormat="1" x14ac:dyDescent="0.25">
      <c r="A66" s="40" t="s">
        <v>18</v>
      </c>
      <c r="B66" s="47" t="s">
        <v>19</v>
      </c>
      <c r="C66" s="115">
        <f t="shared" si="3"/>
        <v>0</v>
      </c>
      <c r="D66" s="48"/>
      <c r="E66" s="49"/>
      <c r="F66" s="50"/>
      <c r="G66" s="48"/>
      <c r="H66" s="49"/>
      <c r="I66" s="50"/>
      <c r="J66" s="48"/>
      <c r="K66" s="49"/>
      <c r="L66" s="50"/>
      <c r="M66" s="48"/>
      <c r="N66" s="49"/>
      <c r="O66" s="50"/>
      <c r="P66" s="48"/>
      <c r="Q66" s="49"/>
      <c r="R66" s="50"/>
      <c r="S66" s="48"/>
      <c r="T66" s="49"/>
      <c r="U66" s="50"/>
      <c r="V66" s="48"/>
      <c r="W66" s="49"/>
      <c r="X66" s="50"/>
      <c r="Y66" s="48"/>
      <c r="Z66" s="49"/>
      <c r="AA66" s="50"/>
      <c r="AB66" s="48"/>
      <c r="AC66" s="49"/>
      <c r="AD66" s="50"/>
      <c r="AE66" s="51"/>
      <c r="AF66" s="52"/>
      <c r="AG66" s="50"/>
      <c r="AH66" s="51"/>
      <c r="AI66" s="52"/>
      <c r="AJ66" s="50"/>
      <c r="AK66" s="51"/>
      <c r="AL66" s="52"/>
      <c r="AM66" s="50"/>
    </row>
    <row r="67" spans="1:39" s="8" customFormat="1" x14ac:dyDescent="0.25">
      <c r="A67" s="40" t="s">
        <v>18</v>
      </c>
      <c r="B67" s="47" t="s">
        <v>19</v>
      </c>
      <c r="C67" s="115">
        <f t="shared" si="3"/>
        <v>0</v>
      </c>
      <c r="D67" s="48"/>
      <c r="E67" s="49"/>
      <c r="F67" s="50"/>
      <c r="G67" s="48"/>
      <c r="H67" s="49"/>
      <c r="I67" s="50"/>
      <c r="J67" s="48"/>
      <c r="K67" s="49"/>
      <c r="L67" s="50"/>
      <c r="M67" s="48"/>
      <c r="N67" s="49"/>
      <c r="O67" s="50"/>
      <c r="P67" s="48"/>
      <c r="Q67" s="49"/>
      <c r="R67" s="50"/>
      <c r="S67" s="48"/>
      <c r="T67" s="49"/>
      <c r="U67" s="50"/>
      <c r="V67" s="48"/>
      <c r="W67" s="49"/>
      <c r="X67" s="50"/>
      <c r="Y67" s="48"/>
      <c r="Z67" s="49"/>
      <c r="AA67" s="50"/>
      <c r="AB67" s="48"/>
      <c r="AC67" s="49"/>
      <c r="AD67" s="50"/>
      <c r="AE67" s="51"/>
      <c r="AF67" s="52"/>
      <c r="AG67" s="50"/>
      <c r="AH67" s="51"/>
      <c r="AI67" s="52"/>
      <c r="AJ67" s="50"/>
      <c r="AK67" s="51"/>
      <c r="AL67" s="52"/>
      <c r="AM67" s="50"/>
    </row>
    <row r="68" spans="1:39" s="8" customFormat="1" x14ac:dyDescent="0.25">
      <c r="A68" s="40" t="s">
        <v>18</v>
      </c>
      <c r="B68" s="47" t="s">
        <v>19</v>
      </c>
      <c r="C68" s="115">
        <f t="shared" si="3"/>
        <v>0</v>
      </c>
      <c r="D68" s="48"/>
      <c r="E68" s="49"/>
      <c r="F68" s="50"/>
      <c r="G68" s="48"/>
      <c r="H68" s="49"/>
      <c r="I68" s="50"/>
      <c r="J68" s="48"/>
      <c r="K68" s="49"/>
      <c r="L68" s="50"/>
      <c r="M68" s="48"/>
      <c r="N68" s="49"/>
      <c r="O68" s="50"/>
      <c r="P68" s="48"/>
      <c r="Q68" s="49"/>
      <c r="R68" s="50"/>
      <c r="S68" s="48"/>
      <c r="T68" s="49"/>
      <c r="U68" s="50"/>
      <c r="V68" s="48"/>
      <c r="W68" s="49"/>
      <c r="X68" s="50"/>
      <c r="Y68" s="48"/>
      <c r="Z68" s="49"/>
      <c r="AA68" s="50"/>
      <c r="AB68" s="48"/>
      <c r="AC68" s="49"/>
      <c r="AD68" s="50"/>
      <c r="AE68" s="51"/>
      <c r="AF68" s="52"/>
      <c r="AG68" s="50"/>
      <c r="AH68" s="51"/>
      <c r="AI68" s="52"/>
      <c r="AJ68" s="50"/>
      <c r="AK68" s="51"/>
      <c r="AL68" s="52"/>
      <c r="AM68" s="50"/>
    </row>
    <row r="69" spans="1:39" s="8" customFormat="1" x14ac:dyDescent="0.25">
      <c r="A69" s="40" t="s">
        <v>18</v>
      </c>
      <c r="B69" s="47" t="s">
        <v>19</v>
      </c>
      <c r="C69" s="115">
        <f t="shared" si="3"/>
        <v>0</v>
      </c>
      <c r="D69" s="48"/>
      <c r="E69" s="49"/>
      <c r="F69" s="50"/>
      <c r="G69" s="48"/>
      <c r="H69" s="49"/>
      <c r="I69" s="50"/>
      <c r="J69" s="48"/>
      <c r="K69" s="49"/>
      <c r="L69" s="50"/>
      <c r="M69" s="48"/>
      <c r="N69" s="49"/>
      <c r="O69" s="50"/>
      <c r="P69" s="48"/>
      <c r="Q69" s="49"/>
      <c r="R69" s="50"/>
      <c r="S69" s="48"/>
      <c r="T69" s="49"/>
      <c r="U69" s="50"/>
      <c r="V69" s="48"/>
      <c r="W69" s="49"/>
      <c r="X69" s="50"/>
      <c r="Y69" s="48"/>
      <c r="Z69" s="49"/>
      <c r="AA69" s="50"/>
      <c r="AB69" s="48"/>
      <c r="AC69" s="49"/>
      <c r="AD69" s="50"/>
      <c r="AE69" s="51"/>
      <c r="AF69" s="52"/>
      <c r="AG69" s="50"/>
      <c r="AH69" s="51"/>
      <c r="AI69" s="52"/>
      <c r="AJ69" s="50"/>
      <c r="AK69" s="51"/>
      <c r="AL69" s="52"/>
      <c r="AM69" s="50"/>
    </row>
    <row r="70" spans="1:39" s="8" customFormat="1" x14ac:dyDescent="0.25">
      <c r="A70" s="40" t="s">
        <v>18</v>
      </c>
      <c r="B70" s="47" t="s">
        <v>19</v>
      </c>
      <c r="C70" s="115">
        <f t="shared" si="3"/>
        <v>0</v>
      </c>
      <c r="D70" s="48"/>
      <c r="E70" s="49"/>
      <c r="F70" s="50"/>
      <c r="G70" s="48"/>
      <c r="H70" s="49"/>
      <c r="I70" s="50"/>
      <c r="J70" s="48"/>
      <c r="K70" s="49"/>
      <c r="L70" s="50"/>
      <c r="M70" s="48"/>
      <c r="N70" s="49"/>
      <c r="O70" s="50"/>
      <c r="P70" s="48"/>
      <c r="Q70" s="49"/>
      <c r="R70" s="50"/>
      <c r="S70" s="48"/>
      <c r="T70" s="49"/>
      <c r="U70" s="50"/>
      <c r="V70" s="48"/>
      <c r="W70" s="49"/>
      <c r="X70" s="50"/>
      <c r="Y70" s="48"/>
      <c r="Z70" s="49"/>
      <c r="AA70" s="50"/>
      <c r="AB70" s="48"/>
      <c r="AC70" s="49"/>
      <c r="AD70" s="50"/>
      <c r="AE70" s="51"/>
      <c r="AF70" s="52"/>
      <c r="AG70" s="50"/>
      <c r="AH70" s="51"/>
      <c r="AI70" s="52"/>
      <c r="AJ70" s="50"/>
      <c r="AK70" s="51"/>
      <c r="AL70" s="52"/>
      <c r="AM70" s="50"/>
    </row>
    <row r="71" spans="1:39" s="8" customFormat="1" x14ac:dyDescent="0.25">
      <c r="A71" s="40" t="s">
        <v>18</v>
      </c>
      <c r="B71" s="47" t="s">
        <v>19</v>
      </c>
      <c r="C71" s="115">
        <f t="shared" si="3"/>
        <v>0</v>
      </c>
      <c r="D71" s="48"/>
      <c r="E71" s="49"/>
      <c r="F71" s="50"/>
      <c r="G71" s="48"/>
      <c r="H71" s="49"/>
      <c r="I71" s="50"/>
      <c r="J71" s="48"/>
      <c r="K71" s="49"/>
      <c r="L71" s="50"/>
      <c r="M71" s="48"/>
      <c r="N71" s="49"/>
      <c r="O71" s="50"/>
      <c r="P71" s="48"/>
      <c r="Q71" s="49"/>
      <c r="R71" s="50"/>
      <c r="S71" s="48"/>
      <c r="T71" s="49"/>
      <c r="U71" s="50"/>
      <c r="V71" s="48"/>
      <c r="W71" s="49"/>
      <c r="X71" s="50"/>
      <c r="Y71" s="48"/>
      <c r="Z71" s="49"/>
      <c r="AA71" s="50"/>
      <c r="AB71" s="48"/>
      <c r="AC71" s="49"/>
      <c r="AD71" s="50"/>
      <c r="AE71" s="51"/>
      <c r="AF71" s="52"/>
      <c r="AG71" s="50"/>
      <c r="AH71" s="51"/>
      <c r="AI71" s="52"/>
      <c r="AJ71" s="50"/>
      <c r="AK71" s="51"/>
      <c r="AL71" s="52"/>
      <c r="AM71" s="50"/>
    </row>
    <row r="72" spans="1:39" s="8" customFormat="1" x14ac:dyDescent="0.25">
      <c r="A72" s="40" t="s">
        <v>18</v>
      </c>
      <c r="B72" s="47" t="s">
        <v>19</v>
      </c>
      <c r="C72" s="115">
        <f t="shared" si="3"/>
        <v>0</v>
      </c>
      <c r="D72" s="48"/>
      <c r="E72" s="49"/>
      <c r="F72" s="50"/>
      <c r="G72" s="48"/>
      <c r="H72" s="49"/>
      <c r="I72" s="50"/>
      <c r="J72" s="48"/>
      <c r="K72" s="49"/>
      <c r="L72" s="50"/>
      <c r="M72" s="48"/>
      <c r="N72" s="49"/>
      <c r="O72" s="50"/>
      <c r="P72" s="48"/>
      <c r="Q72" s="49"/>
      <c r="R72" s="50"/>
      <c r="S72" s="48"/>
      <c r="T72" s="49"/>
      <c r="U72" s="50"/>
      <c r="V72" s="48"/>
      <c r="W72" s="49"/>
      <c r="X72" s="50"/>
      <c r="Y72" s="48"/>
      <c r="Z72" s="49"/>
      <c r="AA72" s="50"/>
      <c r="AB72" s="48"/>
      <c r="AC72" s="49"/>
      <c r="AD72" s="50"/>
      <c r="AE72" s="51"/>
      <c r="AF72" s="52"/>
      <c r="AG72" s="50"/>
      <c r="AH72" s="51"/>
      <c r="AI72" s="52"/>
      <c r="AJ72" s="50"/>
      <c r="AK72" s="51"/>
      <c r="AL72" s="52"/>
      <c r="AM72" s="50"/>
    </row>
    <row r="73" spans="1:39" s="8" customFormat="1" x14ac:dyDescent="0.25">
      <c r="A73" s="40" t="s">
        <v>18</v>
      </c>
      <c r="B73" s="47" t="s">
        <v>19</v>
      </c>
      <c r="C73" s="115">
        <f t="shared" si="3"/>
        <v>0</v>
      </c>
      <c r="D73" s="48"/>
      <c r="E73" s="49"/>
      <c r="F73" s="50"/>
      <c r="G73" s="48"/>
      <c r="H73" s="49"/>
      <c r="I73" s="50"/>
      <c r="J73" s="48"/>
      <c r="K73" s="49"/>
      <c r="L73" s="50"/>
      <c r="M73" s="48"/>
      <c r="N73" s="49"/>
      <c r="O73" s="50"/>
      <c r="P73" s="48"/>
      <c r="Q73" s="49"/>
      <c r="R73" s="50"/>
      <c r="S73" s="48"/>
      <c r="T73" s="49"/>
      <c r="U73" s="50"/>
      <c r="V73" s="48"/>
      <c r="W73" s="49"/>
      <c r="X73" s="50"/>
      <c r="Y73" s="48"/>
      <c r="Z73" s="49"/>
      <c r="AA73" s="50"/>
      <c r="AB73" s="48"/>
      <c r="AC73" s="49"/>
      <c r="AD73" s="50"/>
      <c r="AE73" s="51"/>
      <c r="AF73" s="52"/>
      <c r="AG73" s="50"/>
      <c r="AH73" s="51"/>
      <c r="AI73" s="52"/>
      <c r="AJ73" s="50"/>
      <c r="AK73" s="51"/>
      <c r="AL73" s="52"/>
      <c r="AM73" s="50"/>
    </row>
    <row r="74" spans="1:39" ht="15" x14ac:dyDescent="0.25">
      <c r="A74" s="34" t="s">
        <v>85</v>
      </c>
      <c r="B74" s="35"/>
      <c r="C74" s="117">
        <f t="shared" si="3"/>
        <v>0</v>
      </c>
      <c r="D74" s="38"/>
      <c r="E74" s="39"/>
      <c r="F74" s="29">
        <f>IF(F61&gt;$B$27,0,SUM(F64:F73))</f>
        <v>0</v>
      </c>
      <c r="G74" s="38"/>
      <c r="H74" s="39"/>
      <c r="I74" s="29">
        <f>IF(I61&gt;$B$27,0,SUM(I64:I73))</f>
        <v>0</v>
      </c>
      <c r="J74" s="38"/>
      <c r="K74" s="39"/>
      <c r="L74" s="29">
        <f>IF(L61&gt;$B$27,0,SUM(L64:L73))</f>
        <v>0</v>
      </c>
      <c r="M74" s="38"/>
      <c r="N74" s="39"/>
      <c r="O74" s="29">
        <f>IF(O61&gt;$B$27,0,SUM(O64:O73))</f>
        <v>0</v>
      </c>
      <c r="P74" s="38"/>
      <c r="Q74" s="39"/>
      <c r="R74" s="29">
        <f>IF(R61&gt;$B$27,0,SUM(R64:R73))</f>
        <v>0</v>
      </c>
      <c r="S74" s="38"/>
      <c r="T74" s="39"/>
      <c r="U74" s="29">
        <f>IF(U61&gt;$B$27,0,SUM(U64:U73))</f>
        <v>0</v>
      </c>
      <c r="V74" s="38"/>
      <c r="W74" s="39"/>
      <c r="X74" s="29">
        <f>IF(X61&gt;$B$27,0,SUM(X64:X73))</f>
        <v>0</v>
      </c>
      <c r="Y74" s="38"/>
      <c r="Z74" s="39"/>
      <c r="AA74" s="29">
        <f>IF(AA61&gt;$B$27,0,SUM(AA64:AA73))</f>
        <v>0</v>
      </c>
      <c r="AB74" s="38"/>
      <c r="AC74" s="39"/>
      <c r="AD74" s="29">
        <f>IF(AD61&gt;$B$27,0,SUM(AD64:AD73))</f>
        <v>0</v>
      </c>
      <c r="AE74" s="38"/>
      <c r="AF74" s="39"/>
      <c r="AG74" s="29">
        <f>IF(AG61&gt;$B$27,0,SUM(AG64:AG73))</f>
        <v>0</v>
      </c>
      <c r="AH74" s="38"/>
      <c r="AI74" s="39"/>
      <c r="AJ74" s="29">
        <f>IF(AJ61&gt;$B$27,0,SUM(AJ64:AJ73))</f>
        <v>0</v>
      </c>
      <c r="AK74" s="38"/>
      <c r="AL74" s="39"/>
      <c r="AM74" s="29">
        <f>IF(AM61&gt;$B$27,0,SUM(AM64:AM73))</f>
        <v>0</v>
      </c>
    </row>
    <row r="75" spans="1:39" ht="7.5" customHeight="1" x14ac:dyDescent="0.25">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row>
    <row r="76" spans="1:39" ht="15" x14ac:dyDescent="0.25">
      <c r="A76" s="227" t="s">
        <v>142</v>
      </c>
      <c r="B76" s="228"/>
      <c r="C76" s="143" t="s">
        <v>0</v>
      </c>
      <c r="D76" s="227" t="str">
        <f>$A$32</f>
        <v/>
      </c>
      <c r="E76" s="229"/>
      <c r="F76" s="229"/>
      <c r="G76" s="227" t="str">
        <f>$A$33</f>
        <v/>
      </c>
      <c r="H76" s="229"/>
      <c r="I76" s="229"/>
      <c r="J76" s="227" t="str">
        <f>$A$34</f>
        <v/>
      </c>
      <c r="K76" s="229"/>
      <c r="L76" s="229"/>
      <c r="M76" s="227" t="str">
        <f>$A$35</f>
        <v/>
      </c>
      <c r="N76" s="229"/>
      <c r="O76" s="229"/>
      <c r="P76" s="227" t="str">
        <f>$A$36</f>
        <v/>
      </c>
      <c r="Q76" s="229"/>
      <c r="R76" s="229"/>
      <c r="S76" s="227" t="str">
        <f>$A$37</f>
        <v/>
      </c>
      <c r="T76" s="229"/>
      <c r="U76" s="229"/>
      <c r="V76" s="227" t="str">
        <f>$A$38</f>
        <v/>
      </c>
      <c r="W76" s="229"/>
      <c r="X76" s="229"/>
      <c r="Y76" s="227" t="str">
        <f>$A$39</f>
        <v/>
      </c>
      <c r="Z76" s="229"/>
      <c r="AA76" s="229"/>
      <c r="AB76" s="227" t="str">
        <f>$A$40</f>
        <v/>
      </c>
      <c r="AC76" s="229"/>
      <c r="AD76" s="229"/>
      <c r="AE76" s="227" t="str">
        <f>$A$41</f>
        <v/>
      </c>
      <c r="AF76" s="229"/>
      <c r="AG76" s="229"/>
      <c r="AH76" s="227" t="str">
        <f>$A$42</f>
        <v/>
      </c>
      <c r="AI76" s="229"/>
      <c r="AJ76" s="229"/>
      <c r="AK76" s="227" t="str">
        <f>$A$43</f>
        <v/>
      </c>
      <c r="AL76" s="229"/>
      <c r="AM76" s="229"/>
    </row>
    <row r="77" spans="1:39" s="8" customFormat="1" ht="28.5" x14ac:dyDescent="0.25">
      <c r="A77" s="31" t="s">
        <v>16</v>
      </c>
      <c r="B77" s="33" t="s">
        <v>52</v>
      </c>
      <c r="C77" s="116" t="s">
        <v>15</v>
      </c>
      <c r="D77" s="36"/>
      <c r="E77" s="37"/>
      <c r="F77" s="32" t="str">
        <f>IF($B$27&lt;D$46,"","Dépenses prévisionnelles")</f>
        <v/>
      </c>
      <c r="G77" s="36"/>
      <c r="H77" s="37"/>
      <c r="I77" s="32" t="str">
        <f>IF($B$27&lt;G$46,"","Dépenses prévisionnelles")</f>
        <v/>
      </c>
      <c r="J77" s="36"/>
      <c r="K77" s="37"/>
      <c r="L77" s="32" t="str">
        <f>IF($B$27&lt;J$46,"","Dépenses prévisionnelles")</f>
        <v/>
      </c>
      <c r="M77" s="36"/>
      <c r="N77" s="37"/>
      <c r="O77" s="32" t="str">
        <f>IF($B$27&lt;M$46,"","Dépenses prévisionnelles")</f>
        <v/>
      </c>
      <c r="P77" s="36"/>
      <c r="Q77" s="37"/>
      <c r="R77" s="32" t="str">
        <f>IF($B$27&lt;P$46,"","Dépenses prévisionnelles")</f>
        <v/>
      </c>
      <c r="S77" s="36"/>
      <c r="T77" s="37"/>
      <c r="U77" s="32" t="str">
        <f>IF($B$27&lt;S$46,"","Dépenses prévisionnelles")</f>
        <v/>
      </c>
      <c r="V77" s="36"/>
      <c r="W77" s="37"/>
      <c r="X77" s="32" t="str">
        <f>IF($B$27&lt;V$46,"","Dépenses prévisionnelles")</f>
        <v/>
      </c>
      <c r="Y77" s="36"/>
      <c r="Z77" s="37"/>
      <c r="AA77" s="32" t="str">
        <f>IF($B$27&lt;Y$46,"","Dépenses prévisionnelles")</f>
        <v/>
      </c>
      <c r="AB77" s="36"/>
      <c r="AC77" s="37"/>
      <c r="AD77" s="32" t="str">
        <f>IF($B$27&lt;AB$46,"","Dépenses prévisionnelles")</f>
        <v/>
      </c>
      <c r="AE77" s="36"/>
      <c r="AF77" s="37"/>
      <c r="AG77" s="32" t="str">
        <f>IF($B$27&lt;AE$46,"","Dépenses prévisionnelles")</f>
        <v/>
      </c>
      <c r="AH77" s="36"/>
      <c r="AI77" s="37"/>
      <c r="AJ77" s="32" t="str">
        <f>IF($B$27&lt;AH$46,"","Dépenses prévisionnelles")</f>
        <v/>
      </c>
      <c r="AK77" s="36"/>
      <c r="AL77" s="37"/>
      <c r="AM77" s="32" t="str">
        <f>IF($B$27&lt;AK$46,"","Dépenses prévisionnelles")</f>
        <v/>
      </c>
    </row>
    <row r="78" spans="1:39" s="8" customFormat="1" x14ac:dyDescent="0.25">
      <c r="A78" s="40" t="s">
        <v>18</v>
      </c>
      <c r="B78" s="41" t="s">
        <v>19</v>
      </c>
      <c r="C78" s="114">
        <f t="shared" ref="C78:C83" si="4">IF($B$27&gt;=1,F78,0)+IF($B$27&gt;=2,I78,0)+IF($B$27&gt;=3,L78,0)+IF($B$27&gt;=4,O78,0)+IF($B$27&gt;=5,R78,0)+IF($B$27&gt;=6,U78,0)+IF($B$27&gt;=7,X78,0)+IF($B$27&gt;=8,AA78,0)+IF($B$27&gt;=9,AD78,0)+IF($B$27&gt;=10,AG78)</f>
        <v>0</v>
      </c>
      <c r="D78" s="42"/>
      <c r="E78" s="43"/>
      <c r="F78" s="44"/>
      <c r="G78" s="42"/>
      <c r="H78" s="43"/>
      <c r="I78" s="44"/>
      <c r="J78" s="42"/>
      <c r="K78" s="43"/>
      <c r="L78" s="44"/>
      <c r="M78" s="42"/>
      <c r="N78" s="43"/>
      <c r="O78" s="44"/>
      <c r="P78" s="42"/>
      <c r="Q78" s="43"/>
      <c r="R78" s="44"/>
      <c r="S78" s="42"/>
      <c r="T78" s="43"/>
      <c r="U78" s="44"/>
      <c r="V78" s="42"/>
      <c r="W78" s="43"/>
      <c r="X78" s="44"/>
      <c r="Y78" s="42"/>
      <c r="Z78" s="43"/>
      <c r="AA78" s="44"/>
      <c r="AB78" s="42"/>
      <c r="AC78" s="43"/>
      <c r="AD78" s="44"/>
      <c r="AE78" s="45"/>
      <c r="AF78" s="46"/>
      <c r="AG78" s="44"/>
      <c r="AH78" s="45"/>
      <c r="AI78" s="46"/>
      <c r="AJ78" s="44"/>
      <c r="AK78" s="45"/>
      <c r="AL78" s="46"/>
      <c r="AM78" s="44"/>
    </row>
    <row r="79" spans="1:39" s="8" customFormat="1" x14ac:dyDescent="0.25">
      <c r="A79" s="40" t="s">
        <v>18</v>
      </c>
      <c r="B79" s="47" t="s">
        <v>19</v>
      </c>
      <c r="C79" s="115">
        <f t="shared" si="4"/>
        <v>0</v>
      </c>
      <c r="D79" s="48"/>
      <c r="E79" s="49"/>
      <c r="F79" s="50"/>
      <c r="G79" s="48"/>
      <c r="H79" s="49"/>
      <c r="I79" s="50"/>
      <c r="J79" s="48"/>
      <c r="K79" s="49"/>
      <c r="L79" s="50"/>
      <c r="M79" s="48"/>
      <c r="N79" s="49"/>
      <c r="O79" s="50"/>
      <c r="P79" s="48"/>
      <c r="Q79" s="49"/>
      <c r="R79" s="50"/>
      <c r="S79" s="48"/>
      <c r="T79" s="49"/>
      <c r="U79" s="50"/>
      <c r="V79" s="48"/>
      <c r="W79" s="49"/>
      <c r="X79" s="50"/>
      <c r="Y79" s="48"/>
      <c r="Z79" s="49"/>
      <c r="AA79" s="50"/>
      <c r="AB79" s="48"/>
      <c r="AC79" s="49"/>
      <c r="AD79" s="50"/>
      <c r="AE79" s="51"/>
      <c r="AF79" s="52"/>
      <c r="AG79" s="50"/>
      <c r="AH79" s="51"/>
      <c r="AI79" s="52"/>
      <c r="AJ79" s="50"/>
      <c r="AK79" s="51"/>
      <c r="AL79" s="52"/>
      <c r="AM79" s="50"/>
    </row>
    <row r="80" spans="1:39" s="8" customFormat="1" x14ac:dyDescent="0.25">
      <c r="A80" s="40" t="s">
        <v>18</v>
      </c>
      <c r="B80" s="47" t="s">
        <v>19</v>
      </c>
      <c r="C80" s="115">
        <f t="shared" si="4"/>
        <v>0</v>
      </c>
      <c r="D80" s="48"/>
      <c r="E80" s="49"/>
      <c r="F80" s="50"/>
      <c r="G80" s="48"/>
      <c r="H80" s="49"/>
      <c r="I80" s="50"/>
      <c r="J80" s="48"/>
      <c r="K80" s="49"/>
      <c r="L80" s="50"/>
      <c r="M80" s="48"/>
      <c r="N80" s="49"/>
      <c r="O80" s="50"/>
      <c r="P80" s="48"/>
      <c r="Q80" s="49"/>
      <c r="R80" s="50"/>
      <c r="S80" s="48"/>
      <c r="T80" s="49"/>
      <c r="U80" s="50"/>
      <c r="V80" s="48"/>
      <c r="W80" s="49"/>
      <c r="X80" s="50"/>
      <c r="Y80" s="48"/>
      <c r="Z80" s="49"/>
      <c r="AA80" s="50"/>
      <c r="AB80" s="48"/>
      <c r="AC80" s="49"/>
      <c r="AD80" s="50"/>
      <c r="AE80" s="51"/>
      <c r="AF80" s="52"/>
      <c r="AG80" s="50"/>
      <c r="AH80" s="51"/>
      <c r="AI80" s="52"/>
      <c r="AJ80" s="50"/>
      <c r="AK80" s="51"/>
      <c r="AL80" s="52"/>
      <c r="AM80" s="50"/>
    </row>
    <row r="81" spans="1:39" s="8" customFormat="1" x14ac:dyDescent="0.25">
      <c r="A81" s="40" t="s">
        <v>18</v>
      </c>
      <c r="B81" s="47" t="s">
        <v>19</v>
      </c>
      <c r="C81" s="115">
        <f t="shared" si="4"/>
        <v>0</v>
      </c>
      <c r="D81" s="48"/>
      <c r="E81" s="49"/>
      <c r="F81" s="50"/>
      <c r="G81" s="48"/>
      <c r="H81" s="49"/>
      <c r="I81" s="50"/>
      <c r="J81" s="48"/>
      <c r="K81" s="49"/>
      <c r="L81" s="50"/>
      <c r="M81" s="48"/>
      <c r="N81" s="49"/>
      <c r="O81" s="50"/>
      <c r="P81" s="48"/>
      <c r="Q81" s="49"/>
      <c r="R81" s="50"/>
      <c r="S81" s="48"/>
      <c r="T81" s="49"/>
      <c r="U81" s="50"/>
      <c r="V81" s="48"/>
      <c r="W81" s="49"/>
      <c r="X81" s="50"/>
      <c r="Y81" s="48"/>
      <c r="Z81" s="49"/>
      <c r="AA81" s="50"/>
      <c r="AB81" s="48"/>
      <c r="AC81" s="49"/>
      <c r="AD81" s="50"/>
      <c r="AE81" s="51"/>
      <c r="AF81" s="52"/>
      <c r="AG81" s="50"/>
      <c r="AH81" s="51"/>
      <c r="AI81" s="52"/>
      <c r="AJ81" s="50"/>
      <c r="AK81" s="51"/>
      <c r="AL81" s="52"/>
      <c r="AM81" s="50"/>
    </row>
    <row r="82" spans="1:39" s="8" customFormat="1" x14ac:dyDescent="0.25">
      <c r="A82" s="40" t="s">
        <v>18</v>
      </c>
      <c r="B82" s="47" t="s">
        <v>19</v>
      </c>
      <c r="C82" s="115">
        <f t="shared" si="4"/>
        <v>0</v>
      </c>
      <c r="D82" s="48"/>
      <c r="E82" s="49"/>
      <c r="F82" s="50"/>
      <c r="G82" s="48"/>
      <c r="H82" s="49"/>
      <c r="I82" s="50"/>
      <c r="J82" s="48"/>
      <c r="K82" s="49"/>
      <c r="L82" s="50"/>
      <c r="M82" s="48"/>
      <c r="N82" s="49"/>
      <c r="O82" s="50"/>
      <c r="P82" s="48"/>
      <c r="Q82" s="49"/>
      <c r="R82" s="50"/>
      <c r="S82" s="48"/>
      <c r="T82" s="49"/>
      <c r="U82" s="50"/>
      <c r="V82" s="48"/>
      <c r="W82" s="49"/>
      <c r="X82" s="50"/>
      <c r="Y82" s="48"/>
      <c r="Z82" s="49"/>
      <c r="AA82" s="50"/>
      <c r="AB82" s="48"/>
      <c r="AC82" s="49"/>
      <c r="AD82" s="50"/>
      <c r="AE82" s="51"/>
      <c r="AF82" s="52"/>
      <c r="AG82" s="50"/>
      <c r="AH82" s="51"/>
      <c r="AI82" s="52"/>
      <c r="AJ82" s="50"/>
      <c r="AK82" s="51"/>
      <c r="AL82" s="52"/>
      <c r="AM82" s="50"/>
    </row>
    <row r="83" spans="1:39" ht="15" x14ac:dyDescent="0.25">
      <c r="A83" s="34" t="s">
        <v>86</v>
      </c>
      <c r="B83" s="35"/>
      <c r="C83" s="117">
        <f t="shared" si="4"/>
        <v>0</v>
      </c>
      <c r="D83" s="38"/>
      <c r="E83" s="39"/>
      <c r="F83" s="29">
        <f>IF(F75&gt;$B$27,0,SUM(F78:F82))</f>
        <v>0</v>
      </c>
      <c r="G83" s="38"/>
      <c r="H83" s="39"/>
      <c r="I83" s="29">
        <f>IF(I75&gt;$B$27,0,SUM(I78:I82))</f>
        <v>0</v>
      </c>
      <c r="J83" s="38"/>
      <c r="K83" s="39"/>
      <c r="L83" s="29">
        <f>IF(L75&gt;$B$27,0,SUM(L78:L82))</f>
        <v>0</v>
      </c>
      <c r="M83" s="38"/>
      <c r="N83" s="39"/>
      <c r="O83" s="29">
        <f>IF(O75&gt;$B$27,0,SUM(O78:O82))</f>
        <v>0</v>
      </c>
      <c r="P83" s="38"/>
      <c r="Q83" s="39"/>
      <c r="R83" s="29">
        <f>IF(R75&gt;$B$27,0,SUM(R78:R82))</f>
        <v>0</v>
      </c>
      <c r="S83" s="38"/>
      <c r="T83" s="39"/>
      <c r="U83" s="29">
        <f>IF(U75&gt;$B$27,0,SUM(U78:U82))</f>
        <v>0</v>
      </c>
      <c r="V83" s="38"/>
      <c r="W83" s="39"/>
      <c r="X83" s="29">
        <f>IF(X75&gt;$B$27,0,SUM(X78:X82))</f>
        <v>0</v>
      </c>
      <c r="Y83" s="38"/>
      <c r="Z83" s="39"/>
      <c r="AA83" s="29">
        <f>IF(AA75&gt;$B$27,0,SUM(AA78:AA82))</f>
        <v>0</v>
      </c>
      <c r="AB83" s="38"/>
      <c r="AC83" s="39"/>
      <c r="AD83" s="29">
        <f>IF(AD75&gt;$B$27,0,SUM(AD78:AD82))</f>
        <v>0</v>
      </c>
      <c r="AE83" s="38"/>
      <c r="AF83" s="39"/>
      <c r="AG83" s="29">
        <f>IF(AG75&gt;$B$27,0,SUM(AG78:AG82))</f>
        <v>0</v>
      </c>
      <c r="AH83" s="38"/>
      <c r="AI83" s="39"/>
      <c r="AJ83" s="29">
        <f>IF(AJ75&gt;$B$27,0,SUM(AJ78:AJ82))</f>
        <v>0</v>
      </c>
      <c r="AK83" s="38"/>
      <c r="AL83" s="39"/>
      <c r="AM83" s="29">
        <f>IF(AM75&gt;$B$27,0,SUM(AM78:AM82))</f>
        <v>0</v>
      </c>
    </row>
    <row r="84" spans="1:39" ht="7.5" customHeight="1" x14ac:dyDescent="0.25">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row>
    <row r="85" spans="1:39" ht="7.5" customHeight="1" x14ac:dyDescent="0.25">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row>
    <row r="86" spans="1:39" ht="15" x14ac:dyDescent="0.25">
      <c r="A86" s="245" t="s">
        <v>88</v>
      </c>
      <c r="B86" s="246"/>
      <c r="C86" s="143" t="s">
        <v>0</v>
      </c>
      <c r="D86" s="230" t="str">
        <f>$A$32</f>
        <v/>
      </c>
      <c r="E86" s="231"/>
      <c r="F86" s="231"/>
      <c r="G86" s="230" t="str">
        <f>$A$33</f>
        <v/>
      </c>
      <c r="H86" s="231"/>
      <c r="I86" s="231"/>
      <c r="J86" s="230" t="str">
        <f>$A$34</f>
        <v/>
      </c>
      <c r="K86" s="231"/>
      <c r="L86" s="231"/>
      <c r="M86" s="230" t="str">
        <f>$A$35</f>
        <v/>
      </c>
      <c r="N86" s="231"/>
      <c r="O86" s="231"/>
      <c r="P86" s="230" t="str">
        <f>$A$36</f>
        <v/>
      </c>
      <c r="Q86" s="231"/>
      <c r="R86" s="231"/>
      <c r="S86" s="230" t="str">
        <f>$A$37</f>
        <v/>
      </c>
      <c r="T86" s="231"/>
      <c r="U86" s="231"/>
      <c r="V86" s="230" t="str">
        <f>$A$38</f>
        <v/>
      </c>
      <c r="W86" s="231"/>
      <c r="X86" s="231"/>
      <c r="Y86" s="230" t="str">
        <f>$A$39</f>
        <v/>
      </c>
      <c r="Z86" s="231"/>
      <c r="AA86" s="231"/>
      <c r="AB86" s="230" t="str">
        <f>$A$40</f>
        <v/>
      </c>
      <c r="AC86" s="231"/>
      <c r="AD86" s="231"/>
      <c r="AE86" s="230" t="str">
        <f>$A$41</f>
        <v/>
      </c>
      <c r="AF86" s="231"/>
      <c r="AG86" s="231"/>
      <c r="AH86" s="230" t="str">
        <f>$A$42</f>
        <v/>
      </c>
      <c r="AI86" s="231"/>
      <c r="AJ86" s="231"/>
      <c r="AK86" s="230" t="str">
        <f>$A$43</f>
        <v/>
      </c>
      <c r="AL86" s="231"/>
      <c r="AM86" s="231"/>
    </row>
    <row r="87" spans="1:39" s="8" customFormat="1" ht="28.5" x14ac:dyDescent="0.25">
      <c r="A87" s="247"/>
      <c r="B87" s="248"/>
      <c r="C87" s="116" t="s">
        <v>15</v>
      </c>
      <c r="D87" s="70"/>
      <c r="E87" s="71"/>
      <c r="F87" s="72" t="str">
        <f>IF($B$27&lt;D$46,"","Dépenses prévisionnelles")</f>
        <v/>
      </c>
      <c r="G87" s="70"/>
      <c r="H87" s="71"/>
      <c r="I87" s="72" t="str">
        <f>IF($B$27&lt;G$46,"","Dépenses prévisionnelles")</f>
        <v/>
      </c>
      <c r="J87" s="70"/>
      <c r="K87" s="71"/>
      <c r="L87" s="72" t="str">
        <f>IF($B$27&lt;J$46,"","Dépenses prévisionnelles")</f>
        <v/>
      </c>
      <c r="M87" s="70"/>
      <c r="N87" s="71"/>
      <c r="O87" s="72" t="str">
        <f>IF($B$27&lt;M$46,"","Dépenses prévisionnelles")</f>
        <v/>
      </c>
      <c r="P87" s="70"/>
      <c r="Q87" s="71"/>
      <c r="R87" s="72" t="str">
        <f>IF($B$27&lt;P$46,"","Dépenses prévisionnelles")</f>
        <v/>
      </c>
      <c r="S87" s="70"/>
      <c r="T87" s="71"/>
      <c r="U87" s="72" t="str">
        <f>IF($B$27&lt;S$46,"","Dépenses prévisionnelles")</f>
        <v/>
      </c>
      <c r="V87" s="70"/>
      <c r="W87" s="71"/>
      <c r="X87" s="72" t="str">
        <f>IF($B$27&lt;V$46,"","Dépenses prévisionnelles")</f>
        <v/>
      </c>
      <c r="Y87" s="70"/>
      <c r="Z87" s="71"/>
      <c r="AA87" s="72" t="str">
        <f>IF($B$27&lt;Y$46,"","Dépenses prévisionnelles")</f>
        <v/>
      </c>
      <c r="AB87" s="70"/>
      <c r="AC87" s="71"/>
      <c r="AD87" s="72" t="str">
        <f>IF($B$27&lt;AB$46,"","Dépenses prévisionnelles")</f>
        <v/>
      </c>
      <c r="AE87" s="70"/>
      <c r="AF87" s="71"/>
      <c r="AG87" s="72" t="str">
        <f>IF($B$27&lt;AE$46,"","Dépenses prévisionnelles")</f>
        <v/>
      </c>
      <c r="AH87" s="70"/>
      <c r="AI87" s="71"/>
      <c r="AJ87" s="72" t="str">
        <f>IF($B$27&lt;AH$46,"","Dépenses prévisionnelles")</f>
        <v/>
      </c>
      <c r="AK87" s="70"/>
      <c r="AL87" s="71"/>
      <c r="AM87" s="72" t="str">
        <f>IF($B$27&lt;AK$46,"","Dépenses prévisionnelles")</f>
        <v/>
      </c>
    </row>
    <row r="88" spans="1:39" ht="15" x14ac:dyDescent="0.25">
      <c r="A88" s="58" t="s">
        <v>87</v>
      </c>
      <c r="B88" s="59"/>
      <c r="C88" s="117">
        <f>IF(AM$46&gt;$B$27,0,IFERROR(C60,0)+IFERROR(C74,0)+IFERROR(C83,0))</f>
        <v>0</v>
      </c>
      <c r="D88" s="73"/>
      <c r="E88" s="74"/>
      <c r="F88" s="75">
        <f>IF(D$46&gt;$B$27,0,IFERROR(F60,0)+IFERROR(F74,0)+IFERROR(F83,0))</f>
        <v>0</v>
      </c>
      <c r="G88" s="73"/>
      <c r="H88" s="74"/>
      <c r="I88" s="75">
        <f>IF(G$46&gt;$B$27,0,IFERROR(I60,0)+IFERROR(I74,0)+IFERROR(I83,0)+IFERROR(#REF!,0))</f>
        <v>0</v>
      </c>
      <c r="J88" s="73"/>
      <c r="K88" s="74"/>
      <c r="L88" s="75">
        <f>IF(J$46&gt;$B$27,0,IFERROR(L60,0)+IFERROR(L74,0)+IFERROR(L83,0)+IFERROR(#REF!,0))</f>
        <v>0</v>
      </c>
      <c r="M88" s="73"/>
      <c r="N88" s="74"/>
      <c r="O88" s="75">
        <f>IF(M$46&gt;$B$27,0,IFERROR(O60,0)+IFERROR(O74,0)+IFERROR(O83,0)+IFERROR(#REF!,0))</f>
        <v>0</v>
      </c>
      <c r="P88" s="73"/>
      <c r="Q88" s="74"/>
      <c r="R88" s="75">
        <f>IF(P$46&gt;$B$27,0,IFERROR(R60,0)+IFERROR(R74,0)+IFERROR(R83,0)+IFERROR(#REF!,0))</f>
        <v>0</v>
      </c>
      <c r="S88" s="73"/>
      <c r="T88" s="74"/>
      <c r="U88" s="75">
        <f>IF(S$46&gt;$B$27,0,IFERROR(U60,0)+IFERROR(U74,0)+IFERROR(U83,0)+IFERROR(#REF!,0))</f>
        <v>0</v>
      </c>
      <c r="V88" s="73"/>
      <c r="W88" s="74"/>
      <c r="X88" s="75">
        <f>IF(V$46&gt;$B$27,0,IFERROR(X60,0)+IFERROR(X74,0)+IFERROR(X83,0)+IFERROR(#REF!,0))</f>
        <v>0</v>
      </c>
      <c r="Y88" s="73"/>
      <c r="Z88" s="74"/>
      <c r="AA88" s="75">
        <f>IF(Y$46&gt;$B$27,0,IFERROR(AA60,0)+IFERROR(AA74,0)+IFERROR(AA83,0)+IFERROR(#REF!,0))</f>
        <v>0</v>
      </c>
      <c r="AB88" s="73"/>
      <c r="AC88" s="74"/>
      <c r="AD88" s="75">
        <f>IF(AB$46&gt;$B$27,0,IFERROR(AD60,0)+IFERROR(AD74,0)+IFERROR(AD83,0)+IFERROR(#REF!,0))</f>
        <v>0</v>
      </c>
      <c r="AE88" s="73"/>
      <c r="AF88" s="74"/>
      <c r="AG88" s="75">
        <f>IF(AE$46&gt;$B$27,0,IFERROR(AG60,0)+IFERROR(AG74,0)+IFERROR(AG83,0)+IFERROR(#REF!,0))</f>
        <v>0</v>
      </c>
      <c r="AH88" s="73"/>
      <c r="AI88" s="74"/>
      <c r="AJ88" s="75">
        <f>IF(AH$46&gt;$B$27,0,IFERROR(AJ60,0)+IFERROR(AJ74,0)+IFERROR(AJ83,0)+IFERROR(#REF!,0))</f>
        <v>0</v>
      </c>
      <c r="AK88" s="73"/>
      <c r="AL88" s="74"/>
      <c r="AM88" s="75">
        <f>IF(AK$46&gt;$B$27,0,IFERROR(AM60,0)+IFERROR(AM74,0)+IFERROR(AM83,0)+IFERROR(#REF!,0))</f>
        <v>0</v>
      </c>
    </row>
    <row r="89" spans="1:39" s="24" customFormat="1" ht="26.25" x14ac:dyDescent="0.25">
      <c r="A89" s="23"/>
      <c r="C89" s="25"/>
      <c r="D89" s="25"/>
      <c r="E89" s="26"/>
    </row>
    <row r="90" spans="1:39" s="3" customFormat="1" ht="27.95" customHeight="1" x14ac:dyDescent="0.25">
      <c r="A90" s="6" t="s">
        <v>62</v>
      </c>
      <c r="B90" s="6"/>
      <c r="C90" s="6"/>
      <c r="D90" s="6"/>
      <c r="E90" s="6"/>
    </row>
    <row r="91" spans="1:39" ht="27" customHeight="1" x14ac:dyDescent="0.25">
      <c r="A91" s="108" t="s">
        <v>58</v>
      </c>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row>
    <row r="92" spans="1:39" s="8" customFormat="1" ht="45" x14ac:dyDescent="0.25">
      <c r="A92" s="61" t="s">
        <v>8</v>
      </c>
      <c r="B92" s="62"/>
      <c r="C92" s="139" t="s">
        <v>27</v>
      </c>
      <c r="D92" s="137" t="s">
        <v>28</v>
      </c>
      <c r="E92" s="137" t="s">
        <v>68</v>
      </c>
    </row>
    <row r="93" spans="1:39" x14ac:dyDescent="0.25">
      <c r="A93" s="54" t="s">
        <v>11</v>
      </c>
      <c r="B93" s="55"/>
      <c r="C93" s="121">
        <f>IF(AND($B$27&gt;=1,$B$32=$A93),F$88,0)+IF(AND($B$27&gt;=2,$B$33=$A93),I$88,0)+IF(AND($B$27&gt;=3,$B$34=$A93),L$88,0)+IF(AND($B$27&gt;=4,$B$35=$A93),O$88,0)+IF(AND($B$27&gt;=5,$B$36=$A93),R$88,0)+IF(AND($B$27&gt;=6,$B$37=$A93),U$88,0)+IF(AND($B$27&gt;=7,$B$38=$A93),X$88,0)+IF(AND($B$27&gt;=8,$B$39=$A93),AA$88,0)+IF(AND($B$27&gt;=9,$B$40=$A93),AD$88,0)+IF(AND($B$27&gt;=10,$B$41=$A93),AG$88,0)</f>
        <v>0</v>
      </c>
      <c r="D93" s="64">
        <f>IF(AND($B$21="publique", $B$26="Organisme de recherche et de diffusion des connaissances"), 100%,IF(AND($B$21="privée", $B$26="Organisme de recherche et de diffusion des connaissances"), 80%,IF(AND($B$26="Entreprise", $B$20="Petite ou moyenne", $B$28="aucune"), 60%,IF(AND($B$26="Entreprise", $B$20="GE", $B$28="aucune"), 50%,IF(AND($B$26="Entreprise", $B$20="Petite ou moyenne", $B$28="majoration possible"), 75%,IF(AND($B$26="Entreprise", $B$20="GE", $B$28="majoration possible"), 65%, 0%))))))</f>
        <v>0</v>
      </c>
      <c r="E93" s="65">
        <f>ROUND(C93*D93,2)</f>
        <v>0</v>
      </c>
    </row>
    <row r="94" spans="1:39" x14ac:dyDescent="0.25">
      <c r="A94" s="54" t="s">
        <v>13</v>
      </c>
      <c r="B94" s="55"/>
      <c r="C94" s="119">
        <f>IF(AND($B$27&gt;=1,$B$32=$A94),F$88,0)+IF(AND($B$27&gt;=2,$B$33=$A94),I$88,0)+IF(AND($B$27&gt;=3,$B$34=$A94),L$88,0)+IF(AND($B$27&gt;=4,$B$35=$A94),O$88,0)+IF(AND($B$27&gt;=5,$B$36=$A94),R$88,0)+IF(AND($B$27&gt;=6,$B$37=$A94),U$88,0)+IF(AND($B$27&gt;=7,$B$38=$A94),X$88,0)+IF(AND($B$27&gt;=8,$B$39=$A94),AA$88,0)+IF(AND($B$27&gt;=9,$B$40=$A94),AD$88,0)+IF(AND($B$27&gt;=10,$B$41=$A94),AG$88,0)</f>
        <v>0</v>
      </c>
      <c r="D94" s="64">
        <f>IF(AND($B$21="publique", $B$26="Organisme de recherche et de diffusion des connaissances"), 100%,IF(AND($B$21="privée", $B$26="Organisme de recherche et de diffusion des connaissances"), 80%,IF(AND($B$26="Entreprise", $B$20="petite ou moyenne", $B$28="aucune"), 35%,IF(AND($B$26="Entreprise", $B$20="GE", $B$28="aucune"),25%,IF(AND($B$26="Entreprise", $B$20="petite ou moyenne", $B$28="majoration possible"), 50%,IF(AND($B$26="Entreprise", $B$20="GE", $B$28="majoration possible"), 40%, 0%))))))</f>
        <v>0</v>
      </c>
      <c r="E94" s="65">
        <f>ROUND(C94*D94,2)</f>
        <v>0</v>
      </c>
    </row>
    <row r="95" spans="1:39" ht="15" x14ac:dyDescent="0.25">
      <c r="A95" s="58"/>
      <c r="B95" s="59"/>
      <c r="C95" s="138">
        <f>SUM(C93:C94)</f>
        <v>0</v>
      </c>
      <c r="D95" s="60"/>
      <c r="E95" s="66">
        <f>SUM(E93:E94)</f>
        <v>0</v>
      </c>
    </row>
    <row r="96" spans="1:39" ht="15" thickBot="1" x14ac:dyDescent="0.3"/>
    <row r="97" spans="1:32" s="67" customFormat="1" ht="16.5" thickBot="1" x14ac:dyDescent="0.3">
      <c r="A97" s="67" t="s">
        <v>147</v>
      </c>
      <c r="C97" s="156"/>
    </row>
    <row r="98" spans="1:32" s="24" customFormat="1" ht="26.25" x14ac:dyDescent="0.25">
      <c r="A98" s="23"/>
      <c r="C98" s="25"/>
      <c r="D98" s="25"/>
      <c r="E98" s="26"/>
    </row>
    <row r="99" spans="1:32" s="3" customFormat="1" ht="27.95" customHeight="1" x14ac:dyDescent="0.25">
      <c r="A99" s="6" t="s">
        <v>144</v>
      </c>
      <c r="B99" s="6"/>
      <c r="C99" s="6"/>
      <c r="D99" s="6"/>
      <c r="E99" s="6"/>
    </row>
    <row r="100" spans="1:32" ht="7.5" customHeight="1" x14ac:dyDescent="0.2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8" customFormat="1" ht="42.75" customHeight="1" x14ac:dyDescent="0.25">
      <c r="A101" s="137" t="s">
        <v>30</v>
      </c>
      <c r="B101" s="137" t="s">
        <v>31</v>
      </c>
      <c r="C101" s="139" t="s">
        <v>32</v>
      </c>
      <c r="D101" s="1"/>
    </row>
    <row r="102" spans="1:32" x14ac:dyDescent="0.25">
      <c r="A102" s="215" t="s">
        <v>2</v>
      </c>
      <c r="B102" s="56" t="s">
        <v>71</v>
      </c>
      <c r="C102" s="144">
        <f>MIN(C97,E95)</f>
        <v>0</v>
      </c>
    </row>
    <row r="103" spans="1:32" x14ac:dyDescent="0.25">
      <c r="A103" s="216"/>
      <c r="B103" s="27" t="s">
        <v>72</v>
      </c>
      <c r="C103" s="140"/>
    </row>
    <row r="104" spans="1:32" x14ac:dyDescent="0.25">
      <c r="A104" s="216"/>
      <c r="B104" s="27" t="s">
        <v>73</v>
      </c>
      <c r="C104" s="140">
        <v>0</v>
      </c>
    </row>
    <row r="105" spans="1:32" x14ac:dyDescent="0.25">
      <c r="A105" s="216"/>
      <c r="B105" s="27" t="s">
        <v>74</v>
      </c>
      <c r="C105" s="140"/>
    </row>
    <row r="106" spans="1:32" x14ac:dyDescent="0.25">
      <c r="A106" s="216"/>
      <c r="B106" s="27" t="s">
        <v>75</v>
      </c>
      <c r="C106" s="140"/>
    </row>
    <row r="107" spans="1:32" x14ac:dyDescent="0.25">
      <c r="A107" s="216"/>
      <c r="B107" s="27" t="s">
        <v>76</v>
      </c>
      <c r="C107" s="140">
        <v>0</v>
      </c>
    </row>
    <row r="108" spans="1:32" x14ac:dyDescent="0.25">
      <c r="A108" s="216"/>
      <c r="B108" s="27" t="s">
        <v>77</v>
      </c>
      <c r="C108" s="140">
        <v>0</v>
      </c>
    </row>
    <row r="109" spans="1:32" x14ac:dyDescent="0.25">
      <c r="A109" s="216"/>
      <c r="B109" s="68" t="s">
        <v>78</v>
      </c>
      <c r="C109" s="141">
        <v>0</v>
      </c>
    </row>
    <row r="110" spans="1:32" ht="15" x14ac:dyDescent="0.25">
      <c r="A110" s="217"/>
      <c r="B110" s="69" t="s">
        <v>33</v>
      </c>
      <c r="C110" s="142">
        <f>SUM(C102:C109)</f>
        <v>0</v>
      </c>
    </row>
    <row r="111" spans="1:32" x14ac:dyDescent="0.25">
      <c r="A111" s="215" t="s">
        <v>80</v>
      </c>
      <c r="B111" s="56" t="s">
        <v>1</v>
      </c>
      <c r="C111" s="144">
        <f>C117-C110-SUM(C112:C115)</f>
        <v>0</v>
      </c>
    </row>
    <row r="112" spans="1:32" x14ac:dyDescent="0.25">
      <c r="A112" s="216"/>
      <c r="B112" s="27" t="s">
        <v>34</v>
      </c>
      <c r="C112" s="140">
        <v>0</v>
      </c>
    </row>
    <row r="113" spans="1:32" x14ac:dyDescent="0.25">
      <c r="A113" s="216"/>
      <c r="B113" s="27" t="s">
        <v>79</v>
      </c>
      <c r="C113" s="140"/>
    </row>
    <row r="114" spans="1:32" x14ac:dyDescent="0.25">
      <c r="A114" s="216"/>
      <c r="B114" s="27" t="s">
        <v>89</v>
      </c>
      <c r="C114" s="140">
        <v>0</v>
      </c>
    </row>
    <row r="115" spans="1:32" x14ac:dyDescent="0.25">
      <c r="A115" s="216"/>
      <c r="B115" s="68" t="s">
        <v>17</v>
      </c>
      <c r="C115" s="141">
        <v>0</v>
      </c>
    </row>
    <row r="116" spans="1:32" ht="15" x14ac:dyDescent="0.25">
      <c r="A116" s="217"/>
      <c r="B116" s="69" t="s">
        <v>90</v>
      </c>
      <c r="C116" s="142">
        <f>SUM(C111:C115)</f>
        <v>0</v>
      </c>
    </row>
    <row r="117" spans="1:32" ht="15" x14ac:dyDescent="0.25">
      <c r="A117" s="58" t="s">
        <v>35</v>
      </c>
      <c r="B117" s="59"/>
      <c r="C117" s="138">
        <f>C88</f>
        <v>0</v>
      </c>
    </row>
    <row r="118" spans="1:32" s="24" customFormat="1" ht="26.25" x14ac:dyDescent="0.25">
      <c r="A118" s="23"/>
      <c r="C118" s="25"/>
      <c r="D118" s="25"/>
      <c r="E118" s="26"/>
    </row>
    <row r="119" spans="1:32" s="3" customFormat="1" ht="27.95" customHeight="1" x14ac:dyDescent="0.25">
      <c r="A119" s="6" t="s">
        <v>84</v>
      </c>
      <c r="B119" s="6"/>
      <c r="C119" s="6"/>
      <c r="D119" s="6"/>
      <c r="E119" s="6"/>
    </row>
    <row r="120" spans="1:32" ht="7.5" customHeight="1" x14ac:dyDescent="0.2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row>
    <row r="121" spans="1:32" s="8" customFormat="1" ht="30" customHeight="1" x14ac:dyDescent="0.25">
      <c r="A121" s="76" t="s">
        <v>16</v>
      </c>
      <c r="B121" s="139" t="s">
        <v>15</v>
      </c>
      <c r="C121" s="243" t="s">
        <v>51</v>
      </c>
      <c r="D121" s="244"/>
    </row>
    <row r="122" spans="1:32" ht="15" customHeight="1" x14ac:dyDescent="0.25">
      <c r="A122" s="56" t="s">
        <v>91</v>
      </c>
      <c r="B122" s="121">
        <f>IF($B$27&gt;=1,SUMIFS($F$49:$F$59,$A$49:$A$59,"Dépenses de personnel d'ingénieurs (salariés permanents)"),0)+IF($B$27&gt;=2,SUMIFS($I$49:$I$59,$A$49:$A$59,"Dépenses de personnel d'ingénieurs (salariés permanents)"),0)+IF($B$27&gt;=3,SUMIFS($L$49:$L$59,$A$49:$A$59,"Dépenses de personnel d'ingénieurs (salariés permanents)"),0)+IF($B$27&gt;=4,SUMIFS($O$49:$O$59,$A$49:$A$59,"Dépenses de personnel d'ingénieurs (salariés permanents)"),0)+IF($B$27&gt;=5,SUMIFS($R$49:$R$59,$A$49:$A$59,"Dépenses de personnel d'ingénieurs (salariés permanents)"),0)+IF($B$27&gt;=6,SUMIFS($U$49:$U$59,$A$49:$A$59,"Dépenses de personnel d'ingénieurs (salariés permanents)"),0)+IF($B$27&gt;=7,SUMIFS($X$49:$X$59,$A$49:$A$59,"Dépenses de personnel d'ingénieurs (salariés permanents)"),0)+IF($B$27&gt;=8,SUMIFS($AA$49:$AA$59,$A$49:$A$59,"Dépenses de personnel d'ingénieurs (salariés permanents)"),0)+IF($B$27&gt;=9,SUMIFS($AD$49:$AD$59,$A$49:$A$59,"Dépenses de personnel d'ingénieurs (salariés permanents)"),0)+IF($B$27&gt;=10,SUMIFS($AJ$49:$AJ$59,$A$49:$A$59,"Dépenses de personnel d'ingénieurs (salariés permanents)"),0)+IF($B$27&gt;=11,SUMIFS($AM$49:$AM$59,$A$49:$A$59,"Dépenses de personnel d'ingénieurs (salariés permanents)"),0)+IF($B$27&gt;=12,SUMIFS($AG$49:$AG$59,$A$49:$A$59,"Dépenses de personnel d'ingénieurs (salariés permanents)"),0)</f>
        <v>0</v>
      </c>
      <c r="C122" s="239">
        <f>SUM(B122:B136)</f>
        <v>0</v>
      </c>
      <c r="D122" s="240"/>
      <c r="E122" s="30"/>
    </row>
    <row r="123" spans="1:32" ht="15" customHeight="1" x14ac:dyDescent="0.25">
      <c r="A123" s="56" t="s">
        <v>92</v>
      </c>
      <c r="B123" s="120">
        <f>IF($B$27&gt;=1,SUMIFS($F$49:$F$59,$A$49:$A$59,"Dépenses de personnel d'ingénieurs (cdd)"),0)+IF($B$27&gt;=2,SUMIFS($I$49:$I$59,$A$49:$A$59,"Dépenses de personnel d'ingénieurs (cdd)"),0)+IF($B$27&gt;=3,SUMIFS($L$49:$L$59,$A$49:$A$59,"Dépenses de personnel d'ingénieurs (cdd)"),0)+IF($B$27&gt;=4,SUMIFS($O$49:$O$59,$A$49:$A$59,"Dépenses de personnel d'ingénieurs (cdd)"),0)+IF($B$27&gt;=5,SUMIFS($R$49:$R$59,$A$49:$A$59,"Dépenses de personnel d'ingénieurs (cdd)"),0)+IF($B$27&gt;=6,SUMIFS($U$49:$U$59,$A$49:$A$59,"Dépenses de personnel d'ingénieurs (cdd)"),0)+IF($B$27&gt;=7,SUMIFS($X$49:$X$59,$A$49:$A$59,"Dépenses de personnel d'ingénieurs (cdd)"),0)+IF($B$27&gt;=8,SUMIFS($AA$49:$AA$59,$A$49:$A$59,"Dépenses de personnel d'ingénieurs (cdd)"),0)+IF($B$27&gt;=9,SUMIFS($AD$49:$AD$59,$A$49:$A$59,"Dépenses de personnel d'ingénieurs (cdd)"),0)+IF($B$27&gt;=10,SUMIFS($AJ$49:$AJ$59,$A$49:$A$59,"Dépenses de personnel d'ingénieurs (cdd)"),0)+IF($B$27&gt;=11,SUMIFS($AM$49:$AM$59,$A$49:$A$59,"Dépenses de personnel d'ingénieurs (cdd)"),0)+IF($B$27&gt;=12,SUMIFS($AG$49:$AG$59,$A$49:$A$59,"Dépenses de personnel d'ingénieurs (cdd)"),0)</f>
        <v>0</v>
      </c>
      <c r="C123" s="241"/>
      <c r="D123" s="242"/>
      <c r="E123" s="30"/>
    </row>
    <row r="124" spans="1:32" ht="15" customHeight="1" x14ac:dyDescent="0.25">
      <c r="A124" s="56" t="s">
        <v>93</v>
      </c>
      <c r="B124" s="120">
        <f>IF($B$27&gt;=1,SUMIFS($F$49:$F$59,$A$49:$A$59,"Dépenses de personnel d'ingénieurs (stagiaires)"),0)+IF($B$27&gt;=2,SUMIFS($I$49:$I$59,$A$49:$A$59,"Dépenses de personnel d'ingénieurs (stagiaires)"),0)+IF($B$27&gt;=3,SUMIFS($L$49:$L$59,$A$49:$A$59,"Dépenses de personnel d'ingénieurs (stagiaires)"),0)+IF($B$27&gt;=4,SUMIFS($O$49:$O$59,$A$49:$A$59,"Dépenses de personnel d'ingénieurs (stagiaires)"),0)+IF($B$27&gt;=5,SUMIFS($R$49:$R$59,$A$49:$A$59,"Dépenses de personnel d'ingénieurs (stagiaires)"),0)+IF($B$27&gt;=6,SUMIFS($U$49:$U$59,$A$49:$A$59,"Dépenses de personnel d'ingénieurs (stagiaires)"),0)+IF($B$27&gt;=7,SUMIFS($X$49:$X$59,$A$49:$A$59,"Dépenses de personnel d'ingénieurs (stagiaires)"),0)+IF($B$27&gt;=8,SUMIFS($AA$49:$AA$59,$A$49:$A$59,"Dépenses de personnel d'ingénieurs (cdd)"),0)+IF($B$27&gt;=9,SUMIFS($AD$49:$AD$59,$A$49:$A$59,"Dépenses de personnel d'ingénieurs (cdd)"),0)+IF($B$27&gt;=10,SUMIFS($AJ$49:$AJ$59,$A$49:$A$59,"Dépenses de personnel d'ingénieurs (cdd)"),0)+IF($B$27&gt;=11,SUMIFS($AM$49:$AM$59,$A$49:$A$59,"Dépenses de personnel d'ingénieurs (stagiaires)"),0)+IF($B$27&gt;=12,SUMIFS($AG$49:$AG$59,$A$49:$A$59,"Dépenses de personnel d'ingénieurs (stagiaires)"),0)</f>
        <v>0</v>
      </c>
      <c r="C124" s="241"/>
      <c r="D124" s="242"/>
      <c r="E124" s="30"/>
    </row>
    <row r="125" spans="1:32" ht="15" customHeight="1" x14ac:dyDescent="0.25">
      <c r="A125" s="56" t="s">
        <v>94</v>
      </c>
      <c r="B125" s="120">
        <f>IF($B$27&gt;=1,SUMIFS($F$49:$F$59,$A$49:$A$59,"Dépenses de personnel de techniciens (salariés permanents)"),0)+IF($B$27&gt;=2,SUMIFS($I$49:$I$59,$A$49:$A$59,"Dépenses de personnel de techniciens (salariés permanents)"),0)+IF($B$27&gt;=3,SUMIFS($L$49:$L$59,$A$49:$A$59,"Dépenses de personnel de techniciens (salariés permanents)"),0)+IF($B$27&gt;=4,SUMIFS($O$49:$O$59,$A$49:$A$59,"Dépenses de personnel de techniciens (salariés permanents)"),0)+IF($B$27&gt;=5,SUMIFS($R$49:$R$59,$A$49:$A$59,"Dépenses de personnel de techniciens (salariés permanents)"),0)+IF($B$27&gt;=6,SUMIFS($U$49:$U$59,$A$49:$A$59,"Dépenses de personnel de techniciens (salariés permanents)"),0)+IF($B$27&gt;=7,SUMIFS($X$49:$X$59,$A$49:$A$59,"Dépenses de personnel de techniciens (salariés permanents)"),0)+IF($B$27&gt;=8,SUMIFS($AA$49:$AA$59,$A$49:$A$59,"Dépenses de personnel de techniciens (salariés permanents)"),0)+IF($B$27&gt;=9,SUMIFS($AD$49:$AD$59,$A$49:$A$59,"Dépenses de personnel de techniciens (salariés permanents)"),0)+IF($B$27&gt;=10,SUMIFS($AJ$49:$AJ$59,$A$49:$A$59,"Dépenses de personnel de techniciens (salariés permanents)"),0)+IF($B$27&gt;=11,SUMIFS($AM$49:$AM$59,$A$49:$A$59,"Dépenses de personnel de techniciens (salariés permanents)"),0)+IF($B$27&gt;=12,SUMIFS($AG$49:$AG$59,$A$49:$A$59,"Dépenses de personnel de techniciens (salariés permanents)"),0)</f>
        <v>0</v>
      </c>
      <c r="C125" s="241"/>
      <c r="D125" s="242"/>
    </row>
    <row r="126" spans="1:32" ht="15" customHeight="1" x14ac:dyDescent="0.25">
      <c r="A126" s="56" t="s">
        <v>95</v>
      </c>
      <c r="B126" s="120">
        <f>IF($B$27&gt;=1,SUMIFS($F$49:$F$59,$A$49:$A$59,"Dépenses de personnel de techniciens (cdd)"),0)+IF($B$27&gt;=2,SUMIFS($I$49:$I$59,$A$49:$A$59,"Dépenses de personnel de techniciens (cdd)"),0)+IF($B$27&gt;=3,SUMIFS($L$49:$L$59,$A$49:$A$59,"Dépenses de personnel de techniciens (cdd)"),0)+IF($B$27&gt;=4,SUMIFS($O$49:$O$59,$A$49:$A$59,"Dépenses de personnel de techniciens (cdd)"),0)+IF($B$27&gt;=5,SUMIFS($R$49:$R$59,$A$49:$A$59,"Dépenses de personnel de techniciens (cdd)"),0)+IF($B$27&gt;=6,SUMIFS($U$49:$U$59,$A$49:$A$59,"Dépenses de personnel de techniciens (cdd)"),0)+IF($B$27&gt;=7,SUMIFS($X$49:$X$59,$A$49:$A$59,"Dépenses de personnel de techniciens (cdd)"),0)+IF($B$27&gt;=8,SUMIFS($AA$49:$AA$59,$A$49:$A$59,"Dépenses de personnel de techniciens (cdd)"),0)+IF($B$27&gt;=9,SUMIFS($AD$49:$AD$59,$A$49:$A$59,"Dépenses de personnel de techniciens (cdd)"),0)+IF($B$27&gt;=10,SUMIFS($AJ$49:$AJ$59,$A$49:$A$59,"Dépenses de personnel de techniciens (cdd)"),0)+IF($B$27&gt;=11,SUMIFS($AM$49:$AM$59,$A$49:$A$59,"Dépenses de personnel de techniciens (cdd)"),0)+IF($B$27&gt;=12,SUMIFS($AG$49:$AG$59,$A$49:$A$59,"Dépenses de personnel de techniciens (cdd)"),0)</f>
        <v>0</v>
      </c>
      <c r="C126" s="241"/>
      <c r="D126" s="242"/>
      <c r="E126" s="30"/>
    </row>
    <row r="127" spans="1:32" ht="15" customHeight="1" x14ac:dyDescent="0.25">
      <c r="A127" s="56" t="s">
        <v>96</v>
      </c>
      <c r="B127" s="120">
        <f>IF($B$27&gt;=1,SUMIFS($F$49:$F$59,$A$49:$A$59,"Dépenses de personnel de techniciens (stagiaires)"),0)+IF($B$27&gt;=2,SUMIFS($I$49:$I$59,$A$49:$A$59,"Dépenses de personnel de techniciens (stagiaires)"),0)+IF($B$27&gt;=3,SUMIFS($L$49:$L$59,$A$49:$A$59,"Dépenses de personnel de techniciens (stagiaires)"),0)+IF($B$27&gt;=4,SUMIFS($O$49:$O$59,$A$49:$A$59,"Dépenses de personnel de techniciens (stagiaires)"),0)+IF($B$27&gt;=5,SUMIFS($R$49:$R$59,$A$49:$A$59,"Dépenses de personnel de techniciens (stagiaires)"),0)+IF($B$27&gt;=6,SUMIFS($U$49:$U$59,$A$49:$A$59,"Dépenses de personnel de techniciens (stagiaires)"),0)+IF($B$27&gt;=7,SUMIFS($X$49:$X$59,$A$49:$A$59,"Dépenses de personnel de techniciens (stagiaires)"),0)+IF($B$27&gt;=8,SUMIFS($AA$49:$AA$59,$A$49:$A$59,"Dépenses de personnel de techniciens (stagiaires)"),0)+IF($B$27&gt;=9,SUMIFS($AD$49:$AD$59,$A$49:$A$59,"Dépenses de personnel de techniciens (stagiaires)"),0)+IF($B$27&gt;=10,SUMIFS($AJ$49:$AJ$59,$A$49:$A$59,"Dépenses de personnel de techniciens (stagiaires)"),0)+IF($B$27&gt;=11,SUMIFS($AM$49:$AM$59,$A$49:$A$59,"Dépenses de personnel de techniciens (stagiaires)"),0)+IF($B$27&gt;=12,SUMIFS($AG$49:$AG$59,$A$49:$A$59,"Dépenses de personnel de techniciens (stagiaires)"),0)</f>
        <v>0</v>
      </c>
      <c r="C127" s="241"/>
      <c r="D127" s="242"/>
      <c r="E127" s="30"/>
    </row>
    <row r="128" spans="1:32" ht="15" customHeight="1" x14ac:dyDescent="0.25">
      <c r="A128" s="57" t="s">
        <v>82</v>
      </c>
      <c r="B128" s="120">
        <f>IF($B$27&gt;=1,SUMIFS($F$49:$F$59,$A$49:$A$59,"Frais de missions"),0)+IF($B$27&gt;=2,SUMIFS($I$49:$I$59,$A$49:$A$59,"Frais de missions"),0)+IF($B$27&gt;=3,SUMIFS($L$49:$L$59,$A$49:$A$59,"Frais de missions"),0)+IF($B$27&gt;=4,SUMIFS($O$49:$O$59,$A$49:$A$59,"Frais de missions"),0)+IF($B$27&gt;=5,SUMIFS($R$49:$R$59,$A$49:$A$59,"Frais de missions"),0)+IF($B$27&gt;=6,SUMIFS($U$49:$U$59,$A$49:$A$59,"Frais de missions"),0)+IF($B$27&gt;=7,SUMIFS($X$49:$X$59,$A$49:$A$59,"Frais de missions"),0)+IF($B$27&gt;=8,SUMIFS($AA$49:$AA$59,$A$49:$A$59,"Frais de missions"),0)+IF($B$27&gt;=9,SUMIFS($AD$49:$AD$59,$A$49:$A$59,"Frais de missions"),0)+IF($B$27&gt;=10,SUMIFS($AJ$49:$AJ$59,$A$49:$A$59,"Frais de missions"),0)+IF($B$27&gt;=11,SUMIFS($AM$49:$AM$59,$A$49:$A$59,"Frais de missions"),0)+IF($B$27&gt;=12,SUMIFS($AG$49:$AG$59,$A$49:$A$59,"Frais de missions"),0)</f>
        <v>0</v>
      </c>
      <c r="C128" s="241"/>
      <c r="D128" s="242"/>
      <c r="E128" s="30"/>
    </row>
    <row r="129" spans="1:6" ht="15" customHeight="1" x14ac:dyDescent="0.25">
      <c r="A129" s="57" t="s">
        <v>100</v>
      </c>
      <c r="B129" s="120">
        <f>IF($B$27&gt;=1,SUMIFS($F$49:$F$59,$A$49:$A$59,"Ouvriés impliqués"),0)+IF($B$27&gt;=2,SUMIFS($I$49:$I$59,$A$49:$A$59,"Ouvriés impliqués"),0)+IF($B$27&gt;=3,SUMIFS($L$49:$L$59,$A$49:$A$59,"Ouvriés impliqués"),0)+IF($B$27&gt;=4,SUMIFS($O$49:$O$59,$A$49:$A$59,"Ouvriés impliqués"),0)+IF($B$27&gt;=5,SUMIFS($R$49:$R$59,$A$49:$A$59,"Ouvriés impliqués"),0)+IF($B$27&gt;=6,SUMIFS($U$49:$U$59,$A$49:$A$59,"Ouvriés impliqués"),0)+IF($B$27&gt;=7,SUMIFS($X$49:$X$59,$A$49:$A$59,"Ouvriés impliqués"),0)+IF($B$27&gt;=8,SUMIFS($AA$49:$AA$59,$A$49:$A$59,"Ouvriés impliqués"),0)+IF($B$27&gt;=9,SUMIFS($AD$49:$AD$59,$A$49:$A$59,"Ouvriés impliqués"),0)+IF($B$27&gt;=10,SUMIFS($AJ$49:$AJ$59,$A$49:$A$59,"Ouvriés impliqués"),0)+IF($B$27&gt;=11,SUMIFS($AM$49:$AM$59,$A$49:$A$59,"Ouvriés impliqués"),0)+IF($B$27&gt;=12,SUMIFS($AG$49:$AG$59,$A$49:$A$59,"Ouvriés impliqués"),0)</f>
        <v>0</v>
      </c>
      <c r="C129" s="241"/>
      <c r="D129" s="242"/>
      <c r="E129" s="30"/>
    </row>
    <row r="130" spans="1:6" ht="15" customHeight="1" x14ac:dyDescent="0.25">
      <c r="A130" s="57" t="s">
        <v>97</v>
      </c>
      <c r="B130" s="120">
        <f>IF($B$27&gt;=1,SUMIFS($F$49:$F$59,$A$49:$A$59,"Saisonniers impliqués"),0)+IF($B$27&gt;=2,SUMIFS($I$49:$I$59,$A$49:$A$59,"Saisonniers impliqués"),0)+IF($B$27&gt;=3,SUMIFS($L$49:$L$59,$A$49:$A$59,"Saisonniers impliqués"),0)+IF($B$27&gt;=4,SUMIFS($O$49:$O$59,$A$49:$A$59,"Saisonniers impliqués"),0)+IF($B$27&gt;=5,SUMIFS($R$49:$R$59,$A$49:$A$59,"Saisonniers impliqués"),0)+IF($B$27&gt;=6,SUMIFS($U$49:$U$59,$A$49:$A$59,"Saisonniers impliqués"),0)+IF($B$27&gt;=7,SUMIFS($X$49:$X$59,$A$49:$A$59,"Saisonniers impliqués"),0)+IF($B$27&gt;=8,SUMIFS($AA$49:$AA$59,$A$49:$A$59,"Saisonniers impliqués"),0)+IF($B$27&gt;=9,SUMIFS($AD$49:$AD$59,$A$49:$A$59,"Saisonniers impliqués"),0)+IF($B$27&gt;=10,SUMIFS($AJ$49:$AJ$59,$A$49:$A$59,"Saisonniers impliqués"),0)+IF($B$27&gt;=11,SUMIFS($AM$49:$AM$59,$A$49:$A$59,"Saisonniers impliqués"),0)+IF($B$27&gt;=12,SUMIFS($AG$49:$AG$59,$A$49:$A$59,"Saisonniers impliqués"),0)</f>
        <v>0</v>
      </c>
      <c r="C130" s="241"/>
      <c r="D130" s="242"/>
      <c r="E130" s="30"/>
    </row>
    <row r="131" spans="1:6" x14ac:dyDescent="0.25">
      <c r="A131" s="57" t="s">
        <v>98</v>
      </c>
      <c r="B131" s="120">
        <f>IF($B$27&gt;=1,SUMIFS($F$49:$F$59,$A$49:$A$59,"Secrétariats impliqués"),0)+IF($B$27&gt;=2,SUMIFS($I$49:$I$59,$A$49:$A$59,"Secrétariats impliqués"),0)+IF($B$27&gt;=3,SUMIFS($L$49:$L$59,$A$49:$A$59,"Secrétariats impliqués"),0)+IF($B$27&gt;=4,SUMIFS($O$49:$O$59,$A$49:$A$59,"Secrétariats impliqués"),0)+IF($B$27&gt;=5,SUMIFS($R$49:$R$59,$A$49:$A$59,"Secrétariats impliqués"),0)+IF($B$27&gt;=6,SUMIFS($U$49:$U$59,$A$49:$A$59,"Secrétariats impliqués"),0)+IF($B$27&gt;=7,SUMIFS($X$49:$X$59,$A$49:$A$59,"Secrétariats impliqués"),0)+IF($B$27&gt;=8,SUMIFS($AA$49:$AA$59,$A$49:$A$59,"Secrétariats impliqués"),0)+IF($B$27&gt;=9,SUMIFS($AD$49:$AD$59,$A$49:$A$59,"Secrétariats impliqués"),0)+IF($B$27&gt;=10,SUMIFS($AJ$49:$AJ$59,$A$49:$A$59,"Secrétariats impliqués"),0)+IF($B$27&gt;=11,SUMIFS($AM$49:$AM$59,$A$49:$A$59,"Secrétariats impliqués"),0)+IF($B$27&gt;=12,SUMIFS($AG$49:$AG$59,$A$49:$A$59,"Secrétariats impliqués"),0)</f>
        <v>0</v>
      </c>
      <c r="C131" s="241"/>
      <c r="D131" s="242"/>
      <c r="E131" s="30"/>
    </row>
    <row r="132" spans="1:6" x14ac:dyDescent="0.25">
      <c r="A132" s="57" t="s">
        <v>99</v>
      </c>
      <c r="B132" s="120">
        <f>IF($B$27&gt;=1,SUMIFS($F$49:$F$59,$A$49:$A$59,"Autres personnes impliqués"),0)+IF($B$27&gt;=2,SUMIFS($I$49:$I$59,$A$49:$A$59,"Autres personnes impliqués"),0)+IF($B$27&gt;=3,SUMIFS($L$49:$L$59,$A$49:$A$59,"Autres personnes impliqués"),0)+IF($B$27&gt;=4,SUMIFS($O$49:$O$59,$A$49:$A$59,"Autres personnes impliqués"),0)+IF($B$27&gt;=5,SUMIFS($R$49:$R$59,$A$49:$A$59,"Autres personnes impliqués"),0)+IF($B$27&gt;=6,SUMIFS($U$49:$U$59,$A$49:$A$59,"Autres personnes impliqués"),0)+IF($B$27&gt;=7,SUMIFS($X$49:$X$59,$A$49:$A$59,"Autres personnes impliqués"),0)+IF($B$27&gt;=8,SUMIFS($AA$49:$AA$59,$A$49:$A$59,"Autres personnes impliqués"),0)+IF($B$27&gt;=9,SUMIFS($AD$49:$AD$59,$A$49:$A$59,"Autres personnes impliqués"),0)+IF($B$27&gt;=10,SUMIFS($AJ$49:$AJ$59,$A$49:$A$59,"Autres personnes impliqués"),0)+IF($B$27&gt;=11,SUMIFS($AM$49:$AM$59,$A$49:$A$59,"Autres personnes impliqués"),0)+IF($B$27&gt;=12,SUMIFS($AG$49:$AG$59,$A$49:$A$59,"Autres personnes impliqués"),0)</f>
        <v>0</v>
      </c>
      <c r="C132" s="241"/>
      <c r="D132" s="242"/>
      <c r="E132" s="30"/>
    </row>
    <row r="133" spans="1:6" x14ac:dyDescent="0.25">
      <c r="A133" s="57" t="s">
        <v>101</v>
      </c>
      <c r="B133" s="120">
        <f>IF($B$27&gt;=1,SUMIFS($F$64:$F$73,$A$64:$A$73,"Prestations de services"),0)+IF($B$27&gt;=2,SUMIFS($I$64:$I$73,$A$64:$A$73,"Prestations de services"),0)+IF($B$27&gt;=3,SUMIFS($L$64:$L$73,$A$64:$A$73,"Prestations de services"),0)+IF($B$27&gt;=4,SUMIFS($O$64:$O$73,$A$64:$A$73,"Prestations de services"),0)+IF($B$27&gt;=5,SUMIFS($R$64:$R$73,$A$64:$A$73,"Prestations de services"),0)+IF($B$27&gt;=6,SUMIFS($U$64:$U$73,$A$64:$A$73,"Prestations de services"),0)+IF($B$27&gt;=7,SUMIFS($X$64:$X$73,$A$64:$A$73,"Prestations de services"),0)+IF($B$27&gt;=8,SUMIFS($AA$64:$AA$73,$A$64:$A$73,"Prestations de services"),0)+IF($B$27&gt;=9,SUMIFS($AD$64:$AD$73,$A$64:$A$73,"Prestations de services"),0)+IF($B$27&gt;=10,SUMIFS($AJ$64:$AJ$73,$A$64:$A$73,"Prestations de services"),0)+IF($B$27&gt;=11,SUMIFS($AM$64:$AM$73,$A$64:$A$73,"Prestations de services"),0)+IF($B$27&gt;=12,SUMIFS($AG$64:$AG$73,$A$64:$A$73,"Prestations de services"),0)</f>
        <v>0</v>
      </c>
      <c r="C133" s="241"/>
      <c r="D133" s="242"/>
      <c r="E133" s="30"/>
    </row>
    <row r="134" spans="1:6" x14ac:dyDescent="0.25">
      <c r="A134" s="57" t="s">
        <v>83</v>
      </c>
      <c r="B134" s="120">
        <f>IF($B$27&gt;=1,SUMIFS($F$64:$F$73,$A$64:$A$73,"Acquisition de matériels"),0)+IF($B$27&gt;=2,SUMIFS($I$64:$I$73,$A$64:$A$73,"Acquisition de matériels"),0)+IF($B$27&gt;=3,SUMIFS($L$64:$L$73,$A$64:$A$73,"Acquisition de matériels"),0)+IF($B$27&gt;=4,SUMIFS($O$64:$O$73,$A$64:$A$73,"Acquisition de matériels"),0)+IF($B$27&gt;=5,SUMIFS($R$64:$R$73,$A$64:$A$73,"Acquisition de matériels"),0)+IF($B$27&gt;=6,SUMIFS($U$64:$U$73,$A$64:$A$73,"Acquisition de matériels"),0)+IF($B$27&gt;=7,SUMIFS($X$64:$X$73,$A$64:$A$73,"Acquisition de matériels"),0)+IF($B$27&gt;=8,SUMIFS($AA$64:$AA$73,$A$64:$A$73,"Acquisition de matériels"),0)+IF($B$27&gt;=9,SUMIFS($AD$64:$AD$73,$A$64:$A$73,"Acquisition de matériels"),0)+IF($B$27&gt;=10,SUMIFS($AJ$64:$AJ$73,$A$64:$A$73,"Acquisition de matériels"),0)+IF($B$27&gt;=11,SUMIFS($AM$64:$AM$73,$A$64:$A$73,"Acquisition de matériels"),0)+IF($B$27&gt;=12,SUMIFS($AG$64:$AG$73,$A$64:$A$73,"Acquisition de matériels"),0)</f>
        <v>0</v>
      </c>
      <c r="C134" s="241"/>
      <c r="D134" s="242"/>
      <c r="E134" s="30"/>
    </row>
    <row r="135" spans="1:6" x14ac:dyDescent="0.25">
      <c r="A135" s="57" t="s">
        <v>102</v>
      </c>
      <c r="B135" s="120">
        <f>IF($B$27&gt;=1,SUMIFS($F$64:$F$73,$A$64:$A$73,"Consommables"),0)+IF($B$27&gt;=2,SUMIFS($I$64:$I$73,$A$64:$A$73,"Consommables"),0)+IF($B$27&gt;=3,SUMIFS($L$64:$L$73,$A$64:$A$73,"Consommables"),0)+IF($B$27&gt;=4,SUMIFS($O$64:$O$73,$A$64:$A$73,"Consommables"),0)+IF($B$27&gt;=5,SUMIFS($R$64:$R$73,$A$64:$A$73,"Consommables"),0)+IF($B$27&gt;=6,SUMIFS($U$64:$U$73,$A$64:$A$73,"Consommables"),0)+IF($B$27&gt;=7,SUMIFS($X$64:$X$73,$A$64:$A$73,"Consommables"),0)+IF($B$27&gt;=8,SUMIFS($AA$64:$AA$73,$A$64:$A$73,"Consommables"),0)+IF($B$27&gt;=9,SUMIFS($AD$64:$AD$73,$A$64:$A$73,"Consommables"),0)+IF($B$27&gt;=10,SUMIFS($AJ$64:$AJ$73,$A$64:$A$73,"Consommables"),0)+IF($B$27&gt;=11,SUMIFS($AM$64:$AM$73,$A$64:$A$73,"Consommables"),0)+IF($B$27&gt;=12,SUMIFS($AG$64:$AG$73,$A$64:$A$73,"Consommables"),0)</f>
        <v>0</v>
      </c>
      <c r="C135" s="241"/>
      <c r="D135" s="242"/>
      <c r="E135" s="30"/>
    </row>
    <row r="136" spans="1:6" x14ac:dyDescent="0.25">
      <c r="A136" s="57" t="s">
        <v>103</v>
      </c>
      <c r="B136" s="120">
        <f>IF($B$27&gt;=1,SUMIFS($F$78:$F$82,$A$78:$A$82,"Frais généraux"),0)+IF($B$27&gt;=2,SUMIFS($I$78:$I$82,$A$78:$A$82,"Frais généraux"),0)+IF($B$27&gt;=3,SUMIFS($L$78:$L$82,$A$78:$A$82,"Frais généraux"),0)+IF($B$27&gt;=4,SUMIFS($O$78:$O$82,$A$78:$A$82,"Frais généraux"),0)+IF($B$27&gt;=5,SUMIFS($R$78:$R$82,$A$78:$A$82,"Frais généraux"),0)+IF($B$27&gt;=6,SUMIFS($U$78:$U$82,$A$78:$A$82,"Frais généraux"),0)+IF($B$27&gt;=7,SUMIFS($X$78:$X$82,$A$78:$A$82,"Frais généraux"),0)+IF($B$27&gt;=8,SUMIFS($AA$78:$AA$82,$A$78:$A$82,"Frais généraux"),0)+IF($B$27&gt;=9,SUMIFS($AD$78:$AD$82,$A$78:$A$82,"Frais généraux"),0)+IF($B$27&gt;=10,SUMIFS($AJ$78:$AJ$82,$A$78:$A$82,"Frais généraux"),0)+IF($B$27&gt;=11,SUMIFS($AM$78:$AM$82,$A$78:$A$82,"Frais généraux"),0)+IF($B$27&gt;=12,SUMIFS($AG$78:$AG$82,$A$78:$A$82,"Frais généraux"),0)</f>
        <v>0</v>
      </c>
      <c r="C136" s="241"/>
      <c r="D136" s="242"/>
      <c r="E136" s="30"/>
    </row>
    <row r="137" spans="1:6" x14ac:dyDescent="0.25">
      <c r="A137" s="56"/>
      <c r="B137" s="56"/>
      <c r="C137" s="121"/>
      <c r="D137" s="239"/>
      <c r="E137" s="240"/>
      <c r="F137" s="30"/>
    </row>
    <row r="138" spans="1:6" x14ac:dyDescent="0.25">
      <c r="A138" s="56"/>
      <c r="B138" s="57"/>
      <c r="C138" s="120"/>
      <c r="D138" s="241"/>
      <c r="E138" s="242"/>
      <c r="F138" s="30"/>
    </row>
    <row r="139" spans="1:6" x14ac:dyDescent="0.25">
      <c r="A139" s="56"/>
      <c r="B139" s="57"/>
      <c r="C139" s="120"/>
      <c r="D139" s="241"/>
      <c r="E139" s="242"/>
      <c r="F139" s="30"/>
    </row>
    <row r="140" spans="1:6" x14ac:dyDescent="0.25">
      <c r="A140" s="56"/>
      <c r="B140" s="57"/>
      <c r="C140" s="120"/>
      <c r="D140" s="241"/>
      <c r="E140" s="242"/>
      <c r="F140" s="30"/>
    </row>
    <row r="141" spans="1:6" x14ac:dyDescent="0.25">
      <c r="A141" s="56"/>
      <c r="B141" s="57"/>
      <c r="C141" s="120"/>
      <c r="D141" s="241"/>
      <c r="E141" s="242"/>
      <c r="F141" s="30"/>
    </row>
    <row r="142" spans="1:6" x14ac:dyDescent="0.25">
      <c r="A142" s="56"/>
      <c r="B142" s="57"/>
      <c r="C142" s="120"/>
      <c r="D142" s="241"/>
      <c r="E142" s="242"/>
      <c r="F142" s="30"/>
    </row>
    <row r="143" spans="1:6" x14ac:dyDescent="0.25">
      <c r="A143" s="57"/>
      <c r="B143" s="57"/>
      <c r="C143" s="120"/>
      <c r="D143" s="241"/>
      <c r="E143" s="242"/>
      <c r="F143" s="30"/>
    </row>
    <row r="144" spans="1:6" x14ac:dyDescent="0.25">
      <c r="A144" s="57"/>
      <c r="B144" s="57"/>
      <c r="C144" s="120"/>
      <c r="D144" s="241"/>
      <c r="E144" s="242"/>
      <c r="F144" s="30"/>
    </row>
    <row r="145" spans="1:6" x14ac:dyDescent="0.25">
      <c r="A145" s="57"/>
      <c r="B145" s="57"/>
      <c r="C145" s="120"/>
      <c r="D145" s="241"/>
      <c r="E145" s="242"/>
      <c r="F145" s="30"/>
    </row>
    <row r="146" spans="1:6" x14ac:dyDescent="0.25">
      <c r="A146" s="57"/>
      <c r="B146" s="57"/>
      <c r="C146" s="120"/>
      <c r="D146" s="241"/>
      <c r="E146" s="242"/>
      <c r="F146" s="30"/>
    </row>
    <row r="147" spans="1:6" x14ac:dyDescent="0.25">
      <c r="A147" s="57"/>
      <c r="B147" s="57"/>
      <c r="C147" s="120"/>
      <c r="D147" s="241"/>
      <c r="E147" s="242"/>
      <c r="F147" s="30"/>
    </row>
    <row r="148" spans="1:6" x14ac:dyDescent="0.25">
      <c r="A148" s="57"/>
      <c r="B148" s="57"/>
      <c r="C148" s="120"/>
      <c r="D148" s="241"/>
      <c r="E148" s="242"/>
      <c r="F148" s="30"/>
    </row>
    <row r="149" spans="1:6" x14ac:dyDescent="0.25">
      <c r="A149" s="57"/>
      <c r="B149" s="57"/>
      <c r="C149" s="120"/>
      <c r="D149" s="241"/>
      <c r="E149" s="242"/>
      <c r="F149" s="30"/>
    </row>
    <row r="150" spans="1:6" x14ac:dyDescent="0.25">
      <c r="A150" s="57"/>
      <c r="B150" s="57"/>
      <c r="C150" s="120"/>
      <c r="D150" s="241"/>
      <c r="E150" s="242"/>
      <c r="F150" s="30"/>
    </row>
    <row r="151" spans="1:6" x14ac:dyDescent="0.25">
      <c r="A151" s="57"/>
      <c r="B151" s="57"/>
      <c r="C151" s="119"/>
      <c r="D151" s="241"/>
      <c r="E151" s="242"/>
      <c r="F151" s="30"/>
    </row>
    <row r="152" spans="1:6" x14ac:dyDescent="0.25">
      <c r="A152" s="56"/>
      <c r="B152" s="56"/>
      <c r="C152" s="121"/>
      <c r="D152" s="134"/>
      <c r="E152" s="128"/>
      <c r="F152" s="30"/>
    </row>
    <row r="153" spans="1:6" x14ac:dyDescent="0.25">
      <c r="A153" s="57"/>
      <c r="B153" s="57"/>
      <c r="C153" s="120"/>
      <c r="D153" s="134"/>
      <c r="E153" s="128"/>
      <c r="F153" s="30"/>
    </row>
    <row r="154" spans="1:6" x14ac:dyDescent="0.25">
      <c r="A154" s="57"/>
      <c r="B154" s="57"/>
      <c r="C154" s="120"/>
      <c r="D154" s="134"/>
      <c r="E154" s="128"/>
      <c r="F154" s="30"/>
    </row>
    <row r="155" spans="1:6" x14ac:dyDescent="0.25">
      <c r="A155" s="57"/>
      <c r="B155" s="57"/>
      <c r="C155" s="120"/>
      <c r="D155" s="134"/>
      <c r="E155" s="128"/>
      <c r="F155" s="30"/>
    </row>
    <row r="156" spans="1:6" x14ac:dyDescent="0.25">
      <c r="A156" s="57"/>
      <c r="B156" s="57"/>
      <c r="C156" s="120"/>
      <c r="D156" s="134"/>
      <c r="E156" s="128"/>
      <c r="F156" s="30"/>
    </row>
    <row r="157" spans="1:6" x14ac:dyDescent="0.25">
      <c r="A157" s="57"/>
      <c r="B157" s="57"/>
      <c r="C157" s="120"/>
      <c r="D157" s="134"/>
      <c r="E157" s="128"/>
      <c r="F157" s="30"/>
    </row>
    <row r="158" spans="1:6" x14ac:dyDescent="0.25">
      <c r="A158" s="57"/>
      <c r="B158" s="57"/>
      <c r="C158" s="120"/>
      <c r="D158" s="136"/>
      <c r="E158" s="129"/>
      <c r="F158" s="30"/>
    </row>
    <row r="159" spans="1:6" x14ac:dyDescent="0.25">
      <c r="A159" s="57"/>
      <c r="B159" s="57"/>
      <c r="C159" s="120"/>
      <c r="D159" s="135"/>
      <c r="E159" s="239"/>
      <c r="F159" s="240"/>
    </row>
    <row r="160" spans="1:6" x14ac:dyDescent="0.25">
      <c r="A160" s="57"/>
      <c r="B160" s="57"/>
      <c r="C160" s="120"/>
      <c r="D160" s="134"/>
      <c r="E160" s="241"/>
      <c r="F160" s="242"/>
    </row>
    <row r="161" spans="1:7" x14ac:dyDescent="0.25">
      <c r="A161" s="57"/>
      <c r="B161" s="57"/>
      <c r="C161" s="120"/>
      <c r="D161" s="134"/>
      <c r="E161" s="241"/>
      <c r="F161" s="242"/>
    </row>
    <row r="162" spans="1:7" x14ac:dyDescent="0.25">
      <c r="A162" s="57"/>
      <c r="B162" s="57"/>
      <c r="C162" s="120"/>
      <c r="D162" s="134"/>
      <c r="E162" s="241"/>
      <c r="F162" s="242"/>
    </row>
    <row r="163" spans="1:7" x14ac:dyDescent="0.25">
      <c r="A163" s="57"/>
      <c r="B163" s="57"/>
      <c r="C163" s="120"/>
      <c r="D163" s="134"/>
      <c r="E163" s="241"/>
      <c r="F163" s="242"/>
    </row>
    <row r="164" spans="1:7" x14ac:dyDescent="0.25">
      <c r="A164" s="57"/>
      <c r="B164" s="57"/>
      <c r="C164" s="253"/>
      <c r="D164" s="253"/>
      <c r="E164" s="241"/>
      <c r="F164" s="242"/>
      <c r="G164" s="30"/>
    </row>
    <row r="165" spans="1:7" x14ac:dyDescent="0.25">
      <c r="A165" s="57"/>
      <c r="B165" s="57"/>
      <c r="C165" s="253"/>
      <c r="D165" s="253"/>
      <c r="E165" s="241"/>
      <c r="F165" s="242"/>
      <c r="G165" s="30"/>
    </row>
    <row r="166" spans="1:7" x14ac:dyDescent="0.25">
      <c r="A166" s="57"/>
      <c r="B166" s="57"/>
      <c r="C166" s="253"/>
      <c r="D166" s="253"/>
      <c r="E166" s="241"/>
      <c r="F166" s="242"/>
      <c r="G166" s="30"/>
    </row>
    <row r="167" spans="1:7" x14ac:dyDescent="0.25">
      <c r="A167" s="57"/>
      <c r="B167" s="57"/>
      <c r="C167" s="253"/>
      <c r="D167" s="253"/>
      <c r="E167" s="241"/>
      <c r="F167" s="242"/>
      <c r="G167" s="30"/>
    </row>
    <row r="168" spans="1:7" x14ac:dyDescent="0.25">
      <c r="A168" s="57"/>
      <c r="B168" s="57"/>
      <c r="C168" s="253"/>
      <c r="D168" s="253"/>
      <c r="E168" s="241"/>
      <c r="F168" s="242"/>
      <c r="G168" s="30"/>
    </row>
    <row r="169" spans="1:7" x14ac:dyDescent="0.25">
      <c r="A169" s="57"/>
      <c r="B169" s="57"/>
      <c r="C169" s="253"/>
      <c r="D169" s="253"/>
      <c r="E169" s="241"/>
      <c r="F169" s="242"/>
      <c r="G169" s="30"/>
    </row>
    <row r="170" spans="1:7" x14ac:dyDescent="0.25">
      <c r="A170" s="57"/>
      <c r="B170" s="57"/>
      <c r="C170" s="253"/>
      <c r="D170" s="253"/>
      <c r="E170" s="241"/>
      <c r="F170" s="242"/>
      <c r="G170" s="30"/>
    </row>
    <row r="171" spans="1:7" x14ac:dyDescent="0.25">
      <c r="A171" s="57"/>
      <c r="B171" s="57"/>
      <c r="C171" s="253"/>
      <c r="D171" s="253"/>
      <c r="E171" s="241"/>
      <c r="F171" s="242"/>
      <c r="G171" s="30"/>
    </row>
    <row r="172" spans="1:7" x14ac:dyDescent="0.25">
      <c r="A172" s="57"/>
      <c r="B172" s="57"/>
      <c r="C172" s="253"/>
      <c r="D172" s="253"/>
      <c r="E172" s="241"/>
      <c r="F172" s="242"/>
      <c r="G172" s="30"/>
    </row>
    <row r="173" spans="1:7" x14ac:dyDescent="0.25">
      <c r="A173" s="57"/>
      <c r="B173" s="57"/>
      <c r="C173" s="253"/>
      <c r="D173" s="253"/>
      <c r="E173" s="241"/>
      <c r="F173" s="242"/>
      <c r="G173" s="30"/>
    </row>
    <row r="174" spans="1:7" x14ac:dyDescent="0.25">
      <c r="A174" s="57"/>
      <c r="B174" s="57"/>
      <c r="C174" s="253"/>
      <c r="D174" s="253"/>
      <c r="E174" s="241"/>
      <c r="F174" s="242"/>
      <c r="G174" s="30"/>
    </row>
    <row r="175" spans="1:7" x14ac:dyDescent="0.25">
      <c r="A175" s="28"/>
      <c r="B175" s="28"/>
      <c r="C175" s="254"/>
      <c r="D175" s="254"/>
      <c r="E175" s="249"/>
      <c r="F175" s="250"/>
      <c r="G175" s="77">
        <f>SUM(C159:D175)</f>
        <v>0</v>
      </c>
    </row>
    <row r="176" spans="1:7" x14ac:dyDescent="0.25">
      <c r="A176" s="56"/>
      <c r="B176" s="56"/>
      <c r="C176" s="255"/>
      <c r="D176" s="255"/>
      <c r="E176" s="239"/>
      <c r="F176" s="240"/>
      <c r="G176" s="30" t="str">
        <f>IF(OR($B$31=G142,$B$31=G159),IF(OR($B$32=G142,$B$32=G159),IF(OR($B$33=G142,$B$33=G159),IF(OR($B$34=G142,$B$34=G159),IF(OR($B$35=G142,$B$35=G159),IF(OR($B$36=G142,$B$36=G159),IF(OR($B$37=G142,$B$37=G159),IF(OR($B$38=G142,$B$38=G159),IF(OR($B$39=G142,$B$39=G159),IF(OR($B$40=G142,$B$40=G159),"X",$B$40),$B$39),$B$38),$B$37),$B$36),$B$35),$B$34),$B$33),$B$32),$B$31)</f>
        <v>Type de recherche</v>
      </c>
    </row>
    <row r="177" spans="1:7" x14ac:dyDescent="0.25">
      <c r="A177" s="57"/>
      <c r="B177" s="57"/>
      <c r="C177" s="253"/>
      <c r="D177" s="253"/>
      <c r="E177" s="241"/>
      <c r="F177" s="242"/>
      <c r="G177" s="30"/>
    </row>
    <row r="178" spans="1:7" x14ac:dyDescent="0.25">
      <c r="A178" s="57"/>
      <c r="B178" s="57"/>
      <c r="C178" s="253"/>
      <c r="D178" s="253"/>
      <c r="E178" s="241"/>
      <c r="F178" s="242"/>
      <c r="G178" s="30"/>
    </row>
    <row r="179" spans="1:7" x14ac:dyDescent="0.25">
      <c r="A179" s="57"/>
      <c r="B179" s="57"/>
      <c r="C179" s="253"/>
      <c r="D179" s="253"/>
      <c r="E179" s="241"/>
      <c r="F179" s="242"/>
      <c r="G179" s="30"/>
    </row>
    <row r="180" spans="1:7" x14ac:dyDescent="0.25">
      <c r="A180" s="57"/>
      <c r="B180" s="57"/>
      <c r="C180" s="253"/>
      <c r="D180" s="253"/>
      <c r="E180" s="241"/>
      <c r="F180" s="242"/>
      <c r="G180" s="30"/>
    </row>
    <row r="181" spans="1:7" x14ac:dyDescent="0.25">
      <c r="A181" s="57"/>
      <c r="B181" s="57"/>
      <c r="C181" s="253"/>
      <c r="D181" s="253"/>
      <c r="E181" s="241"/>
      <c r="F181" s="242"/>
      <c r="G181" s="30"/>
    </row>
    <row r="182" spans="1:7" x14ac:dyDescent="0.25">
      <c r="A182" s="57"/>
      <c r="B182" s="57"/>
      <c r="C182" s="253"/>
      <c r="D182" s="253"/>
      <c r="E182" s="241"/>
      <c r="F182" s="242"/>
      <c r="G182" s="30"/>
    </row>
    <row r="183" spans="1:7" x14ac:dyDescent="0.25">
      <c r="A183" s="57"/>
      <c r="B183" s="57"/>
      <c r="C183" s="253"/>
      <c r="D183" s="253"/>
      <c r="E183" s="241"/>
      <c r="F183" s="242"/>
      <c r="G183" s="30"/>
    </row>
    <row r="184" spans="1:7" x14ac:dyDescent="0.25">
      <c r="A184" s="57"/>
      <c r="B184" s="57"/>
      <c r="C184" s="253"/>
      <c r="D184" s="253"/>
      <c r="E184" s="241"/>
      <c r="F184" s="242"/>
      <c r="G184" s="30"/>
    </row>
    <row r="185" spans="1:7" x14ac:dyDescent="0.25">
      <c r="A185" s="57"/>
      <c r="B185" s="57"/>
      <c r="C185" s="253"/>
      <c r="D185" s="253"/>
      <c r="E185" s="241"/>
      <c r="F185" s="242"/>
      <c r="G185" s="30"/>
    </row>
    <row r="186" spans="1:7" x14ac:dyDescent="0.25">
      <c r="A186" s="57"/>
      <c r="B186" s="57"/>
      <c r="C186" s="253"/>
      <c r="D186" s="253"/>
      <c r="E186" s="241"/>
      <c r="F186" s="242"/>
      <c r="G186" s="30"/>
    </row>
    <row r="187" spans="1:7" x14ac:dyDescent="0.25">
      <c r="A187" s="57"/>
      <c r="B187" s="57"/>
      <c r="C187" s="253"/>
      <c r="D187" s="253"/>
      <c r="E187" s="241"/>
      <c r="F187" s="242"/>
      <c r="G187" s="30"/>
    </row>
    <row r="188" spans="1:7" x14ac:dyDescent="0.25">
      <c r="A188" s="57"/>
      <c r="B188" s="57"/>
      <c r="C188" s="253"/>
      <c r="D188" s="253"/>
      <c r="E188" s="241"/>
      <c r="F188" s="242"/>
      <c r="G188" s="30"/>
    </row>
    <row r="189" spans="1:7" x14ac:dyDescent="0.25">
      <c r="A189" s="57"/>
      <c r="B189" s="57"/>
      <c r="C189" s="253"/>
      <c r="D189" s="253"/>
      <c r="E189" s="241"/>
      <c r="F189" s="242"/>
      <c r="G189" s="30"/>
    </row>
    <row r="190" spans="1:7" x14ac:dyDescent="0.25">
      <c r="A190" s="57"/>
      <c r="B190" s="57"/>
      <c r="C190" s="253"/>
      <c r="D190" s="253"/>
      <c r="E190" s="241"/>
      <c r="F190" s="242"/>
      <c r="G190" s="30"/>
    </row>
    <row r="191" spans="1:7" x14ac:dyDescent="0.25">
      <c r="A191" s="57"/>
      <c r="B191" s="57"/>
      <c r="C191" s="253"/>
      <c r="D191" s="253"/>
      <c r="E191" s="241"/>
      <c r="F191" s="242"/>
      <c r="G191" s="30"/>
    </row>
    <row r="192" spans="1:7" x14ac:dyDescent="0.25">
      <c r="A192" s="28"/>
      <c r="B192" s="28"/>
      <c r="C192" s="254"/>
      <c r="D192" s="254"/>
      <c r="E192" s="249"/>
      <c r="F192" s="250"/>
      <c r="G192" s="77">
        <f>SUM(C176:D192)</f>
        <v>0</v>
      </c>
    </row>
    <row r="193" spans="1:7" x14ac:dyDescent="0.25">
      <c r="A193" s="56"/>
      <c r="B193" s="56"/>
      <c r="C193" s="255"/>
      <c r="D193" s="255"/>
      <c r="E193" s="232"/>
      <c r="F193" s="233"/>
      <c r="G193" s="30" t="str">
        <f>IF(OR($B$31=G142,$B$31=G159,$B$31=G176),IF(OR($B$32=G142,$B$32=G159,$B$32=G176),IF(OR($B$33=G142,$B$33=G159,$B$33=G176),IF(OR($B$34=G142,$B$34=G159,$B$34=G176),IF(OR($B$35=G142,$B$35=G159,$B$35=G176),IF(OR($B$36=G142,$B$36=G159,$B$36=G176),IF(OR($B$37=G142,$B$37=G159,$B$37=G176),IF(OR($B$38=G142,$B$38=G159,$B$38=G176),IF(OR($B$39=G142,$B$39=G159,$B$39=G176),IF(OR($B$40=G142,$B$40=G159,$B$40=G176),"X",$B$40),$B$39),$B$38),$B$37),$B$36),$B$35),$B$34),$B$33),$B$32),$B$31)</f>
        <v>X</v>
      </c>
    </row>
    <row r="194" spans="1:7" x14ac:dyDescent="0.25">
      <c r="A194" s="57"/>
      <c r="B194" s="57"/>
      <c r="C194" s="253"/>
      <c r="D194" s="253"/>
      <c r="E194" s="234"/>
      <c r="F194" s="235"/>
      <c r="G194" s="30"/>
    </row>
    <row r="195" spans="1:7" x14ac:dyDescent="0.25">
      <c r="A195" s="57"/>
      <c r="B195" s="57"/>
      <c r="C195" s="253"/>
      <c r="D195" s="253"/>
      <c r="E195" s="234"/>
      <c r="F195" s="235"/>
      <c r="G195" s="30"/>
    </row>
    <row r="196" spans="1:7" x14ac:dyDescent="0.25">
      <c r="A196" s="57"/>
      <c r="B196" s="57"/>
      <c r="C196" s="253"/>
      <c r="D196" s="253"/>
      <c r="E196" s="234"/>
      <c r="F196" s="235"/>
      <c r="G196" s="30"/>
    </row>
    <row r="197" spans="1:7" x14ac:dyDescent="0.25">
      <c r="A197" s="57"/>
      <c r="B197" s="57"/>
      <c r="C197" s="253"/>
      <c r="D197" s="253"/>
      <c r="E197" s="234"/>
      <c r="F197" s="235"/>
      <c r="G197" s="30"/>
    </row>
    <row r="198" spans="1:7" x14ac:dyDescent="0.25">
      <c r="A198" s="57"/>
      <c r="B198" s="57"/>
      <c r="C198" s="253"/>
      <c r="D198" s="253"/>
      <c r="E198" s="234"/>
      <c r="F198" s="235"/>
      <c r="G198" s="30"/>
    </row>
    <row r="199" spans="1:7" x14ac:dyDescent="0.25">
      <c r="A199" s="57"/>
      <c r="B199" s="57"/>
      <c r="C199" s="253"/>
      <c r="D199" s="253"/>
      <c r="E199" s="234"/>
      <c r="F199" s="235"/>
      <c r="G199" s="30"/>
    </row>
    <row r="200" spans="1:7" x14ac:dyDescent="0.25">
      <c r="A200" s="57"/>
      <c r="B200" s="57"/>
      <c r="C200" s="253"/>
      <c r="D200" s="253"/>
      <c r="E200" s="234"/>
      <c r="F200" s="235"/>
      <c r="G200" s="30"/>
    </row>
    <row r="201" spans="1:7" x14ac:dyDescent="0.25">
      <c r="A201" s="57"/>
      <c r="B201" s="57"/>
      <c r="C201" s="253"/>
      <c r="D201" s="253"/>
      <c r="E201" s="234"/>
      <c r="F201" s="235"/>
      <c r="G201" s="30"/>
    </row>
    <row r="202" spans="1:7" x14ac:dyDescent="0.25">
      <c r="A202" s="57"/>
      <c r="B202" s="57" t="str">
        <f>G193</f>
        <v>X</v>
      </c>
      <c r="C202" s="253">
        <f t="shared" ref="C202:C204" si="5">IF(AND($B$28&gt;=1,$B$31=$B202),SUMIFS($G$61:$G$71,$A$61:$A$71,A202),0)+IF(AND($B$28&gt;=2,$B$32=$B202),SUMIFS($K$61:$K$71,$A$61:$A$71,A202),0)+IF(AND($B$28&gt;=3,$B$33=$B202),SUMIFS($O$61:$O$71,$A$61:$A$71,A202),0)+IF(AND($B$28&gt;=4,$B$34=$B202),SUMIFS($S$61:$S$71,$A$61:$A$71,A202),0)+IF(AND($B$28&gt;=5,$B$35=$B202),SUMIFS($W$61:$W$71,$A$61:$A$71,A202),0)+IF(AND($B$28&gt;=6,$B$36=$B202),SUMIFS($AA$61:$AA$71,$A$61:$A$71,A202),0)+IF(AND($B$28&gt;=7,$B$37=$B202),SUMIFS($AE$61:$AE$71,$A$61:$A$71,A202),0)+IF(AND($B$28&gt;=8,$B$38=$B202),SUMIFS($AI$61:$AI$71,$A$61:$A$71,A202),0)+IF(AND($B$28&gt;=9,$B$39=$B202),SUMIFS($AM$61:$AM$71,$A$61:$A$71,A202),0)+IF(AND($B$28&gt;=10,$B$40=$B202),SUMIFS($AQ$61:$AQ$71,$A$61:$A$71,A202),0)</f>
        <v>0</v>
      </c>
      <c r="D202" s="253"/>
      <c r="E202" s="234"/>
      <c r="F202" s="235"/>
      <c r="G202" s="30"/>
    </row>
    <row r="203" spans="1:7" x14ac:dyDescent="0.25">
      <c r="A203" s="57"/>
      <c r="B203" s="57" t="str">
        <f>G193</f>
        <v>X</v>
      </c>
      <c r="C203" s="253">
        <f t="shared" si="5"/>
        <v>0</v>
      </c>
      <c r="D203" s="253"/>
      <c r="E203" s="234"/>
      <c r="F203" s="235"/>
      <c r="G203" s="30"/>
    </row>
    <row r="204" spans="1:7" x14ac:dyDescent="0.25">
      <c r="A204" s="57"/>
      <c r="B204" s="57" t="str">
        <f>G193</f>
        <v>X</v>
      </c>
      <c r="C204" s="253">
        <f t="shared" si="5"/>
        <v>0</v>
      </c>
      <c r="D204" s="253"/>
      <c r="E204" s="234"/>
      <c r="F204" s="235"/>
      <c r="G204" s="30"/>
    </row>
    <row r="205" spans="1:7" x14ac:dyDescent="0.25">
      <c r="A205" s="57"/>
      <c r="B205" s="57" t="str">
        <f>G193</f>
        <v>X</v>
      </c>
      <c r="C205" s="253">
        <f>IF(AND($B$28&gt;=1,$B$31=$B205),SUMIFS($G$76:$G$86,$A$76:$A$86,"Equipements process (RDI)"),0)+IF(AND($B$28&gt;=2,$B$32=$B205),SUMIFS($K$76:$K$86,$A$76:$A$86,"Equipements process (RDI)"),0)+IF(AND($B$28&gt;=3,$B$33=$B205),SUMIFS($O$76:$O$86,$A$76:$A$86,"Equipements process (RDI)"),0)+IF(AND($B$28&gt;=4,$B$34=$B205),SUMIFS($S$76:$S$86,$A$76:$A$86,"Equipements process (RDI)"),0)+IF(AND($B$28&gt;=5,$B$35=$B205),SUMIFS($W$76:$W$86,$A$76:$A$86,"Equipements process (RDI)"),0)+IF(AND($B$28&gt;=6,$B$36=$B205),SUMIFS($AA$76:$AA$86,$A$76:$A$86,"Equipements process (RDI)"),0)+IF(AND($B$28&gt;=7,$B$37=$B205),SUMIFS($AE$76:$AE$86,$A$76:$A$86,"Equipements process (RDI)"),0)+IF(AND($B$28&gt;=8,$B$38=$B205),SUMIFS($AI$76:$AI$86,$A$76:$A$86,"Equipements process (RDI)"),0)+IF(AND($B$28&gt;=9,$B$39=$B205),SUMIFS($AM$76:$AM$86,$A$76:$A$86,"Equipements process (RDI)"),0)+IF(AND($B$28&gt;=10,$B$40=$B205),SUMIFS($AQ$76:$AQ$86,$A$76:$A$86,"Equipements process (RDI)"),0)</f>
        <v>0</v>
      </c>
      <c r="D205" s="253"/>
      <c r="E205" s="234"/>
      <c r="F205" s="235"/>
      <c r="G205" s="30"/>
    </row>
    <row r="206" spans="1:7" x14ac:dyDescent="0.25">
      <c r="A206" s="57"/>
      <c r="B206" s="57" t="str">
        <f>G193</f>
        <v>X</v>
      </c>
      <c r="C206" s="253">
        <f>IF(AND($B$28&gt;=1,$B$31=$B206),SUMIFS($G$76:$G$86,$A$76:$A$86,A206),0)+IF(AND($B$28&gt;=2,$B$32=$B206),SUMIFS($K$76:$K$86,$A$76:$A$86,A206),0)+IF(AND($B$28&gt;=3,$B$33=$B206),SUMIFS($O$76:$O$86,$A$76:$A$86,A206),0)+IF(AND($B$28&gt;=4,$B$34=$B206),SUMIFS($S$76:$S$86,$A$76:$A$86,A206),0)+IF(AND($B$28&gt;=5,$B$35=$B206),SUMIFS($W$76:$W$86,$A$76:$A$86,A206),0)+IF(AND($B$28&gt;=6,$B$36=$B206),SUMIFS($AA$76:$AA$86,$A$76:$A$86,A206),0)+IF(AND($B$28&gt;=7,$B$37=$B206),SUMIFS($AE$76:$AE$86,$A$76:$A$86,A206),0)+IF(AND($B$28&gt;=8,$B$38=$B206),SUMIFS($AI$76:$AI$86,$A$76:$A$86,A206),0)+IF(AND($B$28&gt;=9,$B$39=$B206),SUMIFS($AM$76:$AM$86,$A$76:$A$86,A206),0)+IF(AND($B$28&gt;=10,$B$40=$B206),SUMIFS($AQ$76:$AQ$86,$A$76:$A$86,A206),0)</f>
        <v>0</v>
      </c>
      <c r="D206" s="253"/>
      <c r="E206" s="234"/>
      <c r="F206" s="235"/>
      <c r="G206" s="30"/>
    </row>
    <row r="207" spans="1:7" x14ac:dyDescent="0.25">
      <c r="A207" s="57"/>
      <c r="B207" s="57" t="str">
        <f>G193</f>
        <v>X</v>
      </c>
      <c r="C207" s="253">
        <f>IF(AND($B$28&gt;=1,$B$31=$B207),SUMIFS($G$76:$G$86,$A$76:$A$86,A207),0)+IF(AND($B$28&gt;=2,$B$32=$B207),SUMIFS($K$76:$K$86,$A$76:$A$86,A207),0)+IF(AND($B$28&gt;=3,$B$33=$B207),SUMIFS($O$76:$O$86,$A$76:$A$86,A207),0)+IF(AND($B$28&gt;=4,$B$34=$B207),SUMIFS($S$76:$S$86,$A$76:$A$86,A207),0)+IF(AND($B$28&gt;=5,$B$35=$B207),SUMIFS($W$76:$W$86,$A$76:$A$86,A207),0)+IF(AND($B$28&gt;=6,$B$36=$B207),SUMIFS($AA$76:$AA$86,$A$76:$A$86,A207),0)+IF(AND($B$28&gt;=7,$B$37=$B207),SUMIFS($AE$76:$AE$86,$A$76:$A$86,A207),0)+IF(AND($B$28&gt;=8,$B$38=$B207),SUMIFS($AI$76:$AI$86,$A$76:$A$86,A207),0)+IF(AND($B$28&gt;=9,$B$39=$B207),SUMIFS($AM$76:$AM$86,$A$76:$A$86,A207),0)+IF(AND($B$28&gt;=10,$B$40=$B207),SUMIFS($AQ$76:$AQ$86,$A$76:$A$86,A207),0)</f>
        <v>0</v>
      </c>
      <c r="D207" s="253"/>
      <c r="E207" s="234"/>
      <c r="F207" s="235"/>
      <c r="G207" s="30"/>
    </row>
    <row r="208" spans="1:7" x14ac:dyDescent="0.25">
      <c r="A208" s="57"/>
      <c r="B208" s="57" t="str">
        <f>G193</f>
        <v>X</v>
      </c>
      <c r="C208" s="253">
        <f>IF(AND($B$28&gt;=1,$B$31=$B208),SUMIFS($G$76:$G$86,$A$76:$A$86,A208),0)+IF(AND($B$28&gt;=2,$B$32=$B208),SUMIFS($K$76:$K$86,$A$76:$A$86,A208),0)+IF(AND($B$28&gt;=3,$B$33=$B208),SUMIFS($O$76:$O$86,$A$76:$A$86,A208),0)+IF(AND($B$28&gt;=4,$B$34=$B208),SUMIFS($S$76:$S$86,$A$76:$A$86,A208),0)+IF(AND($B$28&gt;=5,$B$35=$B208),SUMIFS($W$76:$W$86,$A$76:$A$86,A208),0)+IF(AND($B$28&gt;=6,$B$36=$B208),SUMIFS($AA$76:$AA$86,$A$76:$A$86,A208),0)+IF(AND($B$28&gt;=7,$B$37=$B208),SUMIFS($AE$76:$AE$86,$A$76:$A$86,A208),0)+IF(AND($B$28&gt;=8,$B$38=$B208),SUMIFS($AI$76:$AI$86,$A$76:$A$86,A208),0)+IF(AND($B$28&gt;=9,$B$39=$B208),SUMIFS($AM$76:$AM$86,$A$76:$A$86,A208),0)+IF(AND($B$28&gt;=10,$B$40=$B208),SUMIFS($AQ$76:$AQ$86,$A$76:$A$86,A208),0)</f>
        <v>0</v>
      </c>
      <c r="D208" s="253"/>
      <c r="E208" s="234"/>
      <c r="F208" s="235"/>
      <c r="G208" s="30"/>
    </row>
    <row r="209" spans="1:7" x14ac:dyDescent="0.25">
      <c r="A209" s="28"/>
      <c r="B209" s="28" t="str">
        <f>G193</f>
        <v>X</v>
      </c>
      <c r="C209" s="254">
        <f>IF(AND($B$28&gt;=1,$B$31=$B209),$G$91,0)+IF(AND($B$28&gt;=2,$B$32=$B209),$K$91,0)+IF(AND($B$28&gt;=3,$B$33=$B209),$O$91,0)+IF(AND($B$28&gt;=4,$B$34=$B209),$S$91,0)+IF(AND($B$28&gt;=5,$B$35=$B209),$W$91,0)+IF(AND($B$28&gt;=6,$B$36=$B209),$AA$91,0)+IF(AND($B$28&gt;=7,$B$37=$B209),$AE$91,0)+IF(AND($B$28&gt;=8,$B$38=$B209),$AI$91,0)+IF(AND($B$28&gt;=9,$B$39=$B209),$AM$91,0)+IF(AND($B$28&gt;=10,$B$40=$B209),$AQ$91,0)</f>
        <v>0</v>
      </c>
      <c r="D209" s="254"/>
      <c r="E209" s="251"/>
      <c r="F209" s="252"/>
      <c r="G209" s="77">
        <f>SUM(C193:D209)</f>
        <v>0</v>
      </c>
    </row>
    <row r="210" spans="1:7" x14ac:dyDescent="0.25">
      <c r="A210" s="56"/>
      <c r="B210" s="56" t="str">
        <f>G210</f>
        <v>X</v>
      </c>
      <c r="C210" s="255">
        <f>IF(AND($B$28&gt;=1,$B$31=$B210),SUMIFS($G$46:$G$56,$A$46:$A$56,"Statutaire de la fonction publique"),0)+IF(AND($B$28&gt;=2,$B$32=$B210),SUMIFS($K$46:$K$56,$A$46:$A$56,"Statutaire de la fonction publique"),0)+IF(AND($B$28&gt;=3,$B$33=$B210),SUMIFS($O$46:$O$56,$A$46:$A$56,"Statutaire de la fonction publique"),0)+IF(AND($B$28&gt;=4,$B$34=$B210),SUMIFS($S$46:$S$56,$A$46:$A$56,"Statutaire de la fonction publique"),0)+IF(AND($B$28&gt;=5,$B$35=$B210),SUMIFS($W$46:$W$56,$A$46:$A$56,"Statutaire de la fonction publique"),0)+IF(AND($B$28&gt;=6,$B$36=$B210),SUMIFS($AA$46:$AA$56,$A$46:$A$56,"Statutaire de la fonction publique"),0)+IF(AND($B$28&gt;=7,$B$37=$B210),SUMIFS($AE$46:$AE$56,$A$46:$A$56,"Statutaire de la fonction publique"),0)+IF(AND($B$28&gt;=8,$B$38=$B210),SUMIFS($AI$46:$AI$56,$A$46:$A$56,"Statutaire de la fonction publique"),0)+IF(AND($B$28&gt;=9,$B$39=$B210),SUMIFS($AM$46:$AM$56,$A$46:$A$56,"Statutaire de la fonction publique"),0)+IF(AND($B$28&gt;=10,$B$40=$B210),SUMIFS($AQ$46:$AQ$56,$A$46:$A$56,"Statutaire de la fonction publique"),0)</f>
        <v>0</v>
      </c>
      <c r="D210" s="255"/>
      <c r="E210" s="232">
        <f>SUM(C210:D226)</f>
        <v>0</v>
      </c>
      <c r="F210" s="233"/>
      <c r="G210" s="30" t="str">
        <f>IF(OR($B$31=G142,$B$31=G159,$B$31=G176,$B$31=G193),IF(OR($B$32=G142,$B$32=G159,$B$32=G176,$B$32=G193),IF(OR($B$33=G142,$B$33=G159,$B$33=G176,$B$33=G193),IF(OR($B$34=G142,$B$34=G159,$B$34=G176,$B$34=G193),IF(OR($B$35=G142,$B$35=G159,$B$35=G176,$B$35=G193),IF(OR($B$36=G142,$B$36=G159,$B$36=G176,$B$36=G193),IF(OR($B$37=G142,$B$37=G159,$B$37=G176,$B$37=G193),IF(OR($B$38=G142,$B$38=G159,$B$38=G176,$B$38=G193),IF(OR($B$39=G142,$B$39=G159,$B$39=G176,$B$39=G193),IF(OR($B$40=G142,$B$40=G159,$B$40=G176,$B$40=G193),"X",$B$40),$B$39),$B$38),$B$37),$B$36),$B$35),$B$34),$B$33),$B$32),$B$31)</f>
        <v>X</v>
      </c>
    </row>
    <row r="211" spans="1:7" x14ac:dyDescent="0.25">
      <c r="A211" s="57"/>
      <c r="B211" s="57" t="str">
        <f>G210</f>
        <v>X</v>
      </c>
      <c r="C211" s="253">
        <f>IF(AND($B$28&gt;=1,$B$31=$B211),SUMIFS($G$46:$G$56,$A$46:$A$56,"Non statutaire de la fonction publique"),0)+IF(AND($B$28&gt;=2,$B$32=$B211),SUMIFS($K$46:$K$56,$A$46:$A$56,"Non statutaire de la fonction publique"),0)+IF(AND($B$28&gt;=3,$B$33=$B211),SUMIFS($O$46:$O$56,$A$46:$A$56,"Non statutaire de la fonction publique"),0)+IF(AND($B$28&gt;=4,$B$34=$B211),SUMIFS($S$46:$S$56,$A$46:$A$56,"Non statutaire de la fonction publique"),0)+IF(AND($B$28&gt;=5,$B$35=$B211),SUMIFS($W$46:$W$56,$A$46:$A$56,"Non statutaire de la fonction publique"),0)+IF(AND($B$28&gt;=6,$B$36=$B211),SUMIFS($AA$46:$AA$56,$A$46:$A$56,"Non statutaire de la fonction publique"),0)+IF(AND($B$28&gt;=7,$B$37=$B211),SUMIFS($AE$46:$AE$56,$A$46:$A$56,"Non statutaire de la fonction publique"),0)+IF(AND($B$28&gt;=8,$B$38=$B211),SUMIFS($AI$46:$AI$56,$A$46:$A$56,"Non statutaire de la fonction publique"),0)+IF(AND($B$28&gt;=9,$B$39=$B211),SUMIFS($AM$46:$AM$56,$A$46:$A$56,"Non statutaire de la fonction publique"),0)+IF(AND($B$28&gt;=10,$B$40=$B211),SUMIFS($AQ$46:$AQ$56,$A$46:$A$56,"Non statutaire de la fonction publique"),0)</f>
        <v>0</v>
      </c>
      <c r="D211" s="253"/>
      <c r="E211" s="234"/>
      <c r="F211" s="235"/>
      <c r="G211" s="30"/>
    </row>
    <row r="212" spans="1:7" x14ac:dyDescent="0.25">
      <c r="A212" s="57"/>
      <c r="B212" s="57" t="str">
        <f>G210</f>
        <v>X</v>
      </c>
      <c r="C212" s="253">
        <f>IF(AND($B$28&gt;=1,$B$31=$B212),SUMIFS($G$46:$G$56,$A$46:$A$56,$A212),0)+IF(AND($B$28&gt;=2,$B$32=$B212),SUMIFS($K$46:$K$56,$A$46:$A$56,$A212),0)+IF(AND($B$28&gt;=3,$B$33=$B212),SUMIFS($O$46:$O$56,$A$46:$A$56,$A212),0)+IF(AND($B$28&gt;=4,$B$34=$B212),SUMIFS($S$46:$S$56,$A$46:$A$56,$A212),0)+IF(AND($B$28&gt;=5,$B$35=$B212),SUMIFS($W$46:$W$56,$A$46:$A$56,$A212),0)+IF(AND($B$28&gt;=6,$B$36=$B212),SUMIFS($AA$46:$AA$56,$A$46:$A$56,$A212),0)+IF(AND($B$28&gt;=7,$B$37=$B212),SUMIFS($AE$46:$AE$56,$A$46:$A$56,$A212),0)+IF(AND($B$28&gt;=8,$B$38=$B212),SUMIFS($AI$46:$AI$56,$A$46:$A$56,$A212),0)+IF(AND($B$28&gt;=9,$B$39=$B212),SUMIFS($AM$46:$AM$56,$A$46:$A$56,$A212),0)+IF(AND($B$28&gt;=10,$B$40=$B212),SUMIFS($AQ$46:$AQ$56,$A$46:$A$56,$A212),0)</f>
        <v>0</v>
      </c>
      <c r="D212" s="253"/>
      <c r="E212" s="234"/>
      <c r="F212" s="235"/>
      <c r="G212" s="30"/>
    </row>
    <row r="213" spans="1:7" x14ac:dyDescent="0.25">
      <c r="A213" s="57"/>
      <c r="B213" s="57" t="str">
        <f>G210</f>
        <v>X</v>
      </c>
      <c r="C213" s="253">
        <f t="shared" ref="C213:C219" si="6">IF(AND($B$28&gt;=1,$B$31=$B213),SUMIFS($G$61:$G$71,$A$61:$A$71,A213),0)+IF(AND($B$28&gt;=2,$B$32=$B213),SUMIFS($K$61:$K$71,$A$61:$A$71,A213),0)+IF(AND($B$28&gt;=3,$B$33=$B213),SUMIFS($O$61:$O$71,$A$61:$A$71,A213),0)+IF(AND($B$28&gt;=4,$B$34=$B213),SUMIFS($S$61:$S$71,$A$61:$A$71,A213),0)+IF(AND($B$28&gt;=5,$B$35=$B213),SUMIFS($W$61:$W$71,$A$61:$A$71,A213),0)+IF(AND($B$28&gt;=6,$B$36=$B213),SUMIFS($AA$61:$AA$71,$A$61:$A$71,A213),0)+IF(AND($B$28&gt;=7,$B$37=$B213),SUMIFS($AE$61:$AE$71,$A$61:$A$71,A213),0)+IF(AND($B$28&gt;=8,$B$38=$B213),SUMIFS($AI$61:$AI$71,$A$61:$A$71,A213),0)+IF(AND($B$28&gt;=9,$B$39=$B213),SUMIFS($AM$61:$AM$71,$A$61:$A$71,A213),0)+IF(AND($B$28&gt;=10,$B$40=$B213),SUMIFS($AQ$61:$AQ$71,$A$61:$A$71,A213),0)</f>
        <v>0</v>
      </c>
      <c r="D213" s="253"/>
      <c r="E213" s="234"/>
      <c r="F213" s="235"/>
      <c r="G213" s="30"/>
    </row>
    <row r="214" spans="1:7" x14ac:dyDescent="0.25">
      <c r="A214" s="57"/>
      <c r="B214" s="57" t="str">
        <f>G210</f>
        <v>X</v>
      </c>
      <c r="C214" s="253">
        <f t="shared" si="6"/>
        <v>0</v>
      </c>
      <c r="D214" s="253"/>
      <c r="E214" s="234"/>
      <c r="F214" s="235"/>
      <c r="G214" s="30"/>
    </row>
    <row r="215" spans="1:7" x14ac:dyDescent="0.25">
      <c r="A215" s="57"/>
      <c r="B215" s="57" t="str">
        <f>G210</f>
        <v>X</v>
      </c>
      <c r="C215" s="253">
        <f t="shared" si="6"/>
        <v>0</v>
      </c>
      <c r="D215" s="253"/>
      <c r="E215" s="234"/>
      <c r="F215" s="235"/>
      <c r="G215" s="30"/>
    </row>
    <row r="216" spans="1:7" x14ac:dyDescent="0.25">
      <c r="A216" s="57"/>
      <c r="B216" s="57" t="str">
        <f>G210</f>
        <v>X</v>
      </c>
      <c r="C216" s="253">
        <f t="shared" si="6"/>
        <v>0</v>
      </c>
      <c r="D216" s="253"/>
      <c r="E216" s="234"/>
      <c r="F216" s="235"/>
      <c r="G216" s="30"/>
    </row>
    <row r="217" spans="1:7" x14ac:dyDescent="0.25">
      <c r="A217" s="57"/>
      <c r="B217" s="57" t="str">
        <f>G210</f>
        <v>X</v>
      </c>
      <c r="C217" s="253">
        <f t="shared" si="6"/>
        <v>0</v>
      </c>
      <c r="D217" s="253"/>
      <c r="E217" s="234"/>
      <c r="F217" s="235"/>
      <c r="G217" s="30"/>
    </row>
    <row r="218" spans="1:7" x14ac:dyDescent="0.25">
      <c r="A218" s="57"/>
      <c r="B218" s="57" t="str">
        <f>G210</f>
        <v>X</v>
      </c>
      <c r="C218" s="253">
        <f t="shared" si="6"/>
        <v>0</v>
      </c>
      <c r="D218" s="253"/>
      <c r="E218" s="234"/>
      <c r="F218" s="235"/>
      <c r="G218" s="30"/>
    </row>
    <row r="219" spans="1:7" x14ac:dyDescent="0.25">
      <c r="A219" s="57"/>
      <c r="B219" s="57" t="str">
        <f>G210</f>
        <v>X</v>
      </c>
      <c r="C219" s="253">
        <f t="shared" si="6"/>
        <v>0</v>
      </c>
      <c r="D219" s="253"/>
      <c r="E219" s="234"/>
      <c r="F219" s="235"/>
      <c r="G219" s="30"/>
    </row>
    <row r="220" spans="1:7" x14ac:dyDescent="0.25">
      <c r="A220" s="57" t="s">
        <v>20</v>
      </c>
      <c r="B220" s="57" t="str">
        <f>G210</f>
        <v>X</v>
      </c>
      <c r="C220" s="253">
        <f t="shared" ref="C220:C221" si="7">IF(AND($B$28&gt;=1,$B$31=$B220),SUMIFS($G$61:$G$71,$A$61:$A$71,A220),0)+IF(AND($B$28&gt;=2,$B$32=$B220),SUMIFS($K$61:$K$71,$A$61:$A$71,A220),0)+IF(AND($B$28&gt;=3,$B$33=$B220),SUMIFS($O$61:$O$71,$A$61:$A$71,A220),0)+IF(AND($B$28&gt;=4,$B$34=$B220),SUMIFS($S$61:$S$71,$A$61:$A$71,A220),0)+IF(AND($B$28&gt;=5,$B$35=$B220),SUMIFS($W$61:$W$71,$A$61:$A$71,A220),0)+IF(AND($B$28&gt;=6,$B$36=$B220),SUMIFS($AA$61:$AA$71,$A$61:$A$71,A220),0)+IF(AND($B$28&gt;=7,$B$37=$B220),SUMIFS($AE$61:$AE$71,$A$61:$A$71,A220),0)+IF(AND($B$28&gt;=8,$B$38=$B220),SUMIFS($AI$61:$AI$71,$A$61:$A$71,A220),0)+IF(AND($B$28&gt;=9,$B$39=$B220),SUMIFS($AM$61:$AM$71,$A$61:$A$71,A220),0)+IF(AND($B$28&gt;=10,$B$40=$B220),SUMIFS($AQ$61:$AQ$71,$A$61:$A$71,A220),0)</f>
        <v>0</v>
      </c>
      <c r="D220" s="253"/>
      <c r="E220" s="234"/>
      <c r="F220" s="235"/>
      <c r="G220" s="30"/>
    </row>
    <row r="221" spans="1:7" x14ac:dyDescent="0.25">
      <c r="A221" s="57" t="s">
        <v>21</v>
      </c>
      <c r="B221" s="57" t="str">
        <f>G210</f>
        <v>X</v>
      </c>
      <c r="C221" s="253">
        <f t="shared" si="7"/>
        <v>0</v>
      </c>
      <c r="D221" s="253"/>
      <c r="E221" s="234"/>
      <c r="F221" s="235"/>
      <c r="G221" s="30"/>
    </row>
    <row r="222" spans="1:7" x14ac:dyDescent="0.25">
      <c r="A222" s="57" t="s">
        <v>22</v>
      </c>
      <c r="B222" s="57" t="str">
        <f>G210</f>
        <v>X</v>
      </c>
      <c r="C222" s="253">
        <f>IF(AND($B$28&gt;=1,$B$31=$B222),SUMIFS($G$76:$G$86,$A$76:$A$86,"Equipements process (RDI)"),0)+IF(AND($B$28&gt;=2,$B$32=$B222),SUMIFS($K$76:$K$86,$A$76:$A$86,"Equipements process (RDI)"),0)+IF(AND($B$28&gt;=3,$B$33=$B222),SUMIFS($O$76:$O$86,$A$76:$A$86,"Equipements process (RDI)"),0)+IF(AND($B$28&gt;=4,$B$34=$B222),SUMIFS($S$76:$S$86,$A$76:$A$86,"Equipements process (RDI)"),0)+IF(AND($B$28&gt;=5,$B$35=$B222),SUMIFS($W$76:$W$86,$A$76:$A$86,"Equipements process (RDI)"),0)+IF(AND($B$28&gt;=6,$B$36=$B222),SUMIFS($AA$76:$AA$86,$A$76:$A$86,"Equipements process (RDI)"),0)+IF(AND($B$28&gt;=7,$B$37=$B222),SUMIFS($AE$76:$AE$86,$A$76:$A$86,"Equipements process (RDI)"),0)+IF(AND($B$28&gt;=8,$B$38=$B222),SUMIFS($AI$76:$AI$86,$A$76:$A$86,"Equipements process (RDI)"),0)+IF(AND($B$28&gt;=9,$B$39=$B222),SUMIFS($AM$76:$AM$86,$A$76:$A$86,"Equipements process (RDI)"),0)+IF(AND($B$28&gt;=10,$B$40=$B222),SUMIFS($AQ$76:$AQ$86,$A$76:$A$86,"Equipements process (RDI)"),0)</f>
        <v>0</v>
      </c>
      <c r="D222" s="253"/>
      <c r="E222" s="234"/>
      <c r="F222" s="235"/>
      <c r="G222" s="30"/>
    </row>
    <row r="223" spans="1:7" x14ac:dyDescent="0.25">
      <c r="A223" s="57" t="s">
        <v>23</v>
      </c>
      <c r="B223" s="57" t="str">
        <f>G210</f>
        <v>X</v>
      </c>
      <c r="C223" s="253">
        <f>IF(AND($B$28&gt;=1,$B$31=$B223),SUMIFS($G$76:$G$86,$A$76:$A$86,A223),0)+IF(AND($B$28&gt;=2,$B$32=$B223),SUMIFS($K$76:$K$86,$A$76:$A$86,A223),0)+IF(AND($B$28&gt;=3,$B$33=$B223),SUMIFS($O$76:$O$86,$A$76:$A$86,A223),0)+IF(AND($B$28&gt;=4,$B$34=$B223),SUMIFS($S$76:$S$86,$A$76:$A$86,A223),0)+IF(AND($B$28&gt;=5,$B$35=$B223),SUMIFS($W$76:$W$86,$A$76:$A$86,A223),0)+IF(AND($B$28&gt;=6,$B$36=$B223),SUMIFS($AA$76:$AA$86,$A$76:$A$86,A223),0)+IF(AND($B$28&gt;=7,$B$37=$B223),SUMIFS($AE$76:$AE$86,$A$76:$A$86,A223),0)+IF(AND($B$28&gt;=8,$B$38=$B223),SUMIFS($AI$76:$AI$86,$A$76:$A$86,A223),0)+IF(AND($B$28&gt;=9,$B$39=$B223),SUMIFS($AM$76:$AM$86,$A$76:$A$86,A223),0)+IF(AND($B$28&gt;=10,$B$40=$B223),SUMIFS($AQ$76:$AQ$86,$A$76:$A$86,A223),0)</f>
        <v>0</v>
      </c>
      <c r="D223" s="253"/>
      <c r="E223" s="234"/>
      <c r="F223" s="235"/>
      <c r="G223" s="30"/>
    </row>
    <row r="224" spans="1:7" x14ac:dyDescent="0.25">
      <c r="A224" s="57" t="s">
        <v>24</v>
      </c>
      <c r="B224" s="57" t="str">
        <f>G210</f>
        <v>X</v>
      </c>
      <c r="C224" s="253">
        <f>IF(AND($B$28&gt;=1,$B$31=$B224),SUMIFS($G$76:$G$86,$A$76:$A$86,A224),0)+IF(AND($B$28&gt;=2,$B$32=$B224),SUMIFS($K$76:$K$86,$A$76:$A$86,A224),0)+IF(AND($B$28&gt;=3,$B$33=$B224),SUMIFS($O$76:$O$86,$A$76:$A$86,A224),0)+IF(AND($B$28&gt;=4,$B$34=$B224),SUMIFS($S$76:$S$86,$A$76:$A$86,A224),0)+IF(AND($B$28&gt;=5,$B$35=$B224),SUMIFS($W$76:$W$86,$A$76:$A$86,A224),0)+IF(AND($B$28&gt;=6,$B$36=$B224),SUMIFS($AA$76:$AA$86,$A$76:$A$86,A224),0)+IF(AND($B$28&gt;=7,$B$37=$B224),SUMIFS($AE$76:$AE$86,$A$76:$A$86,A224),0)+IF(AND($B$28&gt;=8,$B$38=$B224),SUMIFS($AI$76:$AI$86,$A$76:$A$86,A224),0)+IF(AND($B$28&gt;=9,$B$39=$B224),SUMIFS($AM$76:$AM$86,$A$76:$A$86,A224),0)+IF(AND($B$28&gt;=10,$B$40=$B224),SUMIFS($AQ$76:$AQ$86,$A$76:$A$86,A224),0)</f>
        <v>0</v>
      </c>
      <c r="D224" s="253"/>
      <c r="E224" s="234"/>
      <c r="F224" s="235"/>
      <c r="G224" s="30"/>
    </row>
    <row r="225" spans="1:7" x14ac:dyDescent="0.25">
      <c r="A225" s="57" t="s">
        <v>25</v>
      </c>
      <c r="B225" s="57" t="str">
        <f>G210</f>
        <v>X</v>
      </c>
      <c r="C225" s="253">
        <f>IF(AND($B$28&gt;=1,$B$31=$B225),SUMIFS($G$76:$G$86,$A$76:$A$86,A225),0)+IF(AND($B$28&gt;=2,$B$32=$B225),SUMIFS($K$76:$K$86,$A$76:$A$86,A225),0)+IF(AND($B$28&gt;=3,$B$33=$B225),SUMIFS($O$76:$O$86,$A$76:$A$86,A225),0)+IF(AND($B$28&gt;=4,$B$34=$B225),SUMIFS($S$76:$S$86,$A$76:$A$86,A225),0)+IF(AND($B$28&gt;=5,$B$35=$B225),SUMIFS($W$76:$W$86,$A$76:$A$86,A225),0)+IF(AND($B$28&gt;=6,$B$36=$B225),SUMIFS($AA$76:$AA$86,$A$76:$A$86,A225),0)+IF(AND($B$28&gt;=7,$B$37=$B225),SUMIFS($AE$76:$AE$86,$A$76:$A$86,A225),0)+IF(AND($B$28&gt;=8,$B$38=$B225),SUMIFS($AI$76:$AI$86,$A$76:$A$86,A225),0)+IF(AND($B$28&gt;=9,$B$39=$B225),SUMIFS($AM$76:$AM$86,$A$76:$A$86,A225),0)+IF(AND($B$28&gt;=10,$B$40=$B225),SUMIFS($AQ$76:$AQ$86,$A$76:$A$86,A225),0)</f>
        <v>0</v>
      </c>
      <c r="D225" s="253"/>
      <c r="E225" s="234"/>
      <c r="F225" s="235"/>
      <c r="G225" s="30"/>
    </row>
    <row r="226" spans="1:7" x14ac:dyDescent="0.25">
      <c r="A226" s="28" t="s">
        <v>36</v>
      </c>
      <c r="B226" s="28" t="str">
        <f>G210</f>
        <v>X</v>
      </c>
      <c r="C226" s="254">
        <f>IF(AND($B$28&gt;=1,$B$31=$B226),$G$91,0)+IF(AND($B$28&gt;=2,$B$32=$B226),$K$91,0)+IF(AND($B$28&gt;=3,$B$33=$B226),$O$91,0)+IF(AND($B$28&gt;=4,$B$34=$B226),$S$91,0)+IF(AND($B$28&gt;=5,$B$35=$B226),$W$91,0)+IF(AND($B$28&gt;=6,$B$36=$B226),$AA$91,0)+IF(AND($B$28&gt;=7,$B$37=$B226),$AE$91,0)+IF(AND($B$28&gt;=8,$B$38=$B226),$AI$91,0)+IF(AND($B$28&gt;=9,$B$39=$B226),$AM$91,0)+IF(AND($B$28&gt;=10,$B$40=$B226),$AQ$91,0)</f>
        <v>0</v>
      </c>
      <c r="D226" s="254"/>
      <c r="E226" s="251"/>
      <c r="F226" s="252"/>
      <c r="G226" s="77">
        <f>SUM(C210:D226)</f>
        <v>0</v>
      </c>
    </row>
  </sheetData>
  <customSheetViews>
    <customSheetView guid="{382F9144-C632-471B-9E71-B8C862BB84A7}" scale="85" showGridLines="0">
      <selection activeCell="B20" sqref="B20"/>
      <pageMargins left="0.7" right="0.7" top="0.75" bottom="0.75" header="0.3" footer="0.3"/>
    </customSheetView>
  </customSheetViews>
  <mergeCells count="141">
    <mergeCell ref="C223:D223"/>
    <mergeCell ref="C224:D224"/>
    <mergeCell ref="C225:D225"/>
    <mergeCell ref="C226:D226"/>
    <mergeCell ref="C217:D217"/>
    <mergeCell ref="C218:D218"/>
    <mergeCell ref="C219:D219"/>
    <mergeCell ref="C220:D220"/>
    <mergeCell ref="C221:D221"/>
    <mergeCell ref="C222:D222"/>
    <mergeCell ref="C211:D211"/>
    <mergeCell ref="C212:D212"/>
    <mergeCell ref="C213:D213"/>
    <mergeCell ref="C214:D214"/>
    <mergeCell ref="C215:D215"/>
    <mergeCell ref="C216:D216"/>
    <mergeCell ref="C205:D205"/>
    <mergeCell ref="C206:D206"/>
    <mergeCell ref="C207:D207"/>
    <mergeCell ref="C208:D208"/>
    <mergeCell ref="C209:D209"/>
    <mergeCell ref="C210:D210"/>
    <mergeCell ref="C199:D199"/>
    <mergeCell ref="C200:D200"/>
    <mergeCell ref="C201:D201"/>
    <mergeCell ref="C202:D202"/>
    <mergeCell ref="C203:D203"/>
    <mergeCell ref="C204:D204"/>
    <mergeCell ref="C193:D193"/>
    <mergeCell ref="C194:D194"/>
    <mergeCell ref="C195:D195"/>
    <mergeCell ref="C196:D196"/>
    <mergeCell ref="C197:D197"/>
    <mergeCell ref="C198:D198"/>
    <mergeCell ref="C189:D189"/>
    <mergeCell ref="C190:D190"/>
    <mergeCell ref="C191:D191"/>
    <mergeCell ref="C192:D192"/>
    <mergeCell ref="C181:D181"/>
    <mergeCell ref="C182:D182"/>
    <mergeCell ref="C183:D183"/>
    <mergeCell ref="C184:D184"/>
    <mergeCell ref="C185:D185"/>
    <mergeCell ref="C186:D186"/>
    <mergeCell ref="E159:F175"/>
    <mergeCell ref="E176:F192"/>
    <mergeCell ref="E193:F209"/>
    <mergeCell ref="E210:F226"/>
    <mergeCell ref="C121:D121"/>
    <mergeCell ref="C164:D164"/>
    <mergeCell ref="C165:D165"/>
    <mergeCell ref="C166:D166"/>
    <mergeCell ref="C167:D167"/>
    <mergeCell ref="C168:D168"/>
    <mergeCell ref="C175:D175"/>
    <mergeCell ref="C176:D176"/>
    <mergeCell ref="C177:D177"/>
    <mergeCell ref="C178:D178"/>
    <mergeCell ref="C179:D179"/>
    <mergeCell ref="C180:D180"/>
    <mergeCell ref="C169:D169"/>
    <mergeCell ref="C170:D170"/>
    <mergeCell ref="C171:D171"/>
    <mergeCell ref="C172:D172"/>
    <mergeCell ref="C173:D173"/>
    <mergeCell ref="C174:D174"/>
    <mergeCell ref="C187:D187"/>
    <mergeCell ref="C188:D188"/>
    <mergeCell ref="A47:B47"/>
    <mergeCell ref="D47:F47"/>
    <mergeCell ref="A1:F1"/>
    <mergeCell ref="A3:E3"/>
    <mergeCell ref="A13:E13"/>
    <mergeCell ref="B19:D19"/>
    <mergeCell ref="C31:E31"/>
    <mergeCell ref="C32:E32"/>
    <mergeCell ref="C33:E33"/>
    <mergeCell ref="C34:E34"/>
    <mergeCell ref="C35:E35"/>
    <mergeCell ref="P47:R47"/>
    <mergeCell ref="S47:U47"/>
    <mergeCell ref="V47:X47"/>
    <mergeCell ref="Y47:AA47"/>
    <mergeCell ref="AB47:AD47"/>
    <mergeCell ref="AE47:AG47"/>
    <mergeCell ref="C36:E36"/>
    <mergeCell ref="C37:E37"/>
    <mergeCell ref="C38:E38"/>
    <mergeCell ref="C39:E39"/>
    <mergeCell ref="C40:E40"/>
    <mergeCell ref="C41:E41"/>
    <mergeCell ref="C42:E42"/>
    <mergeCell ref="C43:E43"/>
    <mergeCell ref="J76:L76"/>
    <mergeCell ref="M76:O76"/>
    <mergeCell ref="P76:R76"/>
    <mergeCell ref="S76:U76"/>
    <mergeCell ref="V76:X76"/>
    <mergeCell ref="Y76:AA76"/>
    <mergeCell ref="AH47:AJ47"/>
    <mergeCell ref="AK47:AM47"/>
    <mergeCell ref="A62:B62"/>
    <mergeCell ref="D62:F62"/>
    <mergeCell ref="G62:I62"/>
    <mergeCell ref="J62:L62"/>
    <mergeCell ref="M62:O62"/>
    <mergeCell ref="P62:R62"/>
    <mergeCell ref="S62:U62"/>
    <mergeCell ref="V62:X62"/>
    <mergeCell ref="Y62:AA62"/>
    <mergeCell ref="AB62:AD62"/>
    <mergeCell ref="AE62:AG62"/>
    <mergeCell ref="AH62:AJ62"/>
    <mergeCell ref="AK62:AM62"/>
    <mergeCell ref="G47:I47"/>
    <mergeCell ref="J47:L47"/>
    <mergeCell ref="M47:O47"/>
    <mergeCell ref="A102:A110"/>
    <mergeCell ref="A111:A116"/>
    <mergeCell ref="C122:D136"/>
    <mergeCell ref="D137:E151"/>
    <mergeCell ref="AB76:AD76"/>
    <mergeCell ref="AE76:AG76"/>
    <mergeCell ref="AH76:AJ76"/>
    <mergeCell ref="AK76:AM76"/>
    <mergeCell ref="A86:B87"/>
    <mergeCell ref="D86:F86"/>
    <mergeCell ref="G86:I86"/>
    <mergeCell ref="J86:L86"/>
    <mergeCell ref="M86:O86"/>
    <mergeCell ref="P86:R86"/>
    <mergeCell ref="S86:U86"/>
    <mergeCell ref="V86:X86"/>
    <mergeCell ref="Y86:AA86"/>
    <mergeCell ref="AB86:AD86"/>
    <mergeCell ref="AE86:AG86"/>
    <mergeCell ref="AH86:AJ86"/>
    <mergeCell ref="AK86:AM86"/>
    <mergeCell ref="A76:B76"/>
    <mergeCell ref="D76:F76"/>
    <mergeCell ref="G76:I76"/>
  </mergeCells>
  <conditionalFormatting sqref="A220:F226">
    <cfRule type="expression" dxfId="26" priority="44">
      <formula>$G$226=0</formula>
    </cfRule>
  </conditionalFormatting>
  <conditionalFormatting sqref="A164:B175">
    <cfRule type="expression" dxfId="25" priority="19">
      <formula>$C164&gt;0.005</formula>
    </cfRule>
  </conditionalFormatting>
  <conditionalFormatting sqref="A164:F175">
    <cfRule type="expression" dxfId="24" priority="20">
      <formula>$G$175=0</formula>
    </cfRule>
  </conditionalFormatting>
  <conditionalFormatting sqref="A176:F192">
    <cfRule type="expression" dxfId="23" priority="24">
      <formula>$G$192=0</formula>
    </cfRule>
  </conditionalFormatting>
  <conditionalFormatting sqref="A193:F209">
    <cfRule type="expression" dxfId="22" priority="25">
      <formula>$G$209=0</formula>
    </cfRule>
  </conditionalFormatting>
  <conditionalFormatting sqref="A210:F219">
    <cfRule type="expression" dxfId="21" priority="26">
      <formula>$G$226=0</formula>
    </cfRule>
  </conditionalFormatting>
  <conditionalFormatting sqref="C164:D175">
    <cfRule type="cellIs" dxfId="20" priority="18" operator="greaterThan">
      <formula>0.005</formula>
    </cfRule>
  </conditionalFormatting>
  <conditionalFormatting sqref="E176">
    <cfRule type="expression" dxfId="19" priority="21">
      <formula>$G$192=0</formula>
    </cfRule>
  </conditionalFormatting>
  <conditionalFormatting sqref="E193">
    <cfRule type="expression" dxfId="18" priority="22">
      <formula>$G$209=0</formula>
    </cfRule>
  </conditionalFormatting>
  <conditionalFormatting sqref="E210">
    <cfRule type="expression" dxfId="17" priority="23">
      <formula>$G$226=0</formula>
    </cfRule>
  </conditionalFormatting>
  <conditionalFormatting sqref="A49:A59">
    <cfRule type="containsText" dxfId="16" priority="14" operator="containsText" text="Choisir une catégorie">
      <formula>NOT(ISERROR(SEARCH("Choisir une catégorie",A49)))</formula>
    </cfRule>
  </conditionalFormatting>
  <conditionalFormatting sqref="A64:A73">
    <cfRule type="containsText" dxfId="15" priority="13" operator="containsText" text="Choisir une catégorie">
      <formula>NOT(ISERROR(SEARCH("Choisir une catégorie",A64)))</formula>
    </cfRule>
  </conditionalFormatting>
  <conditionalFormatting sqref="A78:A82">
    <cfRule type="containsText" dxfId="14" priority="10" operator="containsText" text="Choisir une catégorie">
      <formula>NOT(ISERROR(SEARCH("Choisir une catégorie",A78)))</formula>
    </cfRule>
  </conditionalFormatting>
  <conditionalFormatting sqref="A137:B151">
    <cfRule type="expression" dxfId="13" priority="3">
      <formula>$C137&gt;0.005</formula>
    </cfRule>
  </conditionalFormatting>
  <conditionalFormatting sqref="B78:B82">
    <cfRule type="containsText" dxfId="12" priority="9" operator="containsText" text="A préciser">
      <formula>NOT(ISERROR(SEARCH("A préciser",B78)))</formula>
    </cfRule>
  </conditionalFormatting>
  <conditionalFormatting sqref="B49:C59">
    <cfRule type="containsText" dxfId="11" priority="12" operator="containsText" text="Catégorie et niveau de qualification">
      <formula>NOT(ISERROR(SEARCH("Catégorie et niveau de qualification",B49)))</formula>
    </cfRule>
  </conditionalFormatting>
  <conditionalFormatting sqref="B64:C73">
    <cfRule type="containsText" dxfId="10" priority="11" operator="containsText" text="A préciser">
      <formula>NOT(ISERROR(SEARCH("A préciser",B64)))</formula>
    </cfRule>
  </conditionalFormatting>
  <conditionalFormatting sqref="C12">
    <cfRule type="expression" dxfId="9" priority="8">
      <formula>A$46&gt;$B$27</formula>
    </cfRule>
  </conditionalFormatting>
  <conditionalFormatting sqref="C137:C151 B122:B136">
    <cfRule type="cellIs" dxfId="8" priority="4" operator="greaterThan">
      <formula>0.005</formula>
    </cfRule>
  </conditionalFormatting>
  <conditionalFormatting sqref="A29:B29">
    <cfRule type="expression" dxfId="7" priority="7">
      <formula>$B28&lt;&gt;$C$29</formula>
    </cfRule>
  </conditionalFormatting>
  <conditionalFormatting sqref="A137:E151">
    <cfRule type="expression" dxfId="6" priority="5">
      <formula>$F$169=0</formula>
    </cfRule>
  </conditionalFormatting>
  <conditionalFormatting sqref="A152:E163">
    <cfRule type="expression" dxfId="5" priority="6">
      <formula>$F$184=0</formula>
    </cfRule>
  </conditionalFormatting>
  <conditionalFormatting sqref="D62:AM74 D76:AM83 D86:AM88 D47:AM60">
    <cfRule type="expression" dxfId="4" priority="15">
      <formula>C$46&gt;$B$27</formula>
    </cfRule>
  </conditionalFormatting>
  <conditionalFormatting sqref="A32:C43">
    <cfRule type="expression" dxfId="3" priority="16">
      <formula>$F32&gt;$B$27</formula>
    </cfRule>
  </conditionalFormatting>
  <conditionalFormatting sqref="AH86:AJ88 AH62:AJ74 AH76:AJ83 AH47:AJ48 AH60:AJ60 AH49:AI59">
    <cfRule type="expression" dxfId="2" priority="2">
      <formula>C$46&gt;$B$27</formula>
    </cfRule>
  </conditionalFormatting>
  <conditionalFormatting sqref="AK86:AM88 AK62:AM74 AK76:AM83 AK47:AM48 AK60:AM60 AK49:AL59">
    <cfRule type="expression" dxfId="1" priority="1">
      <formula>#REF!&gt;$B$27</formula>
    </cfRule>
  </conditionalFormatting>
  <conditionalFormatting sqref="A122:A136">
    <cfRule type="expression" dxfId="0" priority="17">
      <formula>$B122&gt;0.005</formula>
    </cfRule>
  </conditionalFormatting>
  <dataValidations count="9">
    <dataValidation type="list" allowBlank="1" showInputMessage="1" showErrorMessage="1" sqref="B23">
      <formula1>"Choisir une valeur,Assujetti à la TVA,Non assujetti à la TVA,Assujetti partiel à la TVA"</formula1>
    </dataValidation>
    <dataValidation type="list" allowBlank="1" showInputMessage="1" showErrorMessage="1" sqref="A78:A82">
      <formula1>$A$136</formula1>
    </dataValidation>
    <dataValidation type="list" allowBlank="1" showInputMessage="1" showErrorMessage="1" sqref="A64:A73">
      <formula1>$A$133:$A$135</formula1>
    </dataValidation>
    <dataValidation type="list" allowBlank="1" showInputMessage="1" showErrorMessage="1" sqref="A49:A59">
      <formula1>$A$122:$A$132</formula1>
    </dataValidation>
    <dataValidation type="list" allowBlank="1" showInputMessage="1" showErrorMessage="1" sqref="B29">
      <formula1>"Collaboration effective,Large diffusion des résultats,Publication au catalogue officiel"</formula1>
    </dataValidation>
    <dataValidation type="list" allowBlank="1" showInputMessage="1" showErrorMessage="1" sqref="B21">
      <formula1>"publique,privée"</formula1>
    </dataValidation>
    <dataValidation type="list" allowBlank="1" showInputMessage="1" showErrorMessage="1" sqref="B26">
      <formula1>"Organisme de recherche et de diffusion des connaissances,Entreprise"</formula1>
    </dataValidation>
    <dataValidation type="list" allowBlank="1" showInputMessage="1" showErrorMessage="1" sqref="B20">
      <formula1>"Petite ou moyenne,GE"</formula1>
    </dataValidation>
    <dataValidation type="list" allowBlank="1" showInputMessage="1" showErrorMessage="1" sqref="B22">
      <formula1>"Assujetti à la TVA,Non assujetti à la TVA,Assujetti partiel à la TVA"</formula1>
    </dataValidation>
  </dataValidations>
  <hyperlinks>
    <hyperlink ref="A7" location="P01_BUD" display="Budget prévisionnel de l'opération"/>
    <hyperlink ref="A9" location="P01_FIN" display="Plan de financement"/>
    <hyperlink ref="A6" location="P01_CAR" display="Caractéristiques générales du projet"/>
    <hyperlink ref="A8" location="P01_COUT" display="Synthèse des coûts et montant de l'aide solicitée"/>
    <hyperlink ref="A10" location="P01_AIDE" display="Aide au remplissage des coûts sur votre espace web AGIR"/>
    <hyperlink ref="B14" location="'NOTICE  '!A1" display="Si vous avez le moindre doute, n'ésitez pas à consulter la notic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92D050"/>
  </sheetPr>
  <dimension ref="A2:AK34"/>
  <sheetViews>
    <sheetView showGridLines="0" zoomScale="80" zoomScaleNormal="80" workbookViewId="0">
      <selection activeCell="E8" sqref="E8:F8"/>
    </sheetView>
  </sheetViews>
  <sheetFormatPr baseColWidth="10" defaultColWidth="11.42578125" defaultRowHeight="15" x14ac:dyDescent="0.25"/>
  <cols>
    <col min="1" max="1" width="47.85546875" style="78" bestFit="1" customWidth="1"/>
    <col min="2" max="2" width="25.140625" style="78" customWidth="1"/>
    <col min="3" max="8" width="17.140625" style="78" customWidth="1"/>
    <col min="9" max="16384" width="11.42578125" style="78"/>
  </cols>
  <sheetData>
    <row r="2" spans="1:37" s="1" customFormat="1" ht="34.5" customHeight="1" x14ac:dyDescent="0.25">
      <c r="A2" s="4" t="s">
        <v>26</v>
      </c>
      <c r="B2" s="4"/>
      <c r="C2" s="5"/>
      <c r="D2" s="5"/>
      <c r="E2" s="5"/>
      <c r="F2" s="5"/>
      <c r="G2" s="5"/>
      <c r="H2" s="5"/>
    </row>
    <row r="4" spans="1:37" s="3" customFormat="1" ht="27.95" customHeight="1" x14ac:dyDescent="0.25">
      <c r="A4" s="6" t="s">
        <v>39</v>
      </c>
      <c r="B4" s="6"/>
      <c r="C4" s="6"/>
      <c r="D4" s="6"/>
      <c r="E4" s="6"/>
      <c r="F4" s="6"/>
      <c r="G4" s="6"/>
      <c r="H4" s="6"/>
    </row>
    <row r="5" spans="1:37" s="1" customFormat="1" ht="7.5" customHeight="1" x14ac:dyDescent="0.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row>
    <row r="6" spans="1:37" s="79" customFormat="1" ht="45" customHeight="1" x14ac:dyDescent="0.25">
      <c r="A6" s="203" t="s">
        <v>37</v>
      </c>
      <c r="B6" s="203" t="s">
        <v>55</v>
      </c>
      <c r="C6" s="205" t="s">
        <v>11</v>
      </c>
      <c r="D6" s="206"/>
      <c r="E6" s="201" t="s">
        <v>13</v>
      </c>
      <c r="F6" s="202"/>
      <c r="G6" s="201" t="s">
        <v>40</v>
      </c>
      <c r="H6" s="202"/>
    </row>
    <row r="7" spans="1:37" s="79" customFormat="1" x14ac:dyDescent="0.25">
      <c r="A7" s="204"/>
      <c r="B7" s="204"/>
      <c r="C7" s="207" t="s">
        <v>38</v>
      </c>
      <c r="D7" s="208"/>
      <c r="E7" s="207" t="s">
        <v>38</v>
      </c>
      <c r="F7" s="208"/>
      <c r="G7" s="207" t="s">
        <v>38</v>
      </c>
      <c r="H7" s="208"/>
    </row>
    <row r="8" spans="1:37" x14ac:dyDescent="0.25">
      <c r="A8" s="85" t="s">
        <v>67</v>
      </c>
      <c r="B8" s="92">
        <f>IFERROR(VLOOKUP("Raison sociale :",'Partenaire 1-coordinateur'!A:F,2,FALSE),"")</f>
        <v>0</v>
      </c>
      <c r="C8" s="209">
        <f>IFERROR(IF(AND('Partenaire 1-coordinateur'!$B$27&gt;=1,'Partenaire 1-coordinateur'!$B$32=C$6),'Partenaire 1-coordinateur'!$F$88,0),0)+IFERROR(IF(AND('Partenaire 1-coordinateur'!$B$27&gt;=2,'Partenaire 1-coordinateur'!$B$33=C$6),'Partenaire 1-coordinateur'!$I$88,0),0)+IFERROR(IF(AND('Partenaire 1-coordinateur'!$B$27&gt;=3,'Partenaire 1-coordinateur'!$B$34=C$6),'Partenaire 1-coordinateur'!$L$88,0),0)+IFERROR(IF(AND('Partenaire 1-coordinateur'!$B$27&gt;=4,'Partenaire 1-coordinateur'!$B$35=C$6),'Partenaire 1-coordinateur'!$O$88,0),0)+IFERROR(IF(AND('Partenaire 1-coordinateur'!$B$27&gt;=5,'Partenaire 1-coordinateur'!$B$36=C$6),'Partenaire 1-coordinateur'!$R$88,0),0)+IFERROR(IF(AND('Partenaire 1-coordinateur'!$B$27&gt;=6,'Partenaire 1-coordinateur'!$B$37=C$6),'Partenaire 1-coordinateur'!$U$88,0),0)+IFERROR(IF(AND('Partenaire 1-coordinateur'!$B$27&gt;=7,'Partenaire 1-coordinateur'!$B$38=C$6),'Partenaire 1-coordinateur'!$X$88,0),0)+IFERROR(IF(AND('Partenaire 1-coordinateur'!$B$27&gt;=8,'Partenaire 1-coordinateur'!$B$39=C$6),'Partenaire 1-coordinateur'!$AA$88,0),0)+IFERROR(IF(AND('Partenaire 1-coordinateur'!$B$27&gt;=9,'Partenaire 1-coordinateur'!$B$40=C$6),'Partenaire 1-coordinateur'!$AD$88,0),0)+IFERROR(IF(AND('Partenaire 1-coordinateur'!$B$27&gt;=10,'Partenaire 1-coordinateur'!$B$41=C$6),'Partenaire 1-coordinateur'!$AG$88,0),0)+IFERROR(IF(AND('Partenaire 1-coordinateur'!$B$27&gt;=11,'Partenaire 1-coordinateur'!$B$42=C$6),'Partenaire 1-coordinateur'!$AJ$88,0),0)+IFERROR(IF(AND('Partenaire 1-coordinateur'!$B$27&gt;=12,'Partenaire 1-coordinateur'!$B$42=C$6),'Partenaire 1-coordinateur'!$AM$88,0),0)</f>
        <v>0</v>
      </c>
      <c r="D8" s="210"/>
      <c r="E8" s="209">
        <f>IFERROR(IF(AND('Partenaire 1-coordinateur'!$B$27&gt;=1,'Partenaire 1-coordinateur'!$B$32=E$6),'Partenaire 1-coordinateur'!$F$88,0),0)+IFERROR(IF(AND('Partenaire 1-coordinateur'!$B$27&gt;=2,'Partenaire 1-coordinateur'!$B$33=E$6),'Partenaire 1-coordinateur'!$I$88,0),0)+IFERROR(IF(AND('Partenaire 1-coordinateur'!$B$27&gt;=3,'Partenaire 1-coordinateur'!$B$34=E$6),'Partenaire 1-coordinateur'!$L$88,0),0)+IFERROR(IF(AND('Partenaire 1-coordinateur'!$B$27&gt;=4,'Partenaire 1-coordinateur'!$B$35=E$6),'Partenaire 1-coordinateur'!$O$88,0),0)+IFERROR(IF(AND('Partenaire 1-coordinateur'!$B$27&gt;=5,'Partenaire 1-coordinateur'!$B$36=E$6),'Partenaire 1-coordinateur'!$R$88,0),0)+IFERROR(IF(AND('Partenaire 1-coordinateur'!$B$27&gt;=6,'Partenaire 1-coordinateur'!$B$37=E$6),'Partenaire 1-coordinateur'!$U$88,0),0)+IFERROR(IF(AND('Partenaire 1-coordinateur'!$B$27&gt;=7,'Partenaire 1-coordinateur'!$B$38=E$6),'Partenaire 1-coordinateur'!$X$88,0),0)+IFERROR(IF(AND('Partenaire 1-coordinateur'!$B$27&gt;=8,'Partenaire 1-coordinateur'!$B$39=E$6),'Partenaire 1-coordinateur'!$AA$88,0),0)+IFERROR(IF(AND('Partenaire 1-coordinateur'!$B$27&gt;=9,'Partenaire 1-coordinateur'!$B$40=E$6),'Partenaire 1-coordinateur'!$AD$88,0),0)+IFERROR(IF(AND('Partenaire 1-coordinateur'!$B$27&gt;=10,'Partenaire 1-coordinateur'!$B$41=E$6),'Partenaire 1-coordinateur'!$AG$88,0),0)+IFERROR(IF(AND('Partenaire 1-coordinateur'!$B$27&gt;=11,'Partenaire 1-coordinateur'!$B$42=E$6),'Partenaire 1-coordinateur'!$AJ$88,0),0)+IFERROR(IF(AND('Partenaire 1-coordinateur'!$B$27&gt;=12,'Partenaire 1-coordinateur'!$B$42=E$6),'Partenaire 1-coordinateur'!$AM$88,0),0)</f>
        <v>0</v>
      </c>
      <c r="F8" s="210"/>
      <c r="G8" s="213">
        <f t="shared" ref="G8:G17" si="0">C8+E8</f>
        <v>0</v>
      </c>
      <c r="H8" s="214"/>
      <c r="L8" s="1"/>
      <c r="M8" s="1"/>
      <c r="N8" s="1"/>
      <c r="O8" s="1"/>
      <c r="P8" s="1"/>
    </row>
    <row r="9" spans="1:37" x14ac:dyDescent="0.25">
      <c r="A9" s="86" t="s">
        <v>41</v>
      </c>
      <c r="B9" s="93">
        <f>IFERROR(VLOOKUP("Raison sociale :",'Partenaire 2'!A:F,2,FALSE),"")</f>
        <v>0</v>
      </c>
      <c r="C9" s="209">
        <f>IFERROR(IF(AND('Partenaire 2'!$B$27&gt;=1,'Partenaire 2'!$B$32=C$6),'Partenaire 2'!$F$88,0),0)+IFERROR(IF(AND('Partenaire 2'!$B$27&gt;=2,'Partenaire 2'!$B$33=C$6),'Partenaire 2'!$I$88,0),0)+IFERROR(IF(AND('Partenaire 2'!$B$27&gt;=3,'Partenaire 2'!$B$34=C$6),'Partenaire 2'!$L$88,0),0)+IFERROR(IF(AND('Partenaire 2'!$B$27&gt;=4,'Partenaire 2'!$B$35=C$6),'Partenaire 2'!$O$88,0),0)+IFERROR(IF(AND('Partenaire 2'!$B$27&gt;=5,'Partenaire 2'!$B$36=C$6),'Partenaire 2'!$R$88,0),0)+IFERROR(IF(AND('Partenaire 2'!$B$27&gt;=6,'Partenaire 2'!$B$37=C$6),'Partenaire 2'!$U$88,0),0)+IFERROR(IF(AND('Partenaire 2'!$B$27&gt;=7,'Partenaire 2'!$B$38=C$6),'Partenaire 2'!$X$88,0),0)+IFERROR(IF(AND('Partenaire 2'!$B$27&gt;=8,'Partenaire 2'!$B$39=C$6),'Partenaire 2'!$AA$88,0),0)+IFERROR(IF(AND('Partenaire 2'!$B$27&gt;=9,'Partenaire 2'!$B$40=C$6),'Partenaire 2'!$AD$88,0),0)+IFERROR(IF(AND('Partenaire 2'!$B$27&gt;=10,'Partenaire 2'!$B$41=C$6),'Partenaire 2'!$AG$88,0),0)+IFERROR(IF(AND('Partenaire 2'!$B$27&gt;=11,'Partenaire 2'!$B$42=C$6),'Partenaire 2'!$AJ$88,0),0)+IFERROR(IF(AND('Partenaire 2'!$B$27&gt;=12,'Partenaire 2'!$B$42=C$6),'Partenaire 2'!$AM$88,0),0)</f>
        <v>0</v>
      </c>
      <c r="D9" s="210"/>
      <c r="E9" s="209">
        <f>IFERROR(IF(AND('Partenaire 2'!$B$27&gt;=1,'Partenaire 2'!$B$32=E$6),'Partenaire 2'!$F$88,0),0)+IFERROR(IF(AND('Partenaire 2'!$B$27&gt;=2,'Partenaire 2'!$B$33=E$6),'Partenaire 2'!$I$88,0),0)+IFERROR(IF(AND('Partenaire 2'!$B$27&gt;=3,'Partenaire 2'!$B$34=E$6),'Partenaire 2'!$L$88,0),0)+IFERROR(IF(AND('Partenaire 2'!$B$27&gt;=4,'Partenaire 2'!$B$35=E$6),'Partenaire 2'!$O$88,0),0)+IFERROR(IF(AND('Partenaire 2'!$B$27&gt;=5,'Partenaire 2'!$B$36=E$6),'Partenaire 2'!$R$88,0),0)+IFERROR(IF(AND('Partenaire 2'!$B$27&gt;=6,'Partenaire 2'!$B$37=E$6),'Partenaire 2'!$U$88,0),0)+IFERROR(IF(AND('Partenaire 2'!$B$27&gt;=7,'Partenaire 2'!$B$38=E$6),'Partenaire 2'!$X$88,0),0)+IFERROR(IF(AND('Partenaire 2'!$B$27&gt;=8,'Partenaire 2'!$B$39=E$6),'Partenaire 2'!$AA$88,0),0)+IFERROR(IF(AND('Partenaire 2'!$B$27&gt;=9,'Partenaire 2'!$B$40=E$6),'Partenaire 2'!$AD$88,0),0)+IFERROR(IF(AND('Partenaire 2'!$B$27&gt;=10,'Partenaire 2'!$B$41=E$6),'Partenaire 2'!$AG$88,0),0)+IFERROR(IF(AND('Partenaire 2'!$B$27&gt;=11,'Partenaire 2'!$B$42=E$6),'Partenaire 2'!$AJ$88,0),0)+IFERROR(IF(AND('Partenaire 2'!$B$27&gt;=12,'Partenaire 2'!$B$42=E$6),'Partenaire 2'!$AM$88,0),0)</f>
        <v>0</v>
      </c>
      <c r="F9" s="210"/>
      <c r="G9" s="213">
        <f t="shared" si="0"/>
        <v>0</v>
      </c>
      <c r="H9" s="214"/>
      <c r="L9" s="1"/>
      <c r="M9" s="1"/>
      <c r="N9" s="1"/>
      <c r="O9" s="1"/>
      <c r="P9" s="1"/>
    </row>
    <row r="10" spans="1:37" x14ac:dyDescent="0.25">
      <c r="A10" s="86" t="s">
        <v>42</v>
      </c>
      <c r="B10" s="93">
        <f>IFERROR(VLOOKUP("Raison sociale :",'Partenaire 3'!A:F,2,FALSE),"")</f>
        <v>0</v>
      </c>
      <c r="C10" s="209">
        <f>IFERROR(IF(AND('Partenaire 3'!$B$27&gt;=1,'Partenaire 3'!$B$32=C$6),'Partenaire 3'!$F$88,0),0)+IFERROR(IF(AND('Partenaire 3'!$B$27&gt;=2,'Partenaire 3'!$B$33=C$6),'Partenaire 3'!$I$88,0),0)+IFERROR(IF(AND('Partenaire 3'!$B$27&gt;=3,'Partenaire 3'!$B$34=C$6),'Partenaire 3'!$L$88,0),0)+IFERROR(IF(AND('Partenaire 3'!$B$27&gt;=4,'Partenaire 3'!$B$35=C$6),'Partenaire 3'!$O$88,0),0)+IFERROR(IF(AND('Partenaire 3'!$B$27&gt;=5,'Partenaire 3'!$B$36=C$6),'Partenaire 3'!$R$88,0),0)+IFERROR(IF(AND('Partenaire 3'!$B$27&gt;=6,'Partenaire 3'!$B$37=C$6),'Partenaire 3'!$U$88,0),0)+IFERROR(IF(AND('Partenaire 3'!$B$27&gt;=7,'Partenaire 3'!$B$38=C$6),'Partenaire 3'!$X$88,0),0)+IFERROR(IF(AND('Partenaire 3'!$B$27&gt;=8,'Partenaire 3'!$B$39=C$6),'Partenaire 3'!$AA$88,0),0)+IFERROR(IF(AND('Partenaire 3'!$B$27&gt;=9,'Partenaire 3'!$B$40=C$6),'Partenaire 3'!$AD$88,0),0)+IFERROR(IF(AND('Partenaire 3'!$B$27&gt;=10,'Partenaire 3'!$B$41=C$6),'Partenaire 3'!$AG$88,0),0)+IFERROR(IF(AND('Partenaire 3'!$B$27&gt;=11,'Partenaire 3'!$B$42=C$6),'Partenaire 3'!$AJ$88,0),0)+IFERROR(IF(AND('Partenaire 3'!$B$27&gt;=12,'Partenaire 3'!$B$42=C$6),'Partenaire 3'!$AM$88,0),0)</f>
        <v>0</v>
      </c>
      <c r="D10" s="210"/>
      <c r="E10" s="209">
        <f>IFERROR(IF(AND('Partenaire 3'!$B$27&gt;=1,'Partenaire 3'!$B$32=E$6),'Partenaire 3'!$F$88,0),0)+IFERROR(IF(AND('Partenaire 3'!$B$27&gt;=2,'Partenaire 3'!$B$33=E$6),'Partenaire 3'!$I$88,0),0)+IFERROR(IF(AND('Partenaire 3'!$B$27&gt;=3,'Partenaire 3'!$B$34=E$6),'Partenaire 3'!$L$88,0),0)+IFERROR(IF(AND('Partenaire 3'!$B$27&gt;=4,'Partenaire 3'!$B$35=E$6),'Partenaire 3'!$O$88,0),0)+IFERROR(IF(AND('Partenaire 3'!$B$27&gt;=5,'Partenaire 3'!$B$36=E$6),'Partenaire 3'!$R$88,0),0)+IFERROR(IF(AND('Partenaire 3'!$B$27&gt;=6,'Partenaire 3'!$B$37=E$6),'Partenaire 3'!$U$88,0),0)+IFERROR(IF(AND('Partenaire 3'!$B$27&gt;=7,'Partenaire 3'!$B$38=E$6),'Partenaire 3'!$X$88,0),0)+IFERROR(IF(AND('Partenaire 3'!$B$27&gt;=8,'Partenaire 3'!$B$39=E$6),'Partenaire 3'!$AA$88,0),0)+IFERROR(IF(AND('Partenaire 3'!$B$27&gt;=9,'Partenaire 3'!$B$40=E$6),'Partenaire 3'!$AD$88,0),0)+IFERROR(IF(AND('Partenaire 3'!$B$27&gt;=10,'Partenaire 3'!$B$41=E$6),'Partenaire 3'!$AG$88,0),0)+IFERROR(IF(AND('Partenaire 3'!$B$27&gt;=11,'Partenaire 3'!$B$42=E$6),'Partenaire 3'!$AJ$88,0),0)+IFERROR(IF(AND('Partenaire 3'!$B$27&gt;=12,'Partenaire 3'!$B$42=E$6),'Partenaire 3'!$AM$88,0),0)</f>
        <v>0</v>
      </c>
      <c r="F10" s="210"/>
      <c r="G10" s="213">
        <f t="shared" si="0"/>
        <v>0</v>
      </c>
      <c r="H10" s="214"/>
      <c r="L10" s="1"/>
      <c r="M10" s="1"/>
      <c r="N10" s="1"/>
      <c r="O10" s="1"/>
      <c r="P10" s="1"/>
    </row>
    <row r="11" spans="1:37" x14ac:dyDescent="0.25">
      <c r="A11" s="86" t="s">
        <v>43</v>
      </c>
      <c r="B11" s="93">
        <f>IFERROR(VLOOKUP("Raison sociale :",'Partenaire 4'!A:F,2,FALSE),"")</f>
        <v>0</v>
      </c>
      <c r="C11" s="209">
        <f>IFERROR(IF(AND('Partenaire 4'!$B$27&gt;=1,'Partenaire 4'!$B$32=C$6),'Partenaire 4'!$F$88,0),0)+IFERROR(IF(AND('Partenaire 4'!$B$27&gt;=2,'Partenaire 4'!$B$33=C$6),'Partenaire 4'!$I$88,0),0)+IFERROR(IF(AND('Partenaire 4'!$B$27&gt;=3,'Partenaire 4'!$B$34=C$6),'Partenaire 4'!$L$88,0),0)+IFERROR(IF(AND('Partenaire 4'!$B$27&gt;=4,'Partenaire 4'!$B$35=C$6),'Partenaire 4'!$O$88,0),0)+IFERROR(IF(AND('Partenaire 4'!$B$27&gt;=5,'Partenaire 4'!$B$36=C$6),'Partenaire 4'!$R$88,0),0)+IFERROR(IF(AND('Partenaire 4'!$B$27&gt;=6,'Partenaire 4'!$B$37=C$6),'Partenaire 4'!$U$88,0),0)+IFERROR(IF(AND('Partenaire 4'!$B$27&gt;=7,'Partenaire 4'!$B$38=C$6),'Partenaire 4'!$X$88,0),0)+IFERROR(IF(AND('Partenaire 4'!$B$27&gt;=8,'Partenaire 4'!$B$39=C$6),'Partenaire 4'!$AA$88,0),0)+IFERROR(IF(AND('Partenaire 4'!$B$27&gt;=9,'Partenaire 4'!$B$40=C$6),'Partenaire 4'!$AD$88,0),0)+IFERROR(IF(AND('Partenaire 4'!$B$27&gt;=10,'Partenaire 4'!$B$41=C$6),'Partenaire 4'!$AG$88,0),0)+IFERROR(IF(AND('Partenaire 4'!$B$27&gt;=11,'Partenaire 4'!$B$42=C$6),'Partenaire 4'!$AJ$88,0),0)+IFERROR(IF(AND('Partenaire 4'!$B$27&gt;=12,'Partenaire 4'!$B$42=C$6),'Partenaire 4'!$AM$88,0),0)</f>
        <v>0</v>
      </c>
      <c r="D11" s="210"/>
      <c r="E11" s="209">
        <f>IFERROR(IF(AND('Partenaire 4'!$B$27&gt;=1,'Partenaire 4'!$B$32=E$6),'Partenaire 4'!$F$88,0),0)+IFERROR(IF(AND('Partenaire 4'!$B$27&gt;=2,'Partenaire 4'!$B$33=E$6),'Partenaire 4'!$I$88,0),0)+IFERROR(IF(AND('Partenaire 4'!$B$27&gt;=3,'Partenaire 4'!$B$34=E$6),'Partenaire 4'!$L$88,0),0)+IFERROR(IF(AND('Partenaire 4'!$B$27&gt;=4,'Partenaire 4'!$B$35=E$6),'Partenaire 4'!$O$88,0),0)+IFERROR(IF(AND('Partenaire 4'!$B$27&gt;=5,'Partenaire 4'!$B$36=E$6),'Partenaire 4'!$R$88,0),0)+IFERROR(IF(AND('Partenaire 4'!$B$27&gt;=6,'Partenaire 4'!$B$37=E$6),'Partenaire 4'!$U$88,0),0)+IFERROR(IF(AND('Partenaire 4'!$B$27&gt;=7,'Partenaire 4'!$B$38=E$6),'Partenaire 4'!$X$88,0),0)+IFERROR(IF(AND('Partenaire 4'!$B$27&gt;=8,'Partenaire 4'!$B$39=E$6),'Partenaire 4'!$AA$88,0),0)+IFERROR(IF(AND('Partenaire 4'!$B$27&gt;=9,'Partenaire 4'!$B$40=E$6),'Partenaire 4'!$AD$88,0),0)+IFERROR(IF(AND('Partenaire 4'!$B$27&gt;=10,'Partenaire 4'!$B$41=E$6),'Partenaire 4'!$AG$88,0),0)+IFERROR(IF(AND('Partenaire 4'!$B$27&gt;=11,'Partenaire 4'!$B$42=E$6),'Partenaire 4'!$AJ$88,0),0)+IFERROR(IF(AND('Partenaire 4'!$B$27&gt;=12,'Partenaire 4'!$B$42=E$6),'Partenaire 4'!$AM$88,0),0)</f>
        <v>0</v>
      </c>
      <c r="F11" s="210"/>
      <c r="G11" s="213">
        <f t="shared" si="0"/>
        <v>0</v>
      </c>
      <c r="H11" s="214"/>
      <c r="L11" s="1"/>
      <c r="M11" s="1"/>
      <c r="N11" s="1"/>
      <c r="O11" s="1"/>
      <c r="P11" s="1"/>
    </row>
    <row r="12" spans="1:37" x14ac:dyDescent="0.25">
      <c r="A12" s="86" t="s">
        <v>44</v>
      </c>
      <c r="B12" s="93">
        <f>IFERROR(VLOOKUP("Raison sociale :",'Partenaire 5'!A:F,2,FALSE),"")</f>
        <v>0</v>
      </c>
      <c r="C12" s="209">
        <f>IFERROR(IF(AND('Partenaire 5'!$B$27&gt;=1,'Partenaire 5'!$B$32=C$6),'Partenaire 5'!$F$88,0),0)+IFERROR(IF(AND('Partenaire 5'!$B$27&gt;=2,'Partenaire 5'!$B$33=C$6),'Partenaire 5'!$I$88,0),0)+IFERROR(IF(AND('Partenaire 5'!$B$27&gt;=3,'Partenaire 5'!$B$34=C$6),'Partenaire 5'!$L$88,0),0)+IFERROR(IF(AND('Partenaire 5'!$B$27&gt;=4,'Partenaire 5'!$B$35=C$6),'Partenaire 5'!$O$88,0),0)+IFERROR(IF(AND('Partenaire 5'!$B$27&gt;=5,'Partenaire 5'!$B$36=C$6),'Partenaire 5'!$R$88,0),0)+IFERROR(IF(AND('Partenaire 5'!$B$27&gt;=6,'Partenaire 5'!$B$37=C$6),'Partenaire 5'!$U$88,0),0)+IFERROR(IF(AND('Partenaire 5'!$B$27&gt;=7,'Partenaire 5'!$B$38=C$6),'Partenaire 5'!$X$88,0),0)+IFERROR(IF(AND('Partenaire 5'!$B$27&gt;=8,'Partenaire 5'!$B$39=C$6),'Partenaire 5'!$AA$88,0),0)+IFERROR(IF(AND('Partenaire 5'!$B$27&gt;=9,'Partenaire 5'!$B$40=C$6),'Partenaire 5'!$AD$88,0),0)+IFERROR(IF(AND('Partenaire 5'!$B$27&gt;=10,'Partenaire 5'!$B$41=C$6),'Partenaire 5'!$AG$88,0),0)+IFERROR(IF(AND('Partenaire 5'!$B$27&gt;=11,'Partenaire 5'!$B$42=C$6),'Partenaire 5'!$AJ$88,0),0)+IFERROR(IF(AND('Partenaire 5'!$B$27&gt;=12,'Partenaire 5'!$B$42=C$6),'Partenaire 5'!$AM$88,0),0)</f>
        <v>0</v>
      </c>
      <c r="D12" s="210"/>
      <c r="E12" s="209">
        <f>IFERROR(IF(AND('Partenaire 5'!$B$27&gt;=1,'Partenaire 5'!$B$32=E$6),'Partenaire 5'!$F$88,0),0)+IFERROR(IF(AND('Partenaire 5'!$B$27&gt;=2,'Partenaire 5'!$B$33=E$6),'Partenaire 5'!$I$88,0),0)+IFERROR(IF(AND('Partenaire 5'!$B$27&gt;=3,'Partenaire 5'!$B$34=E$6),'Partenaire 5'!$L$88,0),0)+IFERROR(IF(AND('Partenaire 5'!$B$27&gt;=4,'Partenaire 5'!$B$35=E$6),'Partenaire 5'!$O$88,0),0)+IFERROR(IF(AND('Partenaire 5'!$B$27&gt;=5,'Partenaire 5'!$B$36=E$6),'Partenaire 5'!$R$88,0),0)+IFERROR(IF(AND('Partenaire 5'!$B$27&gt;=6,'Partenaire 5'!$B$37=E$6),'Partenaire 5'!$U$88,0),0)+IFERROR(IF(AND('Partenaire 5'!$B$27&gt;=7,'Partenaire 5'!$B$38=E$6),'Partenaire 5'!$X$88,0),0)+IFERROR(IF(AND('Partenaire 5'!$B$27&gt;=8,'Partenaire 5'!$B$39=E$6),'Partenaire 5'!$AA$88,0),0)+IFERROR(IF(AND('Partenaire 5'!$B$27&gt;=9,'Partenaire 5'!$B$40=E$6),'Partenaire 5'!$AD$88,0),0)+IFERROR(IF(AND('Partenaire 5'!$B$27&gt;=10,'Partenaire 5'!$B$41=E$6),'Partenaire 5'!$AG$88,0),0)+IFERROR(IF(AND('Partenaire 5'!$B$27&gt;=11,'Partenaire 5'!$B$42=E$6),'Partenaire 5'!$AJ$88,0),0)+IFERROR(IF(AND('Partenaire 5'!$B$27&gt;=12,'Partenaire 5'!$B$42=E$6),'Partenaire 5'!$AM$88,0),0)</f>
        <v>0</v>
      </c>
      <c r="F12" s="210"/>
      <c r="G12" s="213">
        <f t="shared" si="0"/>
        <v>0</v>
      </c>
      <c r="H12" s="214"/>
      <c r="L12" s="1"/>
      <c r="M12" s="1"/>
      <c r="N12" s="1"/>
      <c r="O12" s="1"/>
      <c r="P12" s="1"/>
    </row>
    <row r="13" spans="1:37" x14ac:dyDescent="0.25">
      <c r="A13" s="86" t="s">
        <v>45</v>
      </c>
      <c r="B13" s="93">
        <f>IFERROR(VLOOKUP("Raison sociale :",'Partenaire 6'!A:F,2,FALSE),"")</f>
        <v>0</v>
      </c>
      <c r="C13" s="209">
        <f>IFERROR(IF(AND('Partenaire 6'!$B$27&gt;=1,'Partenaire 6'!$B$32=C$6),'Partenaire 6'!$F$88,0),0)+IFERROR(IF(AND('Partenaire 6'!$B$27&gt;=2,'Partenaire 6'!$B$33=C$6),'Partenaire 6'!$I$88,0),0)+IFERROR(IF(AND('Partenaire 6'!$B$27&gt;=3,'Partenaire 6'!$B$34=C$6),'Partenaire 6'!$L$88,0),0)+IFERROR(IF(AND('Partenaire 6'!$B$27&gt;=4,'Partenaire 6'!$B$35=C$6),'Partenaire 6'!$O$88,0),0)+IFERROR(IF(AND('Partenaire 6'!$B$27&gt;=5,'Partenaire 6'!$B$36=C$6),'Partenaire 6'!$R$88,0),0)+IFERROR(IF(AND('Partenaire 6'!$B$27&gt;=6,'Partenaire 6'!$B$37=C$6),'Partenaire 6'!$U$88,0),0)+IFERROR(IF(AND('Partenaire 6'!$B$27&gt;=7,'Partenaire 6'!$B$38=C$6),'Partenaire 6'!$X$88,0),0)+IFERROR(IF(AND('Partenaire 6'!$B$27&gt;=8,'Partenaire 6'!$B$39=C$6),'Partenaire 6'!$AA$88,0),0)+IFERROR(IF(AND('Partenaire 6'!$B$27&gt;=9,'Partenaire 6'!$B$40=C$6),'Partenaire 6'!$AD$88,0),0)+IFERROR(IF(AND('Partenaire 6'!$B$27&gt;=10,'Partenaire 6'!$B$41=C$6),'Partenaire 6'!$AG$88,0),0)+IFERROR(IF(AND('Partenaire 6'!$B$27&gt;=11,'Partenaire 6'!$B$42=C$6),'Partenaire 6'!$AJ$88,0),0)+IFERROR(IF(AND('Partenaire 6'!$B$27&gt;=12,'Partenaire 6'!$B$42=C$6),'Partenaire 6'!$AM$88,0),0)</f>
        <v>0</v>
      </c>
      <c r="D13" s="210"/>
      <c r="E13" s="209">
        <f>IFERROR(IF(AND('Partenaire 6'!$B$27&gt;=1,'Partenaire 6'!$B$32=E$6),'Partenaire 6'!$F$88,0),0)+IFERROR(IF(AND('Partenaire 6'!$B$27&gt;=2,'Partenaire 6'!$B$33=E$6),'Partenaire 6'!$I$88,0),0)+IFERROR(IF(AND('Partenaire 6'!$B$27&gt;=3,'Partenaire 6'!$B$34=E$6),'Partenaire 6'!$L$88,0),0)+IFERROR(IF(AND('Partenaire 6'!$B$27&gt;=4,'Partenaire 6'!$B$35=E$6),'Partenaire 6'!$O$88,0),0)+IFERROR(IF(AND('Partenaire 6'!$B$27&gt;=5,'Partenaire 6'!$B$36=E$6),'Partenaire 6'!$R$88,0),0)+IFERROR(IF(AND('Partenaire 6'!$B$27&gt;=6,'Partenaire 6'!$B$37=E$6),'Partenaire 6'!$U$88,0),0)+IFERROR(IF(AND('Partenaire 6'!$B$27&gt;=7,'Partenaire 6'!$B$38=E$6),'Partenaire 6'!$X$88,0),0)+IFERROR(IF(AND('Partenaire 6'!$B$27&gt;=8,'Partenaire 6'!$B$39=E$6),'Partenaire 6'!$AA$88,0),0)+IFERROR(IF(AND('Partenaire 6'!$B$27&gt;=9,'Partenaire 6'!$B$40=E$6),'Partenaire 6'!$AD$88,0),0)+IFERROR(IF(AND('Partenaire 6'!$B$27&gt;=10,'Partenaire 6'!$B$41=E$6),'Partenaire 6'!$AG$88,0),0)+IFERROR(IF(AND('Partenaire 6'!$B$27&gt;=11,'Partenaire 6'!$B$42=E$6),'Partenaire 6'!$AJ$88,0),0)+IFERROR(IF(AND('Partenaire 6'!$B$27&gt;=12,'Partenaire 6'!$B$42=E$6),'Partenaire 6'!$AM$88,0),0)</f>
        <v>0</v>
      </c>
      <c r="F13" s="210"/>
      <c r="G13" s="213">
        <f t="shared" si="0"/>
        <v>0</v>
      </c>
      <c r="H13" s="214"/>
      <c r="L13" s="1"/>
      <c r="M13" s="1"/>
      <c r="N13" s="1"/>
      <c r="O13" s="1"/>
      <c r="P13" s="1"/>
    </row>
    <row r="14" spans="1:37" x14ac:dyDescent="0.25">
      <c r="A14" s="86" t="s">
        <v>46</v>
      </c>
      <c r="B14" s="93">
        <f>IFERROR(VLOOKUP("Raison sociale :",'Partenaire 7'!A:F,2,FALSE),"")</f>
        <v>0</v>
      </c>
      <c r="C14" s="209">
        <f>IFERROR(IF(AND('Partenaire 7'!$B$27&gt;=1,'Partenaire 7'!$B$32=C$6),'Partenaire 7'!$F$88,0),0)+IFERROR(IF(AND('Partenaire 7'!$B$27&gt;=2,'Partenaire 7'!$B$33=C$6),'Partenaire 7'!$I$88,0),0)+IFERROR(IF(AND('Partenaire 7'!$B$27&gt;=3,'Partenaire 7'!$B$34=C$6),'Partenaire 7'!$L$88,0),0)+IFERROR(IF(AND('Partenaire 7'!$B$27&gt;=4,'Partenaire 7'!$B$35=C$6),'Partenaire 7'!$O$88,0),0)+IFERROR(IF(AND('Partenaire 7'!$B$27&gt;=5,'Partenaire 7'!$B$36=C$6),'Partenaire 7'!$R$88,0),0)+IFERROR(IF(AND('Partenaire 7'!$B$27&gt;=6,'Partenaire 7'!$B$37=C$6),'Partenaire 7'!$U$88,0),0)+IFERROR(IF(AND('Partenaire 7'!$B$27&gt;=7,'Partenaire 7'!$B$38=C$6),'Partenaire 7'!$X$88,0),0)+IFERROR(IF(AND('Partenaire 7'!$B$27&gt;=8,'Partenaire 7'!$B$39=C$6),'Partenaire 7'!$AA$88,0),0)+IFERROR(IF(AND('Partenaire 7'!$B$27&gt;=9,'Partenaire 7'!$B$40=C$6),'Partenaire 7'!$AD$88,0),0)+IFERROR(IF(AND('Partenaire 7'!$B$27&gt;=10,'Partenaire 7'!$B$41=C$6),'Partenaire 7'!$AG$88,0),0)+IFERROR(IF(AND('Partenaire 7'!$B$27&gt;=11,'Partenaire 7'!$B$42=C$6),'Partenaire 7'!$AJ$88,0),0)+IFERROR(IF(AND('Partenaire 7'!$B$27&gt;=12,'Partenaire 7'!$B$42=C$6),'Partenaire 7'!$AM$88,0),0)</f>
        <v>0</v>
      </c>
      <c r="D14" s="210"/>
      <c r="E14" s="209">
        <f>IFERROR(IF(AND('Partenaire 7'!$B$27&gt;=1,'Partenaire 7'!$B$32=E$6),'Partenaire 7'!$F$88,0),0)+IFERROR(IF(AND('Partenaire 7'!$B$27&gt;=2,'Partenaire 7'!$B$33=E$6),'Partenaire 7'!$I$88,0),0)+IFERROR(IF(AND('Partenaire 7'!$B$27&gt;=3,'Partenaire 7'!$B$34=E$6),'Partenaire 7'!$L$88,0),0)+IFERROR(IF(AND('Partenaire 7'!$B$27&gt;=4,'Partenaire 7'!$B$35=E$6),'Partenaire 7'!$O$88,0),0)+IFERROR(IF(AND('Partenaire 7'!$B$27&gt;=5,'Partenaire 7'!$B$36=E$6),'Partenaire 7'!$R$88,0),0)+IFERROR(IF(AND('Partenaire 7'!$B$27&gt;=6,'Partenaire 7'!$B$37=E$6),'Partenaire 7'!$U$88,0),0)+IFERROR(IF(AND('Partenaire 7'!$B$27&gt;=7,'Partenaire 7'!$B$38=E$6),'Partenaire 7'!$X$88,0),0)+IFERROR(IF(AND('Partenaire 7'!$B$27&gt;=8,'Partenaire 7'!$B$39=E$6),'Partenaire 7'!$AA$88,0),0)+IFERROR(IF(AND('Partenaire 7'!$B$27&gt;=9,'Partenaire 7'!$B$40=E$6),'Partenaire 7'!$AD$88,0),0)+IFERROR(IF(AND('Partenaire 7'!$B$27&gt;=10,'Partenaire 7'!$B$41=E$6),'Partenaire 7'!$AG$88,0),0)+IFERROR(IF(AND('Partenaire 7'!$B$27&gt;=11,'Partenaire 7'!$B$42=E$6),'Partenaire 7'!$AJ$88,0),0)+IFERROR(IF(AND('Partenaire 7'!$B$27&gt;=12,'Partenaire 7'!$B$42=E$6),'Partenaire 7'!$AM$88,0),0)</f>
        <v>0</v>
      </c>
      <c r="F14" s="210"/>
      <c r="G14" s="213">
        <f t="shared" si="0"/>
        <v>0</v>
      </c>
      <c r="H14" s="214"/>
      <c r="L14" s="1"/>
      <c r="M14" s="1"/>
      <c r="N14" s="1"/>
      <c r="O14" s="1"/>
      <c r="P14" s="1"/>
    </row>
    <row r="15" spans="1:37" x14ac:dyDescent="0.25">
      <c r="A15" s="86" t="s">
        <v>47</v>
      </c>
      <c r="B15" s="93">
        <f>IFERROR(VLOOKUP("Raison sociale :",'Partenaire 8'!A:F,2,FALSE),"")</f>
        <v>0</v>
      </c>
      <c r="C15" s="209">
        <f>IFERROR(IF(AND('Partenaire 8'!$B$27&gt;=1,'Partenaire 8'!$B$32=C$6),'Partenaire 8'!$F$88,0),0)+IFERROR(IF(AND('Partenaire 8'!$B$27&gt;=2,'Partenaire 8'!$B$33=C$6),'Partenaire 8'!$I$88,0),0)+IFERROR(IF(AND('Partenaire 8'!$B$27&gt;=3,'Partenaire 8'!$B$34=C$6),'Partenaire 8'!$L$88,0),0)+IFERROR(IF(AND('Partenaire 8'!$B$27&gt;=4,'Partenaire 8'!$B$35=C$6),'Partenaire 8'!$O$88,0),0)+IFERROR(IF(AND('Partenaire 8'!$B$27&gt;=5,'Partenaire 8'!$B$36=C$6),'Partenaire 8'!$R$88,0),0)+IFERROR(IF(AND('Partenaire 8'!$B$27&gt;=6,'Partenaire 8'!$B$37=C$6),'Partenaire 8'!$U$88,0),0)+IFERROR(IF(AND('Partenaire 8'!$B$27&gt;=7,'Partenaire 8'!$B$38=C$6),'Partenaire 8'!$X$88,0),0)+IFERROR(IF(AND('Partenaire 8'!$B$27&gt;=8,'Partenaire 8'!$B$39=C$6),'Partenaire 8'!$AA$88,0),0)+IFERROR(IF(AND('Partenaire 8'!$B$27&gt;=9,'Partenaire 8'!$B$40=C$6),'Partenaire 8'!$AD$88,0),0)+IFERROR(IF(AND('Partenaire 8'!$B$27&gt;=10,'Partenaire 8'!$B$41=C$6),'Partenaire 8'!$AG$88,0),0)+IFERROR(IF(AND('Partenaire 8'!$B$27&gt;=11,'Partenaire 8'!$B$42=C$6),'Partenaire 8'!$AJ$88,0),0)+IFERROR(IF(AND('Partenaire 8'!$B$27&gt;=12,'Partenaire 8'!$B$42=C$6),'Partenaire 8'!$AM$88,0),0)</f>
        <v>0</v>
      </c>
      <c r="D15" s="210"/>
      <c r="E15" s="209">
        <f>IFERROR(IF(AND('Partenaire 8'!$B$27&gt;=1,'Partenaire 8'!$B$32=E$6),'Partenaire 8'!$F$88,0),0)+IFERROR(IF(AND('Partenaire 8'!$B$27&gt;=2,'Partenaire 8'!$B$33=E$6),'Partenaire 8'!$I$88,0),0)+IFERROR(IF(AND('Partenaire 8'!$B$27&gt;=3,'Partenaire 8'!$B$34=E$6),'Partenaire 8'!$L$88,0),0)+IFERROR(IF(AND('Partenaire 8'!$B$27&gt;=4,'Partenaire 8'!$B$35=E$6),'Partenaire 8'!$O$88,0),0)+IFERROR(IF(AND('Partenaire 8'!$B$27&gt;=5,'Partenaire 8'!$B$36=E$6),'Partenaire 8'!$R$88,0),0)+IFERROR(IF(AND('Partenaire 8'!$B$27&gt;=6,'Partenaire 8'!$B$37=E$6),'Partenaire 8'!$U$88,0),0)+IFERROR(IF(AND('Partenaire 8'!$B$27&gt;=7,'Partenaire 8'!$B$38=E$6),'Partenaire 8'!$X$88,0),0)+IFERROR(IF(AND('Partenaire 8'!$B$27&gt;=8,'Partenaire 8'!$B$39=E$6),'Partenaire 8'!$AA$88,0),0)+IFERROR(IF(AND('Partenaire 8'!$B$27&gt;=9,'Partenaire 8'!$B$40=E$6),'Partenaire 8'!$AD$88,0),0)+IFERROR(IF(AND('Partenaire 8'!$B$27&gt;=10,'Partenaire 8'!$B$41=E$6),'Partenaire 8'!$AG$88,0),0)+IFERROR(IF(AND('Partenaire 8'!$B$27&gt;=11,'Partenaire 8'!$B$42=E$6),'Partenaire 8'!$AJ$88,0),0)+IFERROR(IF(AND('Partenaire 8'!$B$27&gt;=12,'Partenaire 8'!$B$42=E$6),'Partenaire 8'!$AM$88,0),0)</f>
        <v>0</v>
      </c>
      <c r="F15" s="210"/>
      <c r="G15" s="213">
        <f t="shared" si="0"/>
        <v>0</v>
      </c>
      <c r="H15" s="214"/>
      <c r="L15" s="1"/>
      <c r="M15" s="1"/>
      <c r="N15" s="1"/>
      <c r="O15" s="1"/>
      <c r="P15" s="1"/>
    </row>
    <row r="16" spans="1:37" x14ac:dyDescent="0.25">
      <c r="A16" s="86" t="s">
        <v>48</v>
      </c>
      <c r="B16" s="93">
        <f>IFERROR(VLOOKUP("Raison sociale :",'Partenaire 9'!A:F,2,FALSE),"")</f>
        <v>0</v>
      </c>
      <c r="C16" s="209">
        <f>IFERROR(IF(AND('Partenaire 9'!$B$27&gt;=1,'Partenaire 9'!$B$32=C$6),'Partenaire 9'!$F$88,0),0)+IFERROR(IF(AND('Partenaire 9'!$B$27&gt;=2,'Partenaire 9'!$B$33=C$6),'Partenaire 9'!$I$88,0),0)+IFERROR(IF(AND('Partenaire 9'!$B$27&gt;=3,'Partenaire 9'!$B$34=C$6),'Partenaire 9'!$L$88,0),0)+IFERROR(IF(AND('Partenaire 9'!$B$27&gt;=4,'Partenaire 9'!$B$35=C$6),'Partenaire 9'!$O$88,0),0)+IFERROR(IF(AND('Partenaire 9'!$B$27&gt;=5,'Partenaire 9'!$B$36=C$6),'Partenaire 9'!$R$88,0),0)+IFERROR(IF(AND('Partenaire 9'!$B$27&gt;=6,'Partenaire 9'!$B$37=C$6),'Partenaire 9'!$U$88,0),0)+IFERROR(IF(AND('Partenaire 9'!$B$27&gt;=7,'Partenaire 9'!$B$38=C$6),'Partenaire 9'!$X$88,0),0)+IFERROR(IF(AND('Partenaire 9'!$B$27&gt;=8,'Partenaire 9'!$B$39=C$6),'Partenaire 9'!$AA$88,0),0)+IFERROR(IF(AND('Partenaire 9'!$B$27&gt;=9,'Partenaire 9'!$B$40=C$6),'Partenaire 9'!$AD$88,0),0)+IFERROR(IF(AND('Partenaire 9'!$B$27&gt;=10,'Partenaire 9'!$B$41=C$6),'Partenaire 9'!$AG$88,0),0)+IFERROR(IF(AND('Partenaire 9'!$B$27&gt;=11,'Partenaire 9'!$B$42=C$6),'Partenaire 9'!$AJ$88,0),0)+IFERROR(IF(AND('Partenaire 9'!$B$27&gt;=12,'Partenaire 9'!$B$42=C$6),'Partenaire 9'!$AM$88,0),0)</f>
        <v>0</v>
      </c>
      <c r="D16" s="210"/>
      <c r="E16" s="209">
        <f>IFERROR(IF(AND('Partenaire 9'!$B$27&gt;=1,'Partenaire 9'!$B$32=E$6),'Partenaire 9'!$F$88,0),0)+IFERROR(IF(AND('Partenaire 9'!$B$27&gt;=2,'Partenaire 9'!$B$33=E$6),'Partenaire 9'!$I$88,0),0)+IFERROR(IF(AND('Partenaire 9'!$B$27&gt;=3,'Partenaire 9'!$B$34=E$6),'Partenaire 9'!$L$88,0),0)+IFERROR(IF(AND('Partenaire 9'!$B$27&gt;=4,'Partenaire 9'!$B$35=E$6),'Partenaire 9'!$O$88,0),0)+IFERROR(IF(AND('Partenaire 9'!$B$27&gt;=5,'Partenaire 9'!$B$36=E$6),'Partenaire 9'!$R$88,0),0)+IFERROR(IF(AND('Partenaire 9'!$B$27&gt;=6,'Partenaire 9'!$B$37=E$6),'Partenaire 9'!$U$88,0),0)+IFERROR(IF(AND('Partenaire 9'!$B$27&gt;=7,'Partenaire 9'!$B$38=E$6),'Partenaire 9'!$X$88,0),0)+IFERROR(IF(AND('Partenaire 9'!$B$27&gt;=8,'Partenaire 9'!$B$39=E$6),'Partenaire 9'!$AA$88,0),0)+IFERROR(IF(AND('Partenaire 9'!$B$27&gt;=9,'Partenaire 9'!$B$40=E$6),'Partenaire 9'!$AD$88,0),0)+IFERROR(IF(AND('Partenaire 9'!$B$27&gt;=10,'Partenaire 9'!$B$41=E$6),'Partenaire 9'!$AG$88,0),0)+IFERROR(IF(AND('Partenaire 9'!$B$27&gt;=11,'Partenaire 9'!$B$42=E$6),'Partenaire 9'!$AJ$88,0),0)+IFERROR(IF(AND('Partenaire 9'!$B$27&gt;=12,'Partenaire 9'!$B$42=E$6),'Partenaire 9'!$AM$88,0),0)</f>
        <v>0</v>
      </c>
      <c r="F16" s="210"/>
      <c r="G16" s="213">
        <f t="shared" si="0"/>
        <v>0</v>
      </c>
      <c r="H16" s="214"/>
      <c r="L16" s="1"/>
      <c r="M16" s="1"/>
      <c r="N16" s="1"/>
      <c r="O16" s="1"/>
      <c r="P16" s="1"/>
    </row>
    <row r="17" spans="1:37" x14ac:dyDescent="0.25">
      <c r="A17" s="87" t="s">
        <v>49</v>
      </c>
      <c r="B17" s="94">
        <f>IFERROR(VLOOKUP("Raison sociale :",'Partenaire 10'!A:F,2,FALSE),"")</f>
        <v>0</v>
      </c>
      <c r="C17" s="209">
        <f>IFERROR(IF(AND('Partenaire 10'!$B$27&gt;=1,'Partenaire 10'!$B$32=C$6),'Partenaire 10'!$F$88,0),0)+IFERROR(IF(AND('Partenaire 10'!$B$27&gt;=2,'Partenaire 10'!$B$33=C$6),'Partenaire 10'!$I$88,0),0)+IFERROR(IF(AND('Partenaire 10'!$B$27&gt;=3,'Partenaire 10'!$B$34=C$6),'Partenaire 10'!$L$88,0),0)+IFERROR(IF(AND('Partenaire 10'!$B$27&gt;=4,'Partenaire 10'!$B$35=C$6),'Partenaire 10'!$O$88,0),0)+IFERROR(IF(AND('Partenaire 10'!$B$27&gt;=5,'Partenaire 10'!$B$36=C$6),'Partenaire 10'!$R$88,0),0)+IFERROR(IF(AND('Partenaire 10'!$B$27&gt;=6,'Partenaire 10'!$B$37=C$6),'Partenaire 10'!$U$88,0),0)+IFERROR(IF(AND('Partenaire 10'!$B$27&gt;=7,'Partenaire 10'!$B$38=C$6),'Partenaire 10'!$X$88,0),0)+IFERROR(IF(AND('Partenaire 10'!$B$27&gt;=8,'Partenaire 10'!$B$39=C$6),'Partenaire 10'!$AA$88,0),0)+IFERROR(IF(AND('Partenaire 10'!$B$27&gt;=9,'Partenaire 10'!$B$40=C$6),'Partenaire 10'!$AD$88,0),0)+IFERROR(IF(AND('Partenaire 10'!$B$27&gt;=10,'Partenaire 10'!$B$41=C$6),'Partenaire 10'!$AG$88,0),0)+IFERROR(IF(AND('Partenaire 10'!$B$27&gt;=11,'Partenaire 10'!$B$42=C$6),'Partenaire 10'!$AJ$88,0),0)+IFERROR(IF(AND('Partenaire 10'!$B$27&gt;=12,'Partenaire 10'!$B$42=C$6),'Partenaire 10'!$AM$88,0),0)</f>
        <v>0</v>
      </c>
      <c r="D17" s="210"/>
      <c r="E17" s="209">
        <f>IFERROR(IF(AND('Partenaire 10'!$B$27&gt;=1,'Partenaire 10'!$B$32=E$6),'Partenaire 10'!$F$88,0),0)+IFERROR(IF(AND('Partenaire 10'!$B$27&gt;=2,'Partenaire 10'!$B$33=E$6),'Partenaire 10'!$I$88,0),0)+IFERROR(IF(AND('Partenaire 10'!$B$27&gt;=3,'Partenaire 10'!$B$34=E$6),'Partenaire 10'!$L$88,0),0)+IFERROR(IF(AND('Partenaire 10'!$B$27&gt;=4,'Partenaire 10'!$B$35=E$6),'Partenaire 10'!$O$88,0),0)+IFERROR(IF(AND('Partenaire 10'!$B$27&gt;=5,'Partenaire 10'!$B$36=E$6),'Partenaire 10'!$R$88,0),0)+IFERROR(IF(AND('Partenaire 10'!$B$27&gt;=6,'Partenaire 10'!$B$37=E$6),'Partenaire 10'!$U$88,0),0)+IFERROR(IF(AND('Partenaire 10'!$B$27&gt;=7,'Partenaire 10'!$B$38=E$6),'Partenaire 10'!$X$88,0),0)+IFERROR(IF(AND('Partenaire 10'!$B$27&gt;=8,'Partenaire 10'!$B$39=E$6),'Partenaire 10'!$AA$88,0),0)+IFERROR(IF(AND('Partenaire 10'!$B$27&gt;=9,'Partenaire 10'!$B$40=E$6),'Partenaire 10'!$AD$88,0),0)+IFERROR(IF(AND('Partenaire 10'!$B$27&gt;=10,'Partenaire 10'!$B$41=E$6),'Partenaire 10'!$AG$88,0),0)+IFERROR(IF(AND('Partenaire 10'!$B$27&gt;=11,'Partenaire 10'!$B$42=E$6),'Partenaire 10'!$AJ$88,0),0)+IFERROR(IF(AND('Partenaire 10'!$B$27&gt;=12,'Partenaire 10'!$B$42=E$6),'Partenaire 10'!$AM$88,0),0)</f>
        <v>0</v>
      </c>
      <c r="F17" s="210"/>
      <c r="G17" s="213">
        <f t="shared" si="0"/>
        <v>0</v>
      </c>
      <c r="H17" s="214"/>
      <c r="L17" s="1"/>
      <c r="M17" s="1"/>
      <c r="N17" s="1"/>
      <c r="O17" s="1"/>
      <c r="P17" s="1"/>
    </row>
    <row r="18" spans="1:37" x14ac:dyDescent="0.25">
      <c r="A18" s="89" t="s">
        <v>50</v>
      </c>
      <c r="B18" s="95"/>
      <c r="C18" s="211">
        <f t="shared" ref="C18:G18" si="1">SUM(C8:C17)</f>
        <v>0</v>
      </c>
      <c r="D18" s="212"/>
      <c r="E18" s="211">
        <f t="shared" si="1"/>
        <v>0</v>
      </c>
      <c r="F18" s="212"/>
      <c r="G18" s="211">
        <f t="shared" si="1"/>
        <v>0</v>
      </c>
      <c r="H18" s="212"/>
      <c r="L18" s="1"/>
      <c r="M18" s="1"/>
      <c r="N18" s="1"/>
      <c r="O18" s="1"/>
      <c r="P18" s="1"/>
    </row>
    <row r="19" spans="1:37" x14ac:dyDescent="0.25">
      <c r="L19" s="1"/>
      <c r="M19" s="1"/>
      <c r="N19" s="1"/>
      <c r="O19" s="1"/>
      <c r="P19" s="1"/>
    </row>
    <row r="20" spans="1:37" s="3" customFormat="1" ht="27.95" customHeight="1" x14ac:dyDescent="0.25">
      <c r="A20" s="6" t="s">
        <v>109</v>
      </c>
      <c r="B20" s="6"/>
      <c r="C20" s="6"/>
      <c r="D20" s="6"/>
      <c r="E20" s="6"/>
      <c r="F20" s="6"/>
      <c r="G20" s="6"/>
      <c r="H20" s="6"/>
    </row>
    <row r="21" spans="1:37" s="1" customFormat="1" ht="7.5" customHeight="1" x14ac:dyDescent="0.25">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row>
    <row r="22" spans="1:37" ht="36" customHeight="1" x14ac:dyDescent="0.25">
      <c r="A22" s="203" t="s">
        <v>37</v>
      </c>
      <c r="B22" s="203" t="s">
        <v>55</v>
      </c>
      <c r="C22" s="205" t="s">
        <v>11</v>
      </c>
      <c r="D22" s="206"/>
      <c r="E22" s="201" t="s">
        <v>13</v>
      </c>
      <c r="F22" s="202"/>
      <c r="G22" s="201" t="s">
        <v>40</v>
      </c>
      <c r="H22" s="202"/>
    </row>
    <row r="23" spans="1:37" ht="30" x14ac:dyDescent="0.25">
      <c r="A23" s="204"/>
      <c r="B23" s="204"/>
      <c r="C23" s="80" t="s">
        <v>107</v>
      </c>
      <c r="D23" s="81" t="s">
        <v>108</v>
      </c>
      <c r="E23" s="80" t="s">
        <v>107</v>
      </c>
      <c r="F23" s="81" t="s">
        <v>108</v>
      </c>
      <c r="G23" s="80" t="s">
        <v>107</v>
      </c>
      <c r="H23" s="81" t="s">
        <v>108</v>
      </c>
    </row>
    <row r="24" spans="1:37" x14ac:dyDescent="0.25">
      <c r="A24" s="85" t="str">
        <f>A8</f>
        <v>Partenaire 1-chef de file</v>
      </c>
      <c r="B24" s="92">
        <f>B8</f>
        <v>0</v>
      </c>
      <c r="C24" s="82">
        <f>IFERROR(ROUND('Partenaire 1-coordinateur'!$C$102*'Partenaire 1-coordinateur'!$E$93/'Partenaire 1-coordinateur'!$E$95,2),0)</f>
        <v>0</v>
      </c>
      <c r="D24" s="96" t="str">
        <f>IFERROR(C24/C8,"")</f>
        <v/>
      </c>
      <c r="E24" s="82">
        <f>IFERROR(ROUND('Partenaire 1-coordinateur'!$C$102*'Partenaire 1-coordinateur'!$E$94/'Partenaire 1-coordinateur'!$E$95,2),0)</f>
        <v>0</v>
      </c>
      <c r="F24" s="96" t="str">
        <f t="shared" ref="F24:F34" si="2">IFERROR(E24/E8,"")</f>
        <v/>
      </c>
      <c r="G24" s="88">
        <f t="shared" ref="G24:G33" si="3">C24+E24</f>
        <v>0</v>
      </c>
      <c r="H24" s="97" t="str">
        <f t="shared" ref="H24:H34" si="4">IFERROR(G24/G8,"")</f>
        <v/>
      </c>
    </row>
    <row r="25" spans="1:37" x14ac:dyDescent="0.25">
      <c r="A25" s="86" t="str">
        <f t="shared" ref="A25:B25" si="5">A9</f>
        <v>Partenaire 2</v>
      </c>
      <c r="B25" s="93">
        <f t="shared" si="5"/>
        <v>0</v>
      </c>
      <c r="C25" s="83">
        <f>IFERROR(ROUND('Partenaire 2'!$C$102*'Partenaire 2'!$E$93/'Partenaire 2'!$E$95,2),0)</f>
        <v>0</v>
      </c>
      <c r="D25" s="96" t="str">
        <f t="shared" ref="D25:D33" si="6">IFERROR(C25/C9,"")</f>
        <v/>
      </c>
      <c r="E25" s="83">
        <f>IFERROR(ROUND('Partenaire 2'!$C$102*'Partenaire 2'!$E$94/'Partenaire 2'!$E$95,2),0)</f>
        <v>0</v>
      </c>
      <c r="F25" s="96" t="str">
        <f t="shared" si="2"/>
        <v/>
      </c>
      <c r="G25" s="88">
        <f t="shared" si="3"/>
        <v>0</v>
      </c>
      <c r="H25" s="97" t="str">
        <f t="shared" si="4"/>
        <v/>
      </c>
    </row>
    <row r="26" spans="1:37" x14ac:dyDescent="0.25">
      <c r="A26" s="86" t="str">
        <f t="shared" ref="A26:B26" si="7">A10</f>
        <v>Partenaire 3</v>
      </c>
      <c r="B26" s="93">
        <f t="shared" si="7"/>
        <v>0</v>
      </c>
      <c r="C26" s="83">
        <f>IFERROR(ROUND('Partenaire 3'!$C$102*'Partenaire 3'!$E$93/'Partenaire 3'!$E$95,2),0)</f>
        <v>0</v>
      </c>
      <c r="D26" s="96" t="str">
        <f t="shared" si="6"/>
        <v/>
      </c>
      <c r="E26" s="83">
        <f>IFERROR(ROUND('Partenaire 3'!$C$102*'Partenaire 3'!$E$94/'Partenaire 3'!$E$95,2),0)</f>
        <v>0</v>
      </c>
      <c r="F26" s="96" t="str">
        <f t="shared" si="2"/>
        <v/>
      </c>
      <c r="G26" s="88">
        <f t="shared" si="3"/>
        <v>0</v>
      </c>
      <c r="H26" s="97" t="str">
        <f t="shared" si="4"/>
        <v/>
      </c>
    </row>
    <row r="27" spans="1:37" x14ac:dyDescent="0.25">
      <c r="A27" s="86" t="str">
        <f t="shared" ref="A27:B27" si="8">A11</f>
        <v>Partenaire 4</v>
      </c>
      <c r="B27" s="93">
        <f t="shared" si="8"/>
        <v>0</v>
      </c>
      <c r="C27" s="83">
        <f>IFERROR(ROUND('Partenaire 4'!$C$102*'Partenaire 4'!$E$93/'Partenaire 4'!$E$95,2),0)</f>
        <v>0</v>
      </c>
      <c r="D27" s="96" t="str">
        <f t="shared" si="6"/>
        <v/>
      </c>
      <c r="E27" s="83">
        <f>IFERROR(ROUND('Partenaire 4'!$C$102*'Partenaire 4'!$E$94/'Partenaire 4'!$E$95,2),0)</f>
        <v>0</v>
      </c>
      <c r="F27" s="96" t="str">
        <f t="shared" si="2"/>
        <v/>
      </c>
      <c r="G27" s="88">
        <f t="shared" si="3"/>
        <v>0</v>
      </c>
      <c r="H27" s="97" t="str">
        <f t="shared" si="4"/>
        <v/>
      </c>
    </row>
    <row r="28" spans="1:37" x14ac:dyDescent="0.25">
      <c r="A28" s="86" t="str">
        <f t="shared" ref="A28:B28" si="9">A12</f>
        <v>Partenaire 5</v>
      </c>
      <c r="B28" s="93">
        <f t="shared" si="9"/>
        <v>0</v>
      </c>
      <c r="C28" s="83">
        <f>IFERROR(ROUND('Partenaire 5'!$C$102*'Partenaire 5'!$E$93/'Partenaire 5'!$E$95,2),0)</f>
        <v>0</v>
      </c>
      <c r="D28" s="96" t="str">
        <f t="shared" si="6"/>
        <v/>
      </c>
      <c r="E28" s="83">
        <f>IFERROR(ROUND('Partenaire 5'!$C$102*'Partenaire 5'!$E$94/'Partenaire 5'!$E$95,2),0)</f>
        <v>0</v>
      </c>
      <c r="F28" s="96" t="str">
        <f t="shared" si="2"/>
        <v/>
      </c>
      <c r="G28" s="88">
        <f t="shared" si="3"/>
        <v>0</v>
      </c>
      <c r="H28" s="97" t="str">
        <f t="shared" si="4"/>
        <v/>
      </c>
    </row>
    <row r="29" spans="1:37" x14ac:dyDescent="0.25">
      <c r="A29" s="86" t="str">
        <f t="shared" ref="A29:B29" si="10">A13</f>
        <v>Partenaire 6</v>
      </c>
      <c r="B29" s="93">
        <f t="shared" si="10"/>
        <v>0</v>
      </c>
      <c r="C29" s="83">
        <f>IFERROR(ROUND('Partenaire 6'!$C$102*'Partenaire 6'!$E$93/'Partenaire 6'!$E$95,2),0)</f>
        <v>0</v>
      </c>
      <c r="D29" s="96" t="str">
        <f t="shared" si="6"/>
        <v/>
      </c>
      <c r="E29" s="83">
        <f>IFERROR(ROUND('Partenaire 6'!$C$102*'Partenaire 6'!$E$94/'Partenaire 6'!$E$95,2),0)</f>
        <v>0</v>
      </c>
      <c r="F29" s="96" t="str">
        <f t="shared" si="2"/>
        <v/>
      </c>
      <c r="G29" s="88">
        <f t="shared" si="3"/>
        <v>0</v>
      </c>
      <c r="H29" s="97" t="str">
        <f t="shared" si="4"/>
        <v/>
      </c>
    </row>
    <row r="30" spans="1:37" x14ac:dyDescent="0.25">
      <c r="A30" s="86" t="str">
        <f t="shared" ref="A30:B30" si="11">A14</f>
        <v>Partenaire 7</v>
      </c>
      <c r="B30" s="93">
        <f t="shared" si="11"/>
        <v>0</v>
      </c>
      <c r="C30" s="83">
        <f>IFERROR(ROUND('Partenaire 7'!$C$102*'Partenaire 7'!$E$93/'Partenaire 7'!$E$95,2),0)</f>
        <v>0</v>
      </c>
      <c r="D30" s="96" t="str">
        <f t="shared" si="6"/>
        <v/>
      </c>
      <c r="E30" s="83">
        <f>IFERROR(ROUND('Partenaire 7'!$C$102*'Partenaire 7'!$E$94/'Partenaire 7'!$E$95,2),0)</f>
        <v>0</v>
      </c>
      <c r="F30" s="96" t="str">
        <f t="shared" si="2"/>
        <v/>
      </c>
      <c r="G30" s="88">
        <f t="shared" si="3"/>
        <v>0</v>
      </c>
      <c r="H30" s="97" t="str">
        <f t="shared" si="4"/>
        <v/>
      </c>
    </row>
    <row r="31" spans="1:37" x14ac:dyDescent="0.25">
      <c r="A31" s="86" t="str">
        <f t="shared" ref="A31:B31" si="12">A15</f>
        <v>Partenaire 8</v>
      </c>
      <c r="B31" s="93">
        <f t="shared" si="12"/>
        <v>0</v>
      </c>
      <c r="C31" s="83">
        <f>IFERROR(ROUND('Partenaire 8'!$C$102*'Partenaire 8'!$E$93/'Partenaire 8'!$E$95,2),0)</f>
        <v>0</v>
      </c>
      <c r="D31" s="96" t="str">
        <f t="shared" si="6"/>
        <v/>
      </c>
      <c r="E31" s="83">
        <f>IFERROR(ROUND('Partenaire 8'!$C$102*'Partenaire 8'!$E$94/'Partenaire 8'!$E$95,2),0)</f>
        <v>0</v>
      </c>
      <c r="F31" s="96" t="str">
        <f t="shared" si="2"/>
        <v/>
      </c>
      <c r="G31" s="88">
        <f t="shared" si="3"/>
        <v>0</v>
      </c>
      <c r="H31" s="97" t="str">
        <f t="shared" si="4"/>
        <v/>
      </c>
    </row>
    <row r="32" spans="1:37" x14ac:dyDescent="0.25">
      <c r="A32" s="86" t="str">
        <f t="shared" ref="A32:B32" si="13">A16</f>
        <v>Partenaire 9</v>
      </c>
      <c r="B32" s="93">
        <f t="shared" si="13"/>
        <v>0</v>
      </c>
      <c r="C32" s="83">
        <f>IFERROR(ROUND('Partenaire 9'!$C$102*'Partenaire 9'!$E$93/'Partenaire 9'!$E$95,2),0)</f>
        <v>0</v>
      </c>
      <c r="D32" s="96" t="str">
        <f t="shared" si="6"/>
        <v/>
      </c>
      <c r="E32" s="83">
        <f>IFERROR(ROUND('Partenaire 9'!$C$102*'Partenaire 9'!$E$94/'Partenaire 9'!$E$95,2),0)</f>
        <v>0</v>
      </c>
      <c r="F32" s="96" t="str">
        <f t="shared" si="2"/>
        <v/>
      </c>
      <c r="G32" s="88">
        <f t="shared" si="3"/>
        <v>0</v>
      </c>
      <c r="H32" s="97" t="str">
        <f t="shared" si="4"/>
        <v/>
      </c>
    </row>
    <row r="33" spans="1:8" x14ac:dyDescent="0.25">
      <c r="A33" s="87" t="str">
        <f t="shared" ref="A33:B33" si="14">A17</f>
        <v>Partenaire 10</v>
      </c>
      <c r="B33" s="94">
        <f t="shared" si="14"/>
        <v>0</v>
      </c>
      <c r="C33" s="84">
        <f>IFERROR(ROUND('Partenaire 10'!$C$102*'Partenaire 10'!$E$93/'Partenaire 10'!$E$95,2),0)</f>
        <v>0</v>
      </c>
      <c r="D33" s="96" t="str">
        <f t="shared" si="6"/>
        <v/>
      </c>
      <c r="E33" s="84">
        <f>IFERROR(ROUND('Partenaire 10'!$C$102*'Partenaire 10'!$E$94/'Partenaire 10'!$E$95,2),0)</f>
        <v>0</v>
      </c>
      <c r="F33" s="96" t="str">
        <f t="shared" si="2"/>
        <v/>
      </c>
      <c r="G33" s="88">
        <f t="shared" si="3"/>
        <v>0</v>
      </c>
      <c r="H33" s="97" t="str">
        <f t="shared" si="4"/>
        <v/>
      </c>
    </row>
    <row r="34" spans="1:8" x14ac:dyDescent="0.25">
      <c r="A34" s="89" t="s">
        <v>50</v>
      </c>
      <c r="B34" s="95"/>
      <c r="C34" s="90">
        <f t="shared" ref="C34:G34" si="15">SUM(C24:C33)</f>
        <v>0</v>
      </c>
      <c r="D34" s="98" t="str">
        <f>IFERROR(C34/C18,"")</f>
        <v/>
      </c>
      <c r="E34" s="90">
        <f t="shared" si="15"/>
        <v>0</v>
      </c>
      <c r="F34" s="98" t="str">
        <f t="shared" si="2"/>
        <v/>
      </c>
      <c r="G34" s="90">
        <f t="shared" si="15"/>
        <v>0</v>
      </c>
      <c r="H34" s="98" t="str">
        <f t="shared" si="4"/>
        <v/>
      </c>
    </row>
  </sheetData>
  <customSheetViews>
    <customSheetView guid="{382F9144-C632-471B-9E71-B8C862BB84A7}" scale="80" showGridLines="0">
      <selection activeCell="E8" sqref="E8:F8"/>
      <pageMargins left="0.7" right="0.7" top="0.75" bottom="0.75" header="0.3" footer="0.3"/>
      <pageSetup paperSize="9" orientation="portrait" r:id="rId1"/>
    </customSheetView>
  </customSheetViews>
  <mergeCells count="46">
    <mergeCell ref="G14:H14"/>
    <mergeCell ref="G15:H15"/>
    <mergeCell ref="G16:H16"/>
    <mergeCell ref="G17:H17"/>
    <mergeCell ref="G9:H9"/>
    <mergeCell ref="G10:H10"/>
    <mergeCell ref="G11:H11"/>
    <mergeCell ref="G12:H12"/>
    <mergeCell ref="G13:H13"/>
    <mergeCell ref="C18:D18"/>
    <mergeCell ref="E7:F7"/>
    <mergeCell ref="G7:H7"/>
    <mergeCell ref="E8:F8"/>
    <mergeCell ref="E9:F9"/>
    <mergeCell ref="E10:F10"/>
    <mergeCell ref="E11:F11"/>
    <mergeCell ref="E12:F12"/>
    <mergeCell ref="E18:F18"/>
    <mergeCell ref="E17:F17"/>
    <mergeCell ref="E16:F16"/>
    <mergeCell ref="E15:F15"/>
    <mergeCell ref="E14:F14"/>
    <mergeCell ref="E13:F13"/>
    <mergeCell ref="G18:H18"/>
    <mergeCell ref="G8:H8"/>
    <mergeCell ref="C13:D13"/>
    <mergeCell ref="C14:D14"/>
    <mergeCell ref="C15:D15"/>
    <mergeCell ref="C16:D16"/>
    <mergeCell ref="C17:D17"/>
    <mergeCell ref="C8:D8"/>
    <mergeCell ref="C9:D9"/>
    <mergeCell ref="C10:D10"/>
    <mergeCell ref="C11:D11"/>
    <mergeCell ref="C12:D12"/>
    <mergeCell ref="G6:H6"/>
    <mergeCell ref="A6:A7"/>
    <mergeCell ref="C6:D6"/>
    <mergeCell ref="E6:F6"/>
    <mergeCell ref="B6:B7"/>
    <mergeCell ref="C7:D7"/>
    <mergeCell ref="G22:H22"/>
    <mergeCell ref="A22:A23"/>
    <mergeCell ref="B22:B23"/>
    <mergeCell ref="C22:D22"/>
    <mergeCell ref="E22:F22"/>
  </mergeCells>
  <phoneticPr fontId="21" type="noConversion"/>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M196"/>
  <sheetViews>
    <sheetView showGridLines="0" zoomScale="80" zoomScaleNormal="80" workbookViewId="0">
      <selection activeCell="B33" sqref="B33"/>
    </sheetView>
  </sheetViews>
  <sheetFormatPr baseColWidth="10" defaultColWidth="11.42578125" defaultRowHeight="14.25" x14ac:dyDescent="0.25"/>
  <cols>
    <col min="1" max="1" width="62.85546875" style="1" customWidth="1"/>
    <col min="2" max="2" width="59.7109375" style="1" customWidth="1"/>
    <col min="3" max="3" width="20.7109375" style="1" customWidth="1"/>
    <col min="4" max="5" width="17" style="1" customWidth="1"/>
    <col min="6" max="6" width="20.7109375" style="1" customWidth="1"/>
    <col min="7" max="8" width="17" style="1" customWidth="1"/>
    <col min="9" max="9" width="20.7109375" style="1" customWidth="1"/>
    <col min="10" max="11" width="17" style="1" customWidth="1"/>
    <col min="12" max="12" width="20.7109375" style="1" customWidth="1"/>
    <col min="13" max="14" width="17" style="1" customWidth="1"/>
    <col min="15" max="15" width="20.7109375" style="1" customWidth="1"/>
    <col min="16" max="17" width="17" style="1" customWidth="1"/>
    <col min="18" max="18" width="20.7109375" style="1" customWidth="1"/>
    <col min="19" max="20" width="17" style="1" customWidth="1"/>
    <col min="21" max="21" width="20.7109375" style="1" customWidth="1"/>
    <col min="22" max="23" width="17" style="1" customWidth="1"/>
    <col min="24" max="24" width="20.7109375" style="1" customWidth="1"/>
    <col min="25" max="26" width="17" style="1" customWidth="1"/>
    <col min="27" max="27" width="20.7109375" style="1" customWidth="1"/>
    <col min="28" max="29" width="17" style="1" customWidth="1"/>
    <col min="30" max="30" width="20.7109375" style="1" customWidth="1"/>
    <col min="31" max="32" width="17" style="1" customWidth="1"/>
    <col min="33" max="33" width="20.7109375" style="1" customWidth="1"/>
    <col min="34" max="34" width="16.85546875" style="1" customWidth="1"/>
    <col min="35" max="35" width="13" style="1" customWidth="1"/>
    <col min="36" max="36" width="17.7109375" style="1" customWidth="1"/>
    <col min="37" max="38" width="11.42578125" style="1"/>
    <col min="39" max="39" width="18.42578125" style="1" customWidth="1"/>
    <col min="40" max="16384" width="11.42578125" style="1"/>
  </cols>
  <sheetData>
    <row r="1" spans="1:6" s="118" customFormat="1" ht="63" customHeight="1" x14ac:dyDescent="0.25">
      <c r="A1" s="236" t="s">
        <v>61</v>
      </c>
      <c r="B1" s="237"/>
      <c r="C1" s="237"/>
      <c r="D1" s="237"/>
      <c r="E1" s="237"/>
      <c r="F1" s="238"/>
    </row>
    <row r="2" spans="1:6" ht="34.5" customHeight="1" x14ac:dyDescent="0.25">
      <c r="A2" s="4" t="s">
        <v>135</v>
      </c>
      <c r="B2" s="5"/>
      <c r="C2" s="5"/>
      <c r="D2" s="5"/>
      <c r="E2" s="5"/>
      <c r="F2" s="5"/>
    </row>
    <row r="3" spans="1:6" s="3" customFormat="1" ht="60" customHeight="1" x14ac:dyDescent="0.25">
      <c r="A3" s="219" t="s">
        <v>105</v>
      </c>
      <c r="B3" s="219"/>
      <c r="C3" s="219"/>
      <c r="D3" s="219"/>
      <c r="E3" s="219"/>
    </row>
    <row r="4" spans="1:6" s="3" customFormat="1" ht="21" customHeight="1" x14ac:dyDescent="0.25">
      <c r="A4" s="125"/>
      <c r="B4" s="125"/>
      <c r="C4" s="125"/>
      <c r="D4" s="125"/>
      <c r="E4" s="125"/>
    </row>
    <row r="5" spans="1:6" s="3" customFormat="1" ht="15" x14ac:dyDescent="0.25">
      <c r="A5" s="12" t="s">
        <v>56</v>
      </c>
      <c r="B5" s="1"/>
      <c r="C5" s="1"/>
      <c r="D5" s="1"/>
      <c r="E5" s="1"/>
    </row>
    <row r="6" spans="1:6" s="3" customFormat="1" ht="15" x14ac:dyDescent="0.25">
      <c r="A6" s="157" t="s">
        <v>4</v>
      </c>
      <c r="B6" s="1"/>
      <c r="C6" s="1"/>
      <c r="D6" s="1"/>
      <c r="E6" s="1"/>
    </row>
    <row r="7" spans="1:6" s="3" customFormat="1" ht="15" x14ac:dyDescent="0.25">
      <c r="A7" s="91" t="s">
        <v>12</v>
      </c>
      <c r="B7" s="1"/>
      <c r="C7" s="1"/>
      <c r="D7" s="1"/>
      <c r="E7" s="1"/>
    </row>
    <row r="8" spans="1:6" s="3" customFormat="1" ht="15" x14ac:dyDescent="0.25">
      <c r="A8" s="91" t="s">
        <v>104</v>
      </c>
      <c r="B8" s="1"/>
      <c r="C8" s="1"/>
      <c r="D8" s="1"/>
      <c r="E8" s="1"/>
    </row>
    <row r="9" spans="1:6" s="3" customFormat="1" ht="15" x14ac:dyDescent="0.25">
      <c r="A9" s="91" t="s">
        <v>29</v>
      </c>
      <c r="B9" s="1"/>
      <c r="C9" s="2"/>
      <c r="D9" s="2"/>
      <c r="E9" s="2"/>
    </row>
    <row r="10" spans="1:6" s="3" customFormat="1" ht="15" x14ac:dyDescent="0.25">
      <c r="A10" s="91" t="s">
        <v>84</v>
      </c>
      <c r="B10" s="1"/>
      <c r="C10" s="2"/>
      <c r="D10" s="2"/>
      <c r="E10" s="2"/>
    </row>
    <row r="11" spans="1:6" s="3" customFormat="1" ht="15.75" thickBot="1" x14ac:dyDescent="0.3">
      <c r="A11" s="13"/>
      <c r="B11" s="14"/>
      <c r="C11" s="14"/>
      <c r="D11" s="14"/>
      <c r="E11" s="14"/>
    </row>
    <row r="12" spans="1:6" s="3" customFormat="1" ht="15.75" thickBot="1" x14ac:dyDescent="0.3">
      <c r="A12" s="152"/>
      <c r="B12" s="153" t="s">
        <v>139</v>
      </c>
      <c r="C12" s="155"/>
    </row>
    <row r="13" spans="1:6" s="3" customFormat="1" ht="24" customHeight="1" x14ac:dyDescent="0.25">
      <c r="A13" s="218"/>
      <c r="B13" s="218"/>
      <c r="C13" s="218"/>
      <c r="D13" s="218"/>
      <c r="E13" s="218"/>
    </row>
    <row r="14" spans="1:6" s="24" customFormat="1" ht="26.25" x14ac:dyDescent="0.25">
      <c r="A14" s="106" t="s">
        <v>106</v>
      </c>
      <c r="B14" s="107" t="s">
        <v>59</v>
      </c>
      <c r="C14" s="25"/>
      <c r="D14" s="25"/>
      <c r="E14" s="26"/>
    </row>
    <row r="15" spans="1:6" s="3" customFormat="1" ht="27.95" customHeight="1" x14ac:dyDescent="0.25">
      <c r="A15" s="6" t="s">
        <v>4</v>
      </c>
      <c r="B15" s="6"/>
      <c r="C15" s="6"/>
      <c r="D15" s="6"/>
      <c r="E15" s="6"/>
      <c r="F15" s="6"/>
    </row>
    <row r="17" spans="1:30" ht="17.25" customHeight="1" x14ac:dyDescent="0.25">
      <c r="A17" s="22" t="s">
        <v>54</v>
      </c>
      <c r="B17" s="20"/>
      <c r="C17" s="20"/>
      <c r="D17" s="20"/>
      <c r="E17" s="20"/>
    </row>
    <row r="18" spans="1:30" ht="7.5" customHeight="1" x14ac:dyDescent="0.25"/>
    <row r="19" spans="1:30" x14ac:dyDescent="0.25">
      <c r="A19" s="15" t="s">
        <v>6</v>
      </c>
      <c r="B19" s="223"/>
      <c r="C19" s="223"/>
      <c r="D19" s="223"/>
    </row>
    <row r="20" spans="1:30" x14ac:dyDescent="0.25">
      <c r="A20" s="15" t="s">
        <v>64</v>
      </c>
      <c r="B20" s="16"/>
    </row>
    <row r="21" spans="1:30" x14ac:dyDescent="0.25">
      <c r="A21" s="15" t="s">
        <v>69</v>
      </c>
      <c r="B21" s="126"/>
    </row>
    <row r="22" spans="1:30" x14ac:dyDescent="0.25">
      <c r="A22" s="15" t="s">
        <v>10</v>
      </c>
      <c r="B22" s="53"/>
    </row>
    <row r="23" spans="1:30" x14ac:dyDescent="0.25">
      <c r="B23" s="7"/>
    </row>
    <row r="24" spans="1:30" s="21" customFormat="1" ht="17.25" customHeight="1" x14ac:dyDescent="0.25">
      <c r="A24" s="22" t="s">
        <v>5</v>
      </c>
      <c r="B24" s="20"/>
      <c r="C24" s="20"/>
      <c r="D24" s="20"/>
      <c r="E24" s="20"/>
    </row>
    <row r="25" spans="1:30" ht="9.75" customHeight="1" x14ac:dyDescent="0.25"/>
    <row r="26" spans="1:30" x14ac:dyDescent="0.25">
      <c r="A26" s="15" t="s">
        <v>65</v>
      </c>
      <c r="B26" s="17"/>
    </row>
    <row r="27" spans="1:30" x14ac:dyDescent="0.25">
      <c r="A27" s="15" t="s">
        <v>63</v>
      </c>
      <c r="B27" s="17"/>
    </row>
    <row r="28" spans="1:30" x14ac:dyDescent="0.25">
      <c r="A28" s="15" t="s">
        <v>66</v>
      </c>
      <c r="B28" s="124"/>
    </row>
    <row r="29" spans="1:30" x14ac:dyDescent="0.25">
      <c r="A29" s="15" t="str">
        <f>IF($C$29=B28,"Type de majoration :","")</f>
        <v/>
      </c>
      <c r="B29" s="124"/>
      <c r="C29" s="30" t="s">
        <v>70</v>
      </c>
    </row>
    <row r="30" spans="1:30" ht="13.5" customHeight="1" x14ac:dyDescent="0.25"/>
    <row r="31" spans="1:30" ht="15" x14ac:dyDescent="0.25">
      <c r="A31" s="18" t="s">
        <v>7</v>
      </c>
      <c r="B31" s="19" t="s">
        <v>8</v>
      </c>
      <c r="C31" s="224" t="s">
        <v>9</v>
      </c>
      <c r="D31" s="225"/>
      <c r="E31" s="226"/>
    </row>
    <row r="32" spans="1:30" s="8" customFormat="1" x14ac:dyDescent="0.25">
      <c r="A32" s="9" t="str">
        <f>IF($B$27&lt;F32,"","Lot "&amp;F32)</f>
        <v/>
      </c>
      <c r="B32" s="11"/>
      <c r="C32" s="220"/>
      <c r="D32" s="221"/>
      <c r="E32" s="222"/>
      <c r="F32" s="10">
        <v>1</v>
      </c>
      <c r="I32" s="10">
        <v>1</v>
      </c>
      <c r="L32" s="10">
        <v>1</v>
      </c>
      <c r="O32" s="10">
        <v>1</v>
      </c>
      <c r="R32" s="10">
        <v>1</v>
      </c>
      <c r="U32" s="10">
        <v>1</v>
      </c>
      <c r="X32" s="10">
        <v>1</v>
      </c>
      <c r="AA32" s="10">
        <v>1</v>
      </c>
      <c r="AD32" s="10">
        <v>1</v>
      </c>
    </row>
    <row r="33" spans="1:39" s="8" customFormat="1" x14ac:dyDescent="0.25">
      <c r="A33" s="9" t="str">
        <f t="shared" ref="A33:A41" si="0">IF($B$27&lt;F33,"","Lot "&amp;F33)</f>
        <v/>
      </c>
      <c r="B33" s="11"/>
      <c r="C33" s="220"/>
      <c r="D33" s="221"/>
      <c r="E33" s="222"/>
      <c r="F33" s="10">
        <v>2</v>
      </c>
      <c r="I33" s="10">
        <v>2</v>
      </c>
      <c r="L33" s="10">
        <v>2</v>
      </c>
      <c r="O33" s="10">
        <v>2</v>
      </c>
      <c r="R33" s="10">
        <v>2</v>
      </c>
      <c r="U33" s="10">
        <v>2</v>
      </c>
      <c r="X33" s="10">
        <v>2</v>
      </c>
      <c r="AA33" s="10">
        <v>2</v>
      </c>
      <c r="AD33" s="10">
        <v>2</v>
      </c>
    </row>
    <row r="34" spans="1:39" s="8" customFormat="1" x14ac:dyDescent="0.25">
      <c r="A34" s="9" t="str">
        <f t="shared" si="0"/>
        <v/>
      </c>
      <c r="B34" s="11"/>
      <c r="C34" s="220"/>
      <c r="D34" s="221"/>
      <c r="E34" s="222"/>
      <c r="F34" s="10">
        <v>3</v>
      </c>
      <c r="I34" s="10">
        <v>3</v>
      </c>
      <c r="L34" s="10">
        <v>3</v>
      </c>
      <c r="O34" s="10">
        <v>3</v>
      </c>
      <c r="R34" s="10">
        <v>3</v>
      </c>
      <c r="U34" s="10">
        <v>3</v>
      </c>
      <c r="X34" s="10">
        <v>3</v>
      </c>
      <c r="AA34" s="10">
        <v>3</v>
      </c>
      <c r="AD34" s="10">
        <v>3</v>
      </c>
    </row>
    <row r="35" spans="1:39" s="8" customFormat="1" x14ac:dyDescent="0.25">
      <c r="A35" s="9" t="str">
        <f t="shared" si="0"/>
        <v/>
      </c>
      <c r="B35" s="11"/>
      <c r="C35" s="220"/>
      <c r="D35" s="221"/>
      <c r="E35" s="222"/>
      <c r="F35" s="10">
        <v>4</v>
      </c>
      <c r="I35" s="10">
        <v>4</v>
      </c>
      <c r="L35" s="10">
        <v>4</v>
      </c>
      <c r="O35" s="10">
        <v>4</v>
      </c>
      <c r="R35" s="10">
        <v>4</v>
      </c>
      <c r="U35" s="10">
        <v>4</v>
      </c>
      <c r="X35" s="10">
        <v>4</v>
      </c>
      <c r="AA35" s="10">
        <v>4</v>
      </c>
      <c r="AD35" s="10">
        <v>4</v>
      </c>
    </row>
    <row r="36" spans="1:39" s="8" customFormat="1" x14ac:dyDescent="0.25">
      <c r="A36" s="9" t="str">
        <f t="shared" si="0"/>
        <v/>
      </c>
      <c r="B36" s="11"/>
      <c r="C36" s="220"/>
      <c r="D36" s="221"/>
      <c r="E36" s="222"/>
      <c r="F36" s="10">
        <v>5</v>
      </c>
      <c r="I36" s="10">
        <v>5</v>
      </c>
      <c r="L36" s="10">
        <v>5</v>
      </c>
      <c r="O36" s="10">
        <v>5</v>
      </c>
      <c r="R36" s="10">
        <v>5</v>
      </c>
      <c r="U36" s="10">
        <v>5</v>
      </c>
      <c r="X36" s="10">
        <v>5</v>
      </c>
      <c r="AA36" s="10">
        <v>5</v>
      </c>
      <c r="AD36" s="10">
        <v>5</v>
      </c>
    </row>
    <row r="37" spans="1:39" s="8" customFormat="1" x14ac:dyDescent="0.25">
      <c r="A37" s="9" t="str">
        <f t="shared" si="0"/>
        <v/>
      </c>
      <c r="B37" s="11"/>
      <c r="C37" s="220"/>
      <c r="D37" s="221"/>
      <c r="E37" s="222"/>
      <c r="F37" s="10">
        <v>6</v>
      </c>
      <c r="I37" s="10">
        <v>6</v>
      </c>
      <c r="L37" s="10">
        <v>6</v>
      </c>
      <c r="O37" s="10">
        <v>6</v>
      </c>
      <c r="R37" s="10">
        <v>6</v>
      </c>
      <c r="U37" s="10">
        <v>6</v>
      </c>
      <c r="X37" s="10">
        <v>6</v>
      </c>
      <c r="AA37" s="10">
        <v>6</v>
      </c>
      <c r="AD37" s="10">
        <v>6</v>
      </c>
    </row>
    <row r="38" spans="1:39" s="8" customFormat="1" x14ac:dyDescent="0.25">
      <c r="A38" s="9" t="str">
        <f t="shared" si="0"/>
        <v/>
      </c>
      <c r="B38" s="11"/>
      <c r="C38" s="220"/>
      <c r="D38" s="221"/>
      <c r="E38" s="222"/>
      <c r="F38" s="10">
        <v>7</v>
      </c>
      <c r="I38" s="10">
        <v>7</v>
      </c>
      <c r="L38" s="10">
        <v>7</v>
      </c>
      <c r="O38" s="10">
        <v>7</v>
      </c>
      <c r="R38" s="10">
        <v>7</v>
      </c>
      <c r="U38" s="10">
        <v>7</v>
      </c>
      <c r="X38" s="10">
        <v>7</v>
      </c>
      <c r="AA38" s="10">
        <v>7</v>
      </c>
      <c r="AD38" s="10">
        <v>7</v>
      </c>
    </row>
    <row r="39" spans="1:39" s="8" customFormat="1" x14ac:dyDescent="0.25">
      <c r="A39" s="9" t="str">
        <f t="shared" si="0"/>
        <v/>
      </c>
      <c r="B39" s="11"/>
      <c r="C39" s="220"/>
      <c r="D39" s="221"/>
      <c r="E39" s="222"/>
      <c r="F39" s="10">
        <v>8</v>
      </c>
      <c r="I39" s="10">
        <v>8</v>
      </c>
      <c r="L39" s="10">
        <v>8</v>
      </c>
      <c r="O39" s="10">
        <v>8</v>
      </c>
      <c r="R39" s="10">
        <v>8</v>
      </c>
      <c r="U39" s="10">
        <v>8</v>
      </c>
      <c r="X39" s="10">
        <v>8</v>
      </c>
      <c r="AA39" s="10">
        <v>8</v>
      </c>
      <c r="AD39" s="10">
        <v>8</v>
      </c>
    </row>
    <row r="40" spans="1:39" s="8" customFormat="1" x14ac:dyDescent="0.25">
      <c r="A40" s="9" t="str">
        <f t="shared" si="0"/>
        <v/>
      </c>
      <c r="B40" s="11"/>
      <c r="C40" s="220"/>
      <c r="D40" s="221"/>
      <c r="E40" s="222"/>
      <c r="F40" s="10">
        <v>9</v>
      </c>
      <c r="I40" s="10">
        <v>9</v>
      </c>
      <c r="L40" s="10">
        <v>9</v>
      </c>
      <c r="O40" s="10">
        <v>9</v>
      </c>
      <c r="R40" s="10">
        <v>9</v>
      </c>
      <c r="U40" s="10">
        <v>9</v>
      </c>
      <c r="X40" s="10">
        <v>9</v>
      </c>
      <c r="AA40" s="10">
        <v>9</v>
      </c>
      <c r="AD40" s="10">
        <v>9</v>
      </c>
    </row>
    <row r="41" spans="1:39" s="8" customFormat="1" x14ac:dyDescent="0.25">
      <c r="A41" s="9" t="str">
        <f t="shared" si="0"/>
        <v/>
      </c>
      <c r="B41" s="11"/>
      <c r="C41" s="220"/>
      <c r="D41" s="221"/>
      <c r="E41" s="222"/>
      <c r="F41" s="10">
        <v>10</v>
      </c>
      <c r="I41" s="10">
        <v>10</v>
      </c>
      <c r="L41" s="10">
        <v>10</v>
      </c>
      <c r="O41" s="10">
        <v>10</v>
      </c>
      <c r="R41" s="10">
        <v>10</v>
      </c>
      <c r="U41" s="10">
        <v>10</v>
      </c>
      <c r="X41" s="10">
        <v>10</v>
      </c>
      <c r="AA41" s="10">
        <v>10</v>
      </c>
      <c r="AD41" s="10">
        <v>10</v>
      </c>
    </row>
    <row r="42" spans="1:39" s="8" customFormat="1" x14ac:dyDescent="0.25">
      <c r="A42" s="9" t="str">
        <f t="shared" ref="A42:A43" si="1">IF($B$27&lt;F42,"","Lot "&amp;F42)</f>
        <v/>
      </c>
      <c r="B42" s="11"/>
      <c r="C42" s="220"/>
      <c r="D42" s="221"/>
      <c r="E42" s="222"/>
      <c r="F42" s="10">
        <v>11</v>
      </c>
      <c r="I42" s="10"/>
      <c r="L42" s="10"/>
      <c r="O42" s="10"/>
      <c r="R42" s="10"/>
      <c r="U42" s="10"/>
      <c r="X42" s="10"/>
      <c r="AA42" s="10"/>
      <c r="AD42" s="10"/>
    </row>
    <row r="43" spans="1:39" s="8" customFormat="1" x14ac:dyDescent="0.25">
      <c r="A43" s="9" t="str">
        <f t="shared" si="1"/>
        <v/>
      </c>
      <c r="B43" s="11"/>
      <c r="C43" s="220"/>
      <c r="D43" s="221"/>
      <c r="E43" s="222"/>
      <c r="F43" s="10">
        <v>12</v>
      </c>
      <c r="I43" s="10"/>
      <c r="L43" s="10"/>
      <c r="O43" s="10"/>
      <c r="R43" s="10"/>
      <c r="U43" s="10"/>
      <c r="X43" s="10"/>
      <c r="AA43" s="10"/>
      <c r="AD43" s="10"/>
    </row>
    <row r="44" spans="1:39" s="24" customFormat="1" ht="26.25" x14ac:dyDescent="0.25">
      <c r="A44" s="23"/>
      <c r="C44" s="25"/>
      <c r="D44" s="25"/>
      <c r="E44" s="26"/>
    </row>
    <row r="45" spans="1:39" s="3" customFormat="1" ht="27.75" customHeight="1" x14ac:dyDescent="0.25">
      <c r="A45" s="6" t="s">
        <v>12</v>
      </c>
      <c r="B45" s="6"/>
      <c r="C45" s="6"/>
      <c r="D45" s="6"/>
      <c r="E45" s="6"/>
      <c r="F45" s="6"/>
    </row>
    <row r="46" spans="1:39" ht="7.5" customHeight="1" x14ac:dyDescent="0.25">
      <c r="C46" s="30">
        <v>1</v>
      </c>
      <c r="D46" s="30">
        <f>C46</f>
        <v>1</v>
      </c>
      <c r="E46" s="30">
        <f t="shared" ref="E46:AI46" si="2">D46</f>
        <v>1</v>
      </c>
      <c r="F46" s="30">
        <f>C46+1</f>
        <v>2</v>
      </c>
      <c r="G46" s="30">
        <f t="shared" si="2"/>
        <v>2</v>
      </c>
      <c r="H46" s="30">
        <f t="shared" si="2"/>
        <v>2</v>
      </c>
      <c r="I46" s="30">
        <f>F46+1</f>
        <v>3</v>
      </c>
      <c r="J46" s="30">
        <f t="shared" si="2"/>
        <v>3</v>
      </c>
      <c r="K46" s="30">
        <f t="shared" si="2"/>
        <v>3</v>
      </c>
      <c r="L46" s="30">
        <f>I46+1</f>
        <v>4</v>
      </c>
      <c r="M46" s="30">
        <f t="shared" si="2"/>
        <v>4</v>
      </c>
      <c r="N46" s="30">
        <f t="shared" si="2"/>
        <v>4</v>
      </c>
      <c r="O46" s="30">
        <f>L46+1</f>
        <v>5</v>
      </c>
      <c r="P46" s="30">
        <f t="shared" si="2"/>
        <v>5</v>
      </c>
      <c r="Q46" s="30">
        <f t="shared" si="2"/>
        <v>5</v>
      </c>
      <c r="R46" s="30">
        <f>O46+1</f>
        <v>6</v>
      </c>
      <c r="S46" s="30">
        <f t="shared" si="2"/>
        <v>6</v>
      </c>
      <c r="T46" s="30">
        <f t="shared" si="2"/>
        <v>6</v>
      </c>
      <c r="U46" s="30">
        <f>R46+1</f>
        <v>7</v>
      </c>
      <c r="V46" s="30">
        <f t="shared" si="2"/>
        <v>7</v>
      </c>
      <c r="W46" s="30">
        <f t="shared" si="2"/>
        <v>7</v>
      </c>
      <c r="X46" s="30">
        <f>U46+1</f>
        <v>8</v>
      </c>
      <c r="Y46" s="30">
        <f t="shared" si="2"/>
        <v>8</v>
      </c>
      <c r="Z46" s="30">
        <f t="shared" si="2"/>
        <v>8</v>
      </c>
      <c r="AA46" s="30">
        <f>X46+1</f>
        <v>9</v>
      </c>
      <c r="AB46" s="30">
        <f t="shared" si="2"/>
        <v>9</v>
      </c>
      <c r="AC46" s="30">
        <f t="shared" si="2"/>
        <v>9</v>
      </c>
      <c r="AD46" s="30">
        <f>AA46+1</f>
        <v>10</v>
      </c>
      <c r="AE46" s="30">
        <f t="shared" si="2"/>
        <v>10</v>
      </c>
      <c r="AF46" s="30">
        <f t="shared" si="2"/>
        <v>10</v>
      </c>
      <c r="AG46" s="30">
        <f>AD46+1</f>
        <v>11</v>
      </c>
      <c r="AH46" s="30">
        <f t="shared" si="2"/>
        <v>11</v>
      </c>
      <c r="AI46" s="30">
        <f t="shared" si="2"/>
        <v>11</v>
      </c>
      <c r="AJ46" s="30">
        <f>AG46+1</f>
        <v>12</v>
      </c>
      <c r="AK46" s="30">
        <f>AJ46</f>
        <v>12</v>
      </c>
      <c r="AL46" s="30">
        <f>AK46</f>
        <v>12</v>
      </c>
      <c r="AM46" s="30"/>
    </row>
    <row r="47" spans="1:39" ht="15" x14ac:dyDescent="0.25">
      <c r="A47" s="227" t="s">
        <v>81</v>
      </c>
      <c r="B47" s="228"/>
      <c r="C47" s="143" t="s">
        <v>0</v>
      </c>
      <c r="D47" s="227" t="str">
        <f>$A$32</f>
        <v/>
      </c>
      <c r="E47" s="229"/>
      <c r="F47" s="229"/>
      <c r="G47" s="227" t="str">
        <f>$A$33</f>
        <v/>
      </c>
      <c r="H47" s="229"/>
      <c r="I47" s="229"/>
      <c r="J47" s="227" t="str">
        <f>$A$34</f>
        <v/>
      </c>
      <c r="K47" s="229"/>
      <c r="L47" s="229"/>
      <c r="M47" s="227" t="str">
        <f>$A$35</f>
        <v/>
      </c>
      <c r="N47" s="229"/>
      <c r="O47" s="229"/>
      <c r="P47" s="227" t="str">
        <f>$A$36</f>
        <v/>
      </c>
      <c r="Q47" s="229"/>
      <c r="R47" s="229"/>
      <c r="S47" s="227" t="str">
        <f>$A$37</f>
        <v/>
      </c>
      <c r="T47" s="229"/>
      <c r="U47" s="229"/>
      <c r="V47" s="227" t="str">
        <f>$A$38</f>
        <v/>
      </c>
      <c r="W47" s="229"/>
      <c r="X47" s="229"/>
      <c r="Y47" s="227" t="str">
        <f>$A$39</f>
        <v/>
      </c>
      <c r="Z47" s="229"/>
      <c r="AA47" s="229"/>
      <c r="AB47" s="227" t="str">
        <f>$A$40</f>
        <v/>
      </c>
      <c r="AC47" s="229"/>
      <c r="AD47" s="229"/>
      <c r="AE47" s="227" t="str">
        <f>$A$41</f>
        <v/>
      </c>
      <c r="AF47" s="229"/>
      <c r="AG47" s="229"/>
      <c r="AH47" s="227" t="str">
        <f>$A$42</f>
        <v/>
      </c>
      <c r="AI47" s="229"/>
      <c r="AJ47" s="229"/>
      <c r="AK47" s="227" t="str">
        <f>$A$43</f>
        <v/>
      </c>
      <c r="AL47" s="229"/>
      <c r="AM47" s="229"/>
    </row>
    <row r="48" spans="1:39" s="8" customFormat="1" ht="28.5" x14ac:dyDescent="0.25">
      <c r="A48" s="31" t="s">
        <v>16</v>
      </c>
      <c r="B48" s="33" t="s">
        <v>52</v>
      </c>
      <c r="C48" s="116" t="s">
        <v>15</v>
      </c>
      <c r="D48" s="36"/>
      <c r="E48" s="36"/>
      <c r="F48" s="32" t="s">
        <v>15</v>
      </c>
      <c r="G48" s="36"/>
      <c r="H48" s="36"/>
      <c r="I48" s="32" t="s">
        <v>15</v>
      </c>
      <c r="J48" s="36"/>
      <c r="K48" s="36"/>
      <c r="L48" s="32" t="s">
        <v>15</v>
      </c>
      <c r="M48" s="36"/>
      <c r="N48" s="36"/>
      <c r="O48" s="32" t="s">
        <v>15</v>
      </c>
      <c r="P48" s="36"/>
      <c r="Q48" s="36"/>
      <c r="R48" s="32" t="s">
        <v>15</v>
      </c>
      <c r="S48" s="36"/>
      <c r="T48" s="36"/>
      <c r="U48" s="32" t="s">
        <v>15</v>
      </c>
      <c r="V48" s="36"/>
      <c r="W48" s="36"/>
      <c r="X48" s="32" t="s">
        <v>15</v>
      </c>
      <c r="Y48" s="36"/>
      <c r="Z48" s="36"/>
      <c r="AA48" s="32" t="s">
        <v>15</v>
      </c>
      <c r="AB48" s="36"/>
      <c r="AC48" s="36"/>
      <c r="AD48" s="32" t="s">
        <v>15</v>
      </c>
      <c r="AE48" s="36"/>
      <c r="AF48" s="36"/>
      <c r="AG48" s="32" t="s">
        <v>15</v>
      </c>
      <c r="AH48" s="36"/>
      <c r="AI48" s="36"/>
      <c r="AJ48" s="32" t="s">
        <v>15</v>
      </c>
      <c r="AK48" s="36"/>
      <c r="AL48" s="36"/>
      <c r="AM48" s="32" t="s">
        <v>15</v>
      </c>
    </row>
    <row r="49" spans="1:39" s="8" customFormat="1" x14ac:dyDescent="0.25">
      <c r="A49" s="40" t="s">
        <v>18</v>
      </c>
      <c r="B49" s="41" t="s">
        <v>14</v>
      </c>
      <c r="C49" s="114">
        <f t="shared" ref="C49:C60" si="3">IF($B$27&gt;=1,F49,0)+IF($B$27&gt;=2,I49,0)+IF($B$27&gt;=3,L49,0)+IF($B$27&gt;=4,O49,0)+IF($B$27&gt;=5,R49,0)+IF($B$27&gt;=6,U49,0)+IF($B$27&gt;=7,X49,0)+IF($B$27&gt;=8,AA49,0)+IF($B$27&gt;=9,AD49,0)+IF($B$27&gt;=10,AG49)</f>
        <v>0</v>
      </c>
      <c r="D49" s="36"/>
      <c r="E49" s="36"/>
      <c r="F49" s="44"/>
      <c r="G49" s="36"/>
      <c r="H49" s="36"/>
      <c r="I49" s="44"/>
      <c r="J49" s="36"/>
      <c r="K49" s="36"/>
      <c r="L49" s="44"/>
      <c r="M49" s="36"/>
      <c r="N49" s="36"/>
      <c r="O49" s="44"/>
      <c r="P49" s="36"/>
      <c r="Q49" s="36"/>
      <c r="R49" s="44"/>
      <c r="S49" s="36"/>
      <c r="T49" s="36"/>
      <c r="U49" s="44"/>
      <c r="V49" s="36"/>
      <c r="W49" s="36"/>
      <c r="X49" s="44"/>
      <c r="Y49" s="36"/>
      <c r="Z49" s="36"/>
      <c r="AA49" s="44"/>
      <c r="AB49" s="36"/>
      <c r="AC49" s="36"/>
      <c r="AD49" s="44"/>
      <c r="AE49" s="36"/>
      <c r="AF49" s="36"/>
      <c r="AG49" s="44"/>
      <c r="AH49" s="36"/>
      <c r="AI49" s="36"/>
      <c r="AJ49" s="44"/>
      <c r="AK49" s="36"/>
      <c r="AL49" s="36"/>
      <c r="AM49" s="44"/>
    </row>
    <row r="50" spans="1:39" s="8" customFormat="1" x14ac:dyDescent="0.25">
      <c r="A50" s="40" t="s">
        <v>18</v>
      </c>
      <c r="B50" s="47" t="s">
        <v>14</v>
      </c>
      <c r="C50" s="115">
        <f t="shared" si="3"/>
        <v>0</v>
      </c>
      <c r="D50" s="36"/>
      <c r="E50" s="36"/>
      <c r="F50" s="44"/>
      <c r="G50" s="36"/>
      <c r="H50" s="36"/>
      <c r="I50" s="44"/>
      <c r="J50" s="36"/>
      <c r="K50" s="36"/>
      <c r="L50" s="44"/>
      <c r="M50" s="36"/>
      <c r="N50" s="36"/>
      <c r="O50" s="44"/>
      <c r="P50" s="36"/>
      <c r="Q50" s="36"/>
      <c r="R50" s="44"/>
      <c r="S50" s="36"/>
      <c r="T50" s="36"/>
      <c r="U50" s="44"/>
      <c r="V50" s="36"/>
      <c r="W50" s="36"/>
      <c r="X50" s="44"/>
      <c r="Y50" s="36"/>
      <c r="Z50" s="36"/>
      <c r="AA50" s="44"/>
      <c r="AB50" s="36"/>
      <c r="AC50" s="36"/>
      <c r="AD50" s="44"/>
      <c r="AE50" s="36"/>
      <c r="AF50" s="36"/>
      <c r="AG50" s="44"/>
      <c r="AH50" s="36"/>
      <c r="AI50" s="36"/>
      <c r="AJ50" s="44"/>
      <c r="AK50" s="36"/>
      <c r="AL50" s="36"/>
      <c r="AM50" s="44"/>
    </row>
    <row r="51" spans="1:39" s="8" customFormat="1" x14ac:dyDescent="0.25">
      <c r="A51" s="40" t="s">
        <v>18</v>
      </c>
      <c r="B51" s="47" t="s">
        <v>14</v>
      </c>
      <c r="C51" s="115">
        <f t="shared" si="3"/>
        <v>0</v>
      </c>
      <c r="D51" s="36"/>
      <c r="E51" s="36"/>
      <c r="F51" s="44"/>
      <c r="G51" s="36"/>
      <c r="H51" s="36"/>
      <c r="I51" s="44"/>
      <c r="J51" s="36"/>
      <c r="K51" s="36"/>
      <c r="L51" s="44"/>
      <c r="M51" s="36"/>
      <c r="N51" s="36"/>
      <c r="O51" s="44"/>
      <c r="P51" s="36"/>
      <c r="Q51" s="36"/>
      <c r="R51" s="44"/>
      <c r="S51" s="36"/>
      <c r="T51" s="36"/>
      <c r="U51" s="44"/>
      <c r="V51" s="36"/>
      <c r="W51" s="36"/>
      <c r="X51" s="44"/>
      <c r="Y51" s="36"/>
      <c r="Z51" s="36"/>
      <c r="AA51" s="44"/>
      <c r="AB51" s="36"/>
      <c r="AC51" s="36"/>
      <c r="AD51" s="44"/>
      <c r="AE51" s="36"/>
      <c r="AF51" s="36"/>
      <c r="AG51" s="44"/>
      <c r="AH51" s="36"/>
      <c r="AI51" s="36"/>
      <c r="AJ51" s="44"/>
      <c r="AK51" s="36"/>
      <c r="AL51" s="36"/>
      <c r="AM51" s="44"/>
    </row>
    <row r="52" spans="1:39" s="8" customFormat="1" x14ac:dyDescent="0.25">
      <c r="A52" s="40" t="s">
        <v>18</v>
      </c>
      <c r="B52" s="47" t="s">
        <v>14</v>
      </c>
      <c r="C52" s="115">
        <f t="shared" si="3"/>
        <v>0</v>
      </c>
      <c r="D52" s="36"/>
      <c r="E52" s="36"/>
      <c r="F52" s="44"/>
      <c r="G52" s="36"/>
      <c r="H52" s="36"/>
      <c r="I52" s="44"/>
      <c r="J52" s="36"/>
      <c r="K52" s="36"/>
      <c r="L52" s="44"/>
      <c r="M52" s="36"/>
      <c r="N52" s="36"/>
      <c r="O52" s="44"/>
      <c r="P52" s="36"/>
      <c r="Q52" s="36"/>
      <c r="R52" s="44"/>
      <c r="S52" s="36"/>
      <c r="T52" s="36"/>
      <c r="U52" s="44"/>
      <c r="V52" s="36"/>
      <c r="W52" s="36"/>
      <c r="X52" s="44"/>
      <c r="Y52" s="36"/>
      <c r="Z52" s="36"/>
      <c r="AA52" s="44"/>
      <c r="AB52" s="36"/>
      <c r="AC52" s="36"/>
      <c r="AD52" s="44"/>
      <c r="AE52" s="36"/>
      <c r="AF52" s="36"/>
      <c r="AG52" s="44"/>
      <c r="AH52" s="36"/>
      <c r="AI52" s="36"/>
      <c r="AJ52" s="44"/>
      <c r="AK52" s="36"/>
      <c r="AL52" s="36"/>
      <c r="AM52" s="44"/>
    </row>
    <row r="53" spans="1:39" s="8" customFormat="1" x14ac:dyDescent="0.25">
      <c r="A53" s="40" t="s">
        <v>18</v>
      </c>
      <c r="B53" s="47" t="s">
        <v>14</v>
      </c>
      <c r="C53" s="115">
        <f t="shared" si="3"/>
        <v>0</v>
      </c>
      <c r="D53" s="36"/>
      <c r="E53" s="36"/>
      <c r="F53" s="44"/>
      <c r="G53" s="36"/>
      <c r="H53" s="36"/>
      <c r="I53" s="44"/>
      <c r="J53" s="36"/>
      <c r="K53" s="36"/>
      <c r="L53" s="44"/>
      <c r="M53" s="36"/>
      <c r="N53" s="36"/>
      <c r="O53" s="44"/>
      <c r="P53" s="36"/>
      <c r="Q53" s="36"/>
      <c r="R53" s="44"/>
      <c r="S53" s="36"/>
      <c r="T53" s="36"/>
      <c r="U53" s="44"/>
      <c r="V53" s="36"/>
      <c r="W53" s="36"/>
      <c r="X53" s="44"/>
      <c r="Y53" s="36"/>
      <c r="Z53" s="36"/>
      <c r="AA53" s="44"/>
      <c r="AB53" s="36"/>
      <c r="AC53" s="36"/>
      <c r="AD53" s="44"/>
      <c r="AE53" s="36"/>
      <c r="AF53" s="36"/>
      <c r="AG53" s="44"/>
      <c r="AH53" s="36"/>
      <c r="AI53" s="36"/>
      <c r="AJ53" s="44"/>
      <c r="AK53" s="36"/>
      <c r="AL53" s="36"/>
      <c r="AM53" s="44"/>
    </row>
    <row r="54" spans="1:39" s="8" customFormat="1" x14ac:dyDescent="0.25">
      <c r="A54" s="40" t="s">
        <v>18</v>
      </c>
      <c r="B54" s="47" t="s">
        <v>14</v>
      </c>
      <c r="C54" s="115">
        <f t="shared" si="3"/>
        <v>0</v>
      </c>
      <c r="D54" s="36"/>
      <c r="E54" s="36"/>
      <c r="F54" s="44"/>
      <c r="G54" s="36"/>
      <c r="H54" s="36"/>
      <c r="I54" s="44"/>
      <c r="J54" s="36"/>
      <c r="K54" s="36"/>
      <c r="L54" s="44"/>
      <c r="M54" s="36"/>
      <c r="N54" s="36"/>
      <c r="O54" s="44"/>
      <c r="P54" s="36"/>
      <c r="Q54" s="36"/>
      <c r="R54" s="44"/>
      <c r="S54" s="36"/>
      <c r="T54" s="36"/>
      <c r="U54" s="44"/>
      <c r="V54" s="36"/>
      <c r="W54" s="36"/>
      <c r="X54" s="44"/>
      <c r="Y54" s="36"/>
      <c r="Z54" s="36"/>
      <c r="AA54" s="44"/>
      <c r="AB54" s="36"/>
      <c r="AC54" s="36"/>
      <c r="AD54" s="44"/>
      <c r="AE54" s="36"/>
      <c r="AF54" s="36"/>
      <c r="AG54" s="44"/>
      <c r="AH54" s="36"/>
      <c r="AI54" s="36"/>
      <c r="AJ54" s="44"/>
      <c r="AK54" s="36"/>
      <c r="AL54" s="36"/>
      <c r="AM54" s="44"/>
    </row>
    <row r="55" spans="1:39" s="8" customFormat="1" x14ac:dyDescent="0.25">
      <c r="A55" s="40" t="s">
        <v>18</v>
      </c>
      <c r="B55" s="47" t="s">
        <v>14</v>
      </c>
      <c r="C55" s="115">
        <f t="shared" si="3"/>
        <v>0</v>
      </c>
      <c r="D55" s="36"/>
      <c r="E55" s="36"/>
      <c r="F55" s="44"/>
      <c r="G55" s="36"/>
      <c r="H55" s="36"/>
      <c r="I55" s="44"/>
      <c r="J55" s="36"/>
      <c r="K55" s="36"/>
      <c r="L55" s="44"/>
      <c r="M55" s="36"/>
      <c r="N55" s="36"/>
      <c r="O55" s="44"/>
      <c r="P55" s="36"/>
      <c r="Q55" s="36"/>
      <c r="R55" s="44"/>
      <c r="S55" s="36"/>
      <c r="T55" s="36"/>
      <c r="U55" s="44"/>
      <c r="V55" s="36"/>
      <c r="W55" s="36"/>
      <c r="X55" s="44"/>
      <c r="Y55" s="36"/>
      <c r="Z55" s="36"/>
      <c r="AA55" s="44"/>
      <c r="AB55" s="36"/>
      <c r="AC55" s="36"/>
      <c r="AD55" s="44"/>
      <c r="AE55" s="36"/>
      <c r="AF55" s="36"/>
      <c r="AG55" s="44"/>
      <c r="AH55" s="36"/>
      <c r="AI55" s="36"/>
      <c r="AJ55" s="44"/>
      <c r="AK55" s="36"/>
      <c r="AL55" s="36"/>
      <c r="AM55" s="44"/>
    </row>
    <row r="56" spans="1:39" s="8" customFormat="1" x14ac:dyDescent="0.25">
      <c r="A56" s="40" t="s">
        <v>18</v>
      </c>
      <c r="B56" s="47" t="s">
        <v>14</v>
      </c>
      <c r="C56" s="115">
        <f t="shared" si="3"/>
        <v>0</v>
      </c>
      <c r="D56" s="36"/>
      <c r="E56" s="36"/>
      <c r="F56" s="44"/>
      <c r="G56" s="36"/>
      <c r="H56" s="36"/>
      <c r="I56" s="44"/>
      <c r="J56" s="36"/>
      <c r="K56" s="36"/>
      <c r="L56" s="44"/>
      <c r="M56" s="36"/>
      <c r="N56" s="36"/>
      <c r="O56" s="44"/>
      <c r="P56" s="36"/>
      <c r="Q56" s="36"/>
      <c r="R56" s="44"/>
      <c r="S56" s="36"/>
      <c r="T56" s="36"/>
      <c r="U56" s="44"/>
      <c r="V56" s="36"/>
      <c r="W56" s="36"/>
      <c r="X56" s="44"/>
      <c r="Y56" s="36"/>
      <c r="Z56" s="36"/>
      <c r="AA56" s="44"/>
      <c r="AB56" s="36"/>
      <c r="AC56" s="36"/>
      <c r="AD56" s="44"/>
      <c r="AE56" s="36"/>
      <c r="AF56" s="36"/>
      <c r="AG56" s="44"/>
      <c r="AH56" s="36"/>
      <c r="AI56" s="36"/>
      <c r="AJ56" s="44"/>
      <c r="AK56" s="36"/>
      <c r="AL56" s="36"/>
      <c r="AM56" s="44"/>
    </row>
    <row r="57" spans="1:39" s="8" customFormat="1" x14ac:dyDescent="0.25">
      <c r="A57" s="40" t="s">
        <v>18</v>
      </c>
      <c r="B57" s="47" t="s">
        <v>14</v>
      </c>
      <c r="C57" s="115">
        <f t="shared" si="3"/>
        <v>0</v>
      </c>
      <c r="D57" s="36"/>
      <c r="E57" s="36"/>
      <c r="F57" s="44"/>
      <c r="G57" s="36"/>
      <c r="H57" s="36"/>
      <c r="I57" s="44"/>
      <c r="J57" s="36"/>
      <c r="K57" s="36"/>
      <c r="L57" s="44"/>
      <c r="M57" s="36"/>
      <c r="N57" s="36"/>
      <c r="O57" s="44"/>
      <c r="P57" s="36"/>
      <c r="Q57" s="36"/>
      <c r="R57" s="44"/>
      <c r="S57" s="36"/>
      <c r="T57" s="36"/>
      <c r="U57" s="44"/>
      <c r="V57" s="36"/>
      <c r="W57" s="36"/>
      <c r="X57" s="44"/>
      <c r="Y57" s="36"/>
      <c r="Z57" s="36"/>
      <c r="AA57" s="44"/>
      <c r="AB57" s="36"/>
      <c r="AC57" s="36"/>
      <c r="AD57" s="44"/>
      <c r="AE57" s="36"/>
      <c r="AF57" s="36"/>
      <c r="AG57" s="44"/>
      <c r="AH57" s="36"/>
      <c r="AI57" s="36"/>
      <c r="AJ57" s="44"/>
      <c r="AK57" s="36"/>
      <c r="AL57" s="36"/>
      <c r="AM57" s="44"/>
    </row>
    <row r="58" spans="1:39" s="8" customFormat="1" x14ac:dyDescent="0.25">
      <c r="A58" s="40" t="s">
        <v>18</v>
      </c>
      <c r="B58" s="47" t="s">
        <v>14</v>
      </c>
      <c r="C58" s="115">
        <f t="shared" si="3"/>
        <v>0</v>
      </c>
      <c r="D58" s="36"/>
      <c r="E58" s="36"/>
      <c r="F58" s="44"/>
      <c r="G58" s="36"/>
      <c r="H58" s="36"/>
      <c r="I58" s="44"/>
      <c r="J58" s="36"/>
      <c r="K58" s="36"/>
      <c r="L58" s="44"/>
      <c r="M58" s="36"/>
      <c r="N58" s="36"/>
      <c r="O58" s="44"/>
      <c r="P58" s="36"/>
      <c r="Q58" s="36"/>
      <c r="R58" s="44"/>
      <c r="S58" s="36"/>
      <c r="T58" s="36"/>
      <c r="U58" s="44"/>
      <c r="V58" s="36"/>
      <c r="W58" s="36"/>
      <c r="X58" s="44"/>
      <c r="Y58" s="36"/>
      <c r="Z58" s="36"/>
      <c r="AA58" s="44"/>
      <c r="AB58" s="36"/>
      <c r="AC58" s="36"/>
      <c r="AD58" s="44"/>
      <c r="AE58" s="36"/>
      <c r="AF58" s="36"/>
      <c r="AG58" s="44"/>
      <c r="AH58" s="36"/>
      <c r="AI58" s="36"/>
      <c r="AJ58" s="44"/>
      <c r="AK58" s="36"/>
      <c r="AL58" s="36"/>
      <c r="AM58" s="44"/>
    </row>
    <row r="59" spans="1:39" s="8" customFormat="1" x14ac:dyDescent="0.25">
      <c r="A59" s="40" t="s">
        <v>18</v>
      </c>
      <c r="B59" s="47" t="s">
        <v>14</v>
      </c>
      <c r="C59" s="115">
        <f t="shared" si="3"/>
        <v>0</v>
      </c>
      <c r="D59" s="36"/>
      <c r="E59" s="36"/>
      <c r="F59" s="44"/>
      <c r="G59" s="36"/>
      <c r="H59" s="36"/>
      <c r="I59" s="44"/>
      <c r="J59" s="36"/>
      <c r="K59" s="36"/>
      <c r="L59" s="44"/>
      <c r="M59" s="36"/>
      <c r="N59" s="36"/>
      <c r="O59" s="44"/>
      <c r="P59" s="36"/>
      <c r="Q59" s="36"/>
      <c r="R59" s="44"/>
      <c r="S59" s="36"/>
      <c r="T59" s="36"/>
      <c r="U59" s="44"/>
      <c r="V59" s="36"/>
      <c r="W59" s="36"/>
      <c r="X59" s="44"/>
      <c r="Y59" s="36"/>
      <c r="Z59" s="36"/>
      <c r="AA59" s="44"/>
      <c r="AB59" s="36"/>
      <c r="AC59" s="36"/>
      <c r="AD59" s="44"/>
      <c r="AE59" s="36"/>
      <c r="AF59" s="36"/>
      <c r="AG59" s="44"/>
      <c r="AH59" s="36"/>
      <c r="AI59" s="36"/>
      <c r="AJ59" s="44"/>
      <c r="AK59" s="36"/>
      <c r="AL59" s="36"/>
      <c r="AM59" s="44"/>
    </row>
    <row r="60" spans="1:39" ht="15" x14ac:dyDescent="0.25">
      <c r="A60" s="34" t="s">
        <v>53</v>
      </c>
      <c r="B60" s="35"/>
      <c r="C60" s="117">
        <f t="shared" si="3"/>
        <v>0</v>
      </c>
      <c r="D60" s="36"/>
      <c r="E60" s="36"/>
      <c r="F60" s="29">
        <f>IF(D46&gt;$B$27,0,SUM(F49:F58))</f>
        <v>0</v>
      </c>
      <c r="G60" s="36"/>
      <c r="H60" s="36"/>
      <c r="I60" s="29">
        <f>IF(G46&gt;$B$27,0,SUM(I49:I58))</f>
        <v>0</v>
      </c>
      <c r="J60" s="36"/>
      <c r="K60" s="36"/>
      <c r="L60" s="29">
        <f>IF(J46&gt;$B$27,0,SUM(L49:L58))</f>
        <v>0</v>
      </c>
      <c r="M60" s="36"/>
      <c r="N60" s="36"/>
      <c r="O60" s="29">
        <f>IF(M46&gt;$B$27,0,SUM(O49:O58))</f>
        <v>0</v>
      </c>
      <c r="P60" s="36"/>
      <c r="Q60" s="36"/>
      <c r="R60" s="29">
        <f>IF(P46&gt;$B$27,0,SUM(R49:R58))</f>
        <v>0</v>
      </c>
      <c r="S60" s="36"/>
      <c r="T60" s="36"/>
      <c r="U60" s="29">
        <f>IF(S46&gt;$B$27,0,SUM(U49:U58))</f>
        <v>0</v>
      </c>
      <c r="V60" s="36"/>
      <c r="W60" s="36"/>
      <c r="X60" s="29">
        <f>IF(V46&gt;$B$27,0,SUM(X49:X58))</f>
        <v>0</v>
      </c>
      <c r="Y60" s="36"/>
      <c r="Z60" s="36"/>
      <c r="AA60" s="29">
        <f>IF(Y46&gt;$B$27,0,SUM(AA49:AA58))</f>
        <v>0</v>
      </c>
      <c r="AB60" s="36"/>
      <c r="AC60" s="36"/>
      <c r="AD60" s="29">
        <f>IF(AB46&gt;$B$27,0,SUM(AD49:AD58))</f>
        <v>0</v>
      </c>
      <c r="AE60" s="36"/>
      <c r="AF60" s="36"/>
      <c r="AG60" s="29">
        <f>IF(AE46&gt;$B$27,0,SUM(AG49:AG58))</f>
        <v>0</v>
      </c>
      <c r="AH60" s="36"/>
      <c r="AI60" s="36"/>
      <c r="AJ60" s="29">
        <f>IF(AH46&gt;$B$27,0,SUM(AJ49:AJ58))</f>
        <v>0</v>
      </c>
      <c r="AK60" s="36"/>
      <c r="AL60" s="36"/>
      <c r="AM60" s="29">
        <f>IF(AK46&gt;$B$27,0,SUM(AM49:AM58))</f>
        <v>0</v>
      </c>
    </row>
    <row r="61" spans="1:39" ht="7.5" customHeight="1" x14ac:dyDescent="0.25">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1:39" ht="15" x14ac:dyDescent="0.25">
      <c r="A62" s="227" t="s">
        <v>140</v>
      </c>
      <c r="B62" s="228"/>
      <c r="C62" s="143" t="s">
        <v>0</v>
      </c>
      <c r="D62" s="227" t="str">
        <f>$A$32</f>
        <v/>
      </c>
      <c r="E62" s="229"/>
      <c r="F62" s="229"/>
      <c r="G62" s="227" t="str">
        <f>$A$33</f>
        <v/>
      </c>
      <c r="H62" s="229"/>
      <c r="I62" s="229"/>
      <c r="J62" s="227" t="str">
        <f>$A$34</f>
        <v/>
      </c>
      <c r="K62" s="229"/>
      <c r="L62" s="229"/>
      <c r="M62" s="227" t="str">
        <f>$A$35</f>
        <v/>
      </c>
      <c r="N62" s="229"/>
      <c r="O62" s="229"/>
      <c r="P62" s="227" t="str">
        <f>$A$36</f>
        <v/>
      </c>
      <c r="Q62" s="229"/>
      <c r="R62" s="229"/>
      <c r="S62" s="227" t="str">
        <f>$A$37</f>
        <v/>
      </c>
      <c r="T62" s="229"/>
      <c r="U62" s="229"/>
      <c r="V62" s="227" t="str">
        <f>$A$38</f>
        <v/>
      </c>
      <c r="W62" s="229"/>
      <c r="X62" s="229"/>
      <c r="Y62" s="227" t="str">
        <f>$A$39</f>
        <v/>
      </c>
      <c r="Z62" s="229"/>
      <c r="AA62" s="229"/>
      <c r="AB62" s="227" t="str">
        <f>$A$40</f>
        <v/>
      </c>
      <c r="AC62" s="229"/>
      <c r="AD62" s="229"/>
      <c r="AE62" s="227" t="str">
        <f>$A$41</f>
        <v/>
      </c>
      <c r="AF62" s="229"/>
      <c r="AG62" s="229"/>
      <c r="AH62" s="227" t="str">
        <f>$A$42</f>
        <v/>
      </c>
      <c r="AI62" s="229"/>
      <c r="AJ62" s="229"/>
      <c r="AK62" s="227" t="str">
        <f>$A$43</f>
        <v/>
      </c>
      <c r="AL62" s="229"/>
      <c r="AM62" s="229"/>
    </row>
    <row r="63" spans="1:39" s="8" customFormat="1" ht="28.5" x14ac:dyDescent="0.25">
      <c r="A63" s="31" t="s">
        <v>16</v>
      </c>
      <c r="B63" s="33" t="s">
        <v>52</v>
      </c>
      <c r="C63" s="116" t="s">
        <v>15</v>
      </c>
      <c r="D63" s="36"/>
      <c r="E63" s="37"/>
      <c r="F63" s="32" t="str">
        <f>IF($B$27&lt;D$46,"","Dépenses prévisionnelles")</f>
        <v/>
      </c>
      <c r="G63" s="36"/>
      <c r="H63" s="37"/>
      <c r="I63" s="32" t="str">
        <f>IF($B$27&lt;G$46,"","Dépenses prévisionnelles")</f>
        <v/>
      </c>
      <c r="J63" s="36"/>
      <c r="K63" s="37"/>
      <c r="L63" s="32" t="str">
        <f>IF($B$27&lt;J$46,"","Dépenses prévisionnelles")</f>
        <v/>
      </c>
      <c r="M63" s="36"/>
      <c r="N63" s="37"/>
      <c r="O63" s="32" t="str">
        <f>IF($B$27&lt;M$46,"","Dépenses prévisionnelles")</f>
        <v/>
      </c>
      <c r="P63" s="36"/>
      <c r="Q63" s="37"/>
      <c r="R63" s="32" t="str">
        <f>IF($B$27&lt;P$46,"","Dépenses prévisionnelles")</f>
        <v/>
      </c>
      <c r="S63" s="36"/>
      <c r="T63" s="37"/>
      <c r="U63" s="32" t="str">
        <f>IF($B$27&lt;S$46,"","Dépenses prévisionnelles")</f>
        <v/>
      </c>
      <c r="V63" s="36"/>
      <c r="W63" s="37"/>
      <c r="X63" s="32" t="str">
        <f>IF($B$27&lt;V$46,"","Dépenses prévisionnelles")</f>
        <v/>
      </c>
      <c r="Y63" s="36"/>
      <c r="Z63" s="37"/>
      <c r="AA63" s="32" t="str">
        <f>IF($B$27&lt;Y$46,"","Dépenses prévisionnelles")</f>
        <v/>
      </c>
      <c r="AB63" s="36"/>
      <c r="AC63" s="37"/>
      <c r="AD63" s="32" t="str">
        <f>IF($B$27&lt;AB$46,"","Dépenses prévisionnelles")</f>
        <v/>
      </c>
      <c r="AE63" s="36"/>
      <c r="AF63" s="37"/>
      <c r="AG63" s="32" t="str">
        <f>IF($B$27&lt;AE$46,"","Dépenses prévisionnelles")</f>
        <v/>
      </c>
      <c r="AH63" s="36"/>
      <c r="AI63" s="37"/>
      <c r="AJ63" s="32" t="str">
        <f>IF($B$27&lt;AH$46,"","Dépenses prévisionnelles")</f>
        <v/>
      </c>
      <c r="AK63" s="36"/>
      <c r="AL63" s="37"/>
      <c r="AM63" s="32" t="str">
        <f>IF($B$27&lt;AK$46,"","Dépenses prévisionnelles")</f>
        <v/>
      </c>
    </row>
    <row r="64" spans="1:39" s="8" customFormat="1" x14ac:dyDescent="0.25">
      <c r="A64" s="40" t="s">
        <v>18</v>
      </c>
      <c r="B64" s="41" t="s">
        <v>19</v>
      </c>
      <c r="C64" s="114">
        <f t="shared" ref="C64:C74" si="4">IF($B$27&gt;=1,F64,0)+IF($B$27&gt;=2,I64,0)+IF($B$27&gt;=3,L64,0)+IF($B$27&gt;=4,O64,0)+IF($B$27&gt;=5,R64,0)+IF($B$27&gt;=6,U64,0)+IF($B$27&gt;=7,X64,0)+IF($B$27&gt;=8,AA64,0)+IF($B$27&gt;=9,AD64,0)+IF($B$27&gt;=10,AG64)</f>
        <v>0</v>
      </c>
      <c r="D64" s="42"/>
      <c r="E64" s="43"/>
      <c r="F64" s="44"/>
      <c r="G64" s="42"/>
      <c r="H64" s="43"/>
      <c r="I64" s="44"/>
      <c r="J64" s="42"/>
      <c r="K64" s="43"/>
      <c r="L64" s="44"/>
      <c r="M64" s="42"/>
      <c r="N64" s="43"/>
      <c r="O64" s="44"/>
      <c r="P64" s="42"/>
      <c r="Q64" s="43"/>
      <c r="R64" s="44"/>
      <c r="S64" s="42"/>
      <c r="T64" s="43"/>
      <c r="U64" s="44"/>
      <c r="V64" s="42"/>
      <c r="W64" s="43"/>
      <c r="X64" s="44"/>
      <c r="Y64" s="42"/>
      <c r="Z64" s="43"/>
      <c r="AA64" s="44"/>
      <c r="AB64" s="42"/>
      <c r="AC64" s="43"/>
      <c r="AD64" s="44"/>
      <c r="AE64" s="45"/>
      <c r="AF64" s="46"/>
      <c r="AG64" s="44"/>
      <c r="AH64" s="45"/>
      <c r="AI64" s="46"/>
      <c r="AJ64" s="44"/>
      <c r="AK64" s="45"/>
      <c r="AL64" s="46"/>
      <c r="AM64" s="44"/>
    </row>
    <row r="65" spans="1:39" s="8" customFormat="1" x14ac:dyDescent="0.25">
      <c r="A65" s="40" t="s">
        <v>18</v>
      </c>
      <c r="B65" s="47" t="s">
        <v>19</v>
      </c>
      <c r="C65" s="115">
        <f t="shared" si="4"/>
        <v>0</v>
      </c>
      <c r="D65" s="48"/>
      <c r="E65" s="49"/>
      <c r="F65" s="50"/>
      <c r="G65" s="48"/>
      <c r="H65" s="49"/>
      <c r="I65" s="50"/>
      <c r="J65" s="48"/>
      <c r="K65" s="49"/>
      <c r="L65" s="50"/>
      <c r="M65" s="48"/>
      <c r="N65" s="49"/>
      <c r="O65" s="50"/>
      <c r="P65" s="48"/>
      <c r="Q65" s="49"/>
      <c r="R65" s="50"/>
      <c r="S65" s="48"/>
      <c r="T65" s="49"/>
      <c r="U65" s="50"/>
      <c r="V65" s="48"/>
      <c r="W65" s="49"/>
      <c r="X65" s="50"/>
      <c r="Y65" s="48"/>
      <c r="Z65" s="49"/>
      <c r="AA65" s="50"/>
      <c r="AB65" s="48"/>
      <c r="AC65" s="49"/>
      <c r="AD65" s="50"/>
      <c r="AE65" s="51"/>
      <c r="AF65" s="52"/>
      <c r="AG65" s="50"/>
      <c r="AH65" s="51"/>
      <c r="AI65" s="52"/>
      <c r="AJ65" s="50"/>
      <c r="AK65" s="51"/>
      <c r="AL65" s="52"/>
      <c r="AM65" s="50"/>
    </row>
    <row r="66" spans="1:39" s="8" customFormat="1" x14ac:dyDescent="0.25">
      <c r="A66" s="40" t="s">
        <v>18</v>
      </c>
      <c r="B66" s="47" t="s">
        <v>19</v>
      </c>
      <c r="C66" s="115">
        <f t="shared" si="4"/>
        <v>0</v>
      </c>
      <c r="D66" s="48"/>
      <c r="E66" s="49"/>
      <c r="F66" s="50"/>
      <c r="G66" s="48"/>
      <c r="H66" s="49"/>
      <c r="I66" s="50"/>
      <c r="J66" s="48"/>
      <c r="K66" s="49"/>
      <c r="L66" s="50"/>
      <c r="M66" s="48"/>
      <c r="N66" s="49"/>
      <c r="O66" s="50"/>
      <c r="P66" s="48"/>
      <c r="Q66" s="49"/>
      <c r="R66" s="50"/>
      <c r="S66" s="48"/>
      <c r="T66" s="49"/>
      <c r="U66" s="50"/>
      <c r="V66" s="48"/>
      <c r="W66" s="49"/>
      <c r="X66" s="50"/>
      <c r="Y66" s="48"/>
      <c r="Z66" s="49"/>
      <c r="AA66" s="50"/>
      <c r="AB66" s="48"/>
      <c r="AC66" s="49"/>
      <c r="AD66" s="50"/>
      <c r="AE66" s="51"/>
      <c r="AF66" s="52"/>
      <c r="AG66" s="50"/>
      <c r="AH66" s="51"/>
      <c r="AI66" s="52"/>
      <c r="AJ66" s="50"/>
      <c r="AK66" s="51"/>
      <c r="AL66" s="52"/>
      <c r="AM66" s="50"/>
    </row>
    <row r="67" spans="1:39" s="8" customFormat="1" x14ac:dyDescent="0.25">
      <c r="A67" s="40" t="s">
        <v>18</v>
      </c>
      <c r="B67" s="47" t="s">
        <v>19</v>
      </c>
      <c r="C67" s="115">
        <f t="shared" si="4"/>
        <v>0</v>
      </c>
      <c r="D67" s="48"/>
      <c r="E67" s="49"/>
      <c r="F67" s="50"/>
      <c r="G67" s="48"/>
      <c r="H67" s="49"/>
      <c r="I67" s="50"/>
      <c r="J67" s="48"/>
      <c r="K67" s="49"/>
      <c r="L67" s="50"/>
      <c r="M67" s="48"/>
      <c r="N67" s="49"/>
      <c r="O67" s="50"/>
      <c r="P67" s="48"/>
      <c r="Q67" s="49"/>
      <c r="R67" s="50"/>
      <c r="S67" s="48"/>
      <c r="T67" s="49"/>
      <c r="U67" s="50"/>
      <c r="V67" s="48"/>
      <c r="W67" s="49"/>
      <c r="X67" s="50"/>
      <c r="Y67" s="48"/>
      <c r="Z67" s="49"/>
      <c r="AA67" s="50"/>
      <c r="AB67" s="48"/>
      <c r="AC67" s="49"/>
      <c r="AD67" s="50"/>
      <c r="AE67" s="51"/>
      <c r="AF67" s="52"/>
      <c r="AG67" s="50"/>
      <c r="AH67" s="51"/>
      <c r="AI67" s="52"/>
      <c r="AJ67" s="50"/>
      <c r="AK67" s="51"/>
      <c r="AL67" s="52"/>
      <c r="AM67" s="50"/>
    </row>
    <row r="68" spans="1:39" s="8" customFormat="1" x14ac:dyDescent="0.25">
      <c r="A68" s="40" t="s">
        <v>18</v>
      </c>
      <c r="B68" s="47" t="s">
        <v>19</v>
      </c>
      <c r="C68" s="115">
        <f t="shared" si="4"/>
        <v>0</v>
      </c>
      <c r="D68" s="48"/>
      <c r="E68" s="49"/>
      <c r="F68" s="50"/>
      <c r="G68" s="48"/>
      <c r="H68" s="49"/>
      <c r="I68" s="50"/>
      <c r="J68" s="48"/>
      <c r="K68" s="49"/>
      <c r="L68" s="50"/>
      <c r="M68" s="48"/>
      <c r="N68" s="49"/>
      <c r="O68" s="50"/>
      <c r="P68" s="48"/>
      <c r="Q68" s="49"/>
      <c r="R68" s="50"/>
      <c r="S68" s="48"/>
      <c r="T68" s="49"/>
      <c r="U68" s="50"/>
      <c r="V68" s="48"/>
      <c r="W68" s="49"/>
      <c r="X68" s="50"/>
      <c r="Y68" s="48"/>
      <c r="Z68" s="49"/>
      <c r="AA68" s="50"/>
      <c r="AB68" s="48"/>
      <c r="AC68" s="49"/>
      <c r="AD68" s="50"/>
      <c r="AE68" s="51"/>
      <c r="AF68" s="52"/>
      <c r="AG68" s="50"/>
      <c r="AH68" s="51"/>
      <c r="AI68" s="52"/>
      <c r="AJ68" s="50"/>
      <c r="AK68" s="51"/>
      <c r="AL68" s="52"/>
      <c r="AM68" s="50"/>
    </row>
    <row r="69" spans="1:39" s="8" customFormat="1" x14ac:dyDescent="0.25">
      <c r="A69" s="40" t="s">
        <v>18</v>
      </c>
      <c r="B69" s="47" t="s">
        <v>19</v>
      </c>
      <c r="C69" s="115">
        <f t="shared" si="4"/>
        <v>0</v>
      </c>
      <c r="D69" s="48"/>
      <c r="E69" s="49"/>
      <c r="F69" s="50"/>
      <c r="G69" s="48"/>
      <c r="H69" s="49"/>
      <c r="I69" s="50"/>
      <c r="J69" s="48"/>
      <c r="K69" s="49"/>
      <c r="L69" s="50"/>
      <c r="M69" s="48"/>
      <c r="N69" s="49"/>
      <c r="O69" s="50"/>
      <c r="P69" s="48"/>
      <c r="Q69" s="49"/>
      <c r="R69" s="50"/>
      <c r="S69" s="48"/>
      <c r="T69" s="49"/>
      <c r="U69" s="50"/>
      <c r="V69" s="48"/>
      <c r="W69" s="49"/>
      <c r="X69" s="50"/>
      <c r="Y69" s="48"/>
      <c r="Z69" s="49"/>
      <c r="AA69" s="50"/>
      <c r="AB69" s="48"/>
      <c r="AC69" s="49"/>
      <c r="AD69" s="50"/>
      <c r="AE69" s="51"/>
      <c r="AF69" s="52"/>
      <c r="AG69" s="50"/>
      <c r="AH69" s="51"/>
      <c r="AI69" s="52"/>
      <c r="AJ69" s="50"/>
      <c r="AK69" s="51"/>
      <c r="AL69" s="52"/>
      <c r="AM69" s="50"/>
    </row>
    <row r="70" spans="1:39" s="8" customFormat="1" x14ac:dyDescent="0.25">
      <c r="A70" s="40" t="s">
        <v>18</v>
      </c>
      <c r="B70" s="47" t="s">
        <v>19</v>
      </c>
      <c r="C70" s="115">
        <f t="shared" si="4"/>
        <v>0</v>
      </c>
      <c r="D70" s="48"/>
      <c r="E70" s="49"/>
      <c r="F70" s="50"/>
      <c r="G70" s="48"/>
      <c r="H70" s="49"/>
      <c r="I70" s="50"/>
      <c r="J70" s="48"/>
      <c r="K70" s="49"/>
      <c r="L70" s="50"/>
      <c r="M70" s="48"/>
      <c r="N70" s="49"/>
      <c r="O70" s="50"/>
      <c r="P70" s="48"/>
      <c r="Q70" s="49"/>
      <c r="R70" s="50"/>
      <c r="S70" s="48"/>
      <c r="T70" s="49"/>
      <c r="U70" s="50"/>
      <c r="V70" s="48"/>
      <c r="W70" s="49"/>
      <c r="X70" s="50"/>
      <c r="Y70" s="48"/>
      <c r="Z70" s="49"/>
      <c r="AA70" s="50"/>
      <c r="AB70" s="48"/>
      <c r="AC70" s="49"/>
      <c r="AD70" s="50"/>
      <c r="AE70" s="51"/>
      <c r="AF70" s="52"/>
      <c r="AG70" s="50"/>
      <c r="AH70" s="51"/>
      <c r="AI70" s="52"/>
      <c r="AJ70" s="50"/>
      <c r="AK70" s="51"/>
      <c r="AL70" s="52"/>
      <c r="AM70" s="50"/>
    </row>
    <row r="71" spans="1:39" s="8" customFormat="1" x14ac:dyDescent="0.25">
      <c r="A71" s="40" t="s">
        <v>18</v>
      </c>
      <c r="B71" s="47" t="s">
        <v>19</v>
      </c>
      <c r="C71" s="115">
        <f t="shared" si="4"/>
        <v>0</v>
      </c>
      <c r="D71" s="48"/>
      <c r="E71" s="49"/>
      <c r="F71" s="50"/>
      <c r="G71" s="48"/>
      <c r="H71" s="49"/>
      <c r="I71" s="50"/>
      <c r="J71" s="48"/>
      <c r="K71" s="49"/>
      <c r="L71" s="50"/>
      <c r="M71" s="48"/>
      <c r="N71" s="49"/>
      <c r="O71" s="50"/>
      <c r="P71" s="48"/>
      <c r="Q71" s="49"/>
      <c r="R71" s="50"/>
      <c r="S71" s="48"/>
      <c r="T71" s="49"/>
      <c r="U71" s="50"/>
      <c r="V71" s="48"/>
      <c r="W71" s="49"/>
      <c r="X71" s="50"/>
      <c r="Y71" s="48"/>
      <c r="Z71" s="49"/>
      <c r="AA71" s="50"/>
      <c r="AB71" s="48"/>
      <c r="AC71" s="49"/>
      <c r="AD71" s="50"/>
      <c r="AE71" s="51"/>
      <c r="AF71" s="52"/>
      <c r="AG71" s="50"/>
      <c r="AH71" s="51"/>
      <c r="AI71" s="52"/>
      <c r="AJ71" s="50"/>
      <c r="AK71" s="51"/>
      <c r="AL71" s="52"/>
      <c r="AM71" s="50"/>
    </row>
    <row r="72" spans="1:39" s="8" customFormat="1" x14ac:dyDescent="0.25">
      <c r="A72" s="40" t="s">
        <v>18</v>
      </c>
      <c r="B72" s="47" t="s">
        <v>19</v>
      </c>
      <c r="C72" s="115">
        <f t="shared" si="4"/>
        <v>0</v>
      </c>
      <c r="D72" s="48"/>
      <c r="E72" s="49"/>
      <c r="F72" s="50"/>
      <c r="G72" s="48"/>
      <c r="H72" s="49"/>
      <c r="I72" s="50"/>
      <c r="J72" s="48"/>
      <c r="K72" s="49"/>
      <c r="L72" s="50"/>
      <c r="M72" s="48"/>
      <c r="N72" s="49"/>
      <c r="O72" s="50"/>
      <c r="P72" s="48"/>
      <c r="Q72" s="49"/>
      <c r="R72" s="50"/>
      <c r="S72" s="48"/>
      <c r="T72" s="49"/>
      <c r="U72" s="50"/>
      <c r="V72" s="48"/>
      <c r="W72" s="49"/>
      <c r="X72" s="50"/>
      <c r="Y72" s="48"/>
      <c r="Z72" s="49"/>
      <c r="AA72" s="50"/>
      <c r="AB72" s="48"/>
      <c r="AC72" s="49"/>
      <c r="AD72" s="50"/>
      <c r="AE72" s="51"/>
      <c r="AF72" s="52"/>
      <c r="AG72" s="50"/>
      <c r="AH72" s="51"/>
      <c r="AI72" s="52"/>
      <c r="AJ72" s="50"/>
      <c r="AK72" s="51"/>
      <c r="AL72" s="52"/>
      <c r="AM72" s="50"/>
    </row>
    <row r="73" spans="1:39" s="8" customFormat="1" x14ac:dyDescent="0.25">
      <c r="A73" s="40" t="s">
        <v>18</v>
      </c>
      <c r="B73" s="47" t="s">
        <v>19</v>
      </c>
      <c r="C73" s="115">
        <f t="shared" si="4"/>
        <v>0</v>
      </c>
      <c r="D73" s="48"/>
      <c r="E73" s="49"/>
      <c r="F73" s="50"/>
      <c r="G73" s="48"/>
      <c r="H73" s="49"/>
      <c r="I73" s="50"/>
      <c r="J73" s="48"/>
      <c r="K73" s="49"/>
      <c r="L73" s="50"/>
      <c r="M73" s="48"/>
      <c r="N73" s="49"/>
      <c r="O73" s="50"/>
      <c r="P73" s="48"/>
      <c r="Q73" s="49"/>
      <c r="R73" s="50"/>
      <c r="S73" s="48"/>
      <c r="T73" s="49"/>
      <c r="U73" s="50"/>
      <c r="V73" s="48"/>
      <c r="W73" s="49"/>
      <c r="X73" s="50"/>
      <c r="Y73" s="48"/>
      <c r="Z73" s="49"/>
      <c r="AA73" s="50"/>
      <c r="AB73" s="48"/>
      <c r="AC73" s="49"/>
      <c r="AD73" s="50"/>
      <c r="AE73" s="51"/>
      <c r="AF73" s="52"/>
      <c r="AG73" s="50"/>
      <c r="AH73" s="51"/>
      <c r="AI73" s="52"/>
      <c r="AJ73" s="50"/>
      <c r="AK73" s="51"/>
      <c r="AL73" s="52"/>
      <c r="AM73" s="50"/>
    </row>
    <row r="74" spans="1:39" ht="15" x14ac:dyDescent="0.25">
      <c r="A74" s="34" t="s">
        <v>85</v>
      </c>
      <c r="B74" s="35"/>
      <c r="C74" s="117">
        <f t="shared" si="4"/>
        <v>0</v>
      </c>
      <c r="D74" s="38"/>
      <c r="E74" s="39"/>
      <c r="F74" s="29">
        <f>IF(F61&gt;$B$27,0,SUM(F64:F73))</f>
        <v>0</v>
      </c>
      <c r="G74" s="38"/>
      <c r="H74" s="39"/>
      <c r="I74" s="29">
        <f>IF(I61&gt;$B$27,0,SUM(I64:I73))</f>
        <v>0</v>
      </c>
      <c r="J74" s="38"/>
      <c r="K74" s="39"/>
      <c r="L74" s="29">
        <f>IF(L61&gt;$B$27,0,SUM(L64:L73))</f>
        <v>0</v>
      </c>
      <c r="M74" s="38"/>
      <c r="N74" s="39"/>
      <c r="O74" s="29">
        <f>IF(O61&gt;$B$27,0,SUM(O64:O73))</f>
        <v>0</v>
      </c>
      <c r="P74" s="38"/>
      <c r="Q74" s="39"/>
      <c r="R74" s="29">
        <f>IF(R61&gt;$B$27,0,SUM(R64:R73))</f>
        <v>0</v>
      </c>
      <c r="S74" s="38"/>
      <c r="T74" s="39"/>
      <c r="U74" s="29">
        <f>IF(U61&gt;$B$27,0,SUM(U64:U73))</f>
        <v>0</v>
      </c>
      <c r="V74" s="38"/>
      <c r="W74" s="39"/>
      <c r="X74" s="29">
        <f>IF(X61&gt;$B$27,0,SUM(X64:X73))</f>
        <v>0</v>
      </c>
      <c r="Y74" s="38"/>
      <c r="Z74" s="39"/>
      <c r="AA74" s="29">
        <f>IF(AA61&gt;$B$27,0,SUM(AA64:AA73))</f>
        <v>0</v>
      </c>
      <c r="AB74" s="38"/>
      <c r="AC74" s="39"/>
      <c r="AD74" s="29">
        <f>IF(AD61&gt;$B$27,0,SUM(AD64:AD73))</f>
        <v>0</v>
      </c>
      <c r="AE74" s="38"/>
      <c r="AF74" s="39"/>
      <c r="AG74" s="29">
        <f>IF(AG61&gt;$B$27,0,SUM(AG64:AG73))</f>
        <v>0</v>
      </c>
      <c r="AH74" s="38"/>
      <c r="AI74" s="39"/>
      <c r="AJ74" s="29">
        <f>IF(AJ61&gt;$B$27,0,SUM(AJ64:AJ73))</f>
        <v>0</v>
      </c>
      <c r="AK74" s="38"/>
      <c r="AL74" s="39"/>
      <c r="AM74" s="29">
        <f>IF(AM61&gt;$B$27,0,SUM(AM64:AM73))</f>
        <v>0</v>
      </c>
    </row>
    <row r="75" spans="1:39" ht="7.5" customHeight="1" x14ac:dyDescent="0.25">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row>
    <row r="76" spans="1:39" ht="15" x14ac:dyDescent="0.25">
      <c r="A76" s="227" t="s">
        <v>141</v>
      </c>
      <c r="B76" s="228"/>
      <c r="C76" s="143" t="s">
        <v>0</v>
      </c>
      <c r="D76" s="227" t="str">
        <f>$A$32</f>
        <v/>
      </c>
      <c r="E76" s="229"/>
      <c r="F76" s="229"/>
      <c r="G76" s="227" t="str">
        <f>$A$33</f>
        <v/>
      </c>
      <c r="H76" s="229"/>
      <c r="I76" s="229"/>
      <c r="J76" s="227" t="str">
        <f>$A$34</f>
        <v/>
      </c>
      <c r="K76" s="229"/>
      <c r="L76" s="229"/>
      <c r="M76" s="227" t="str">
        <f>$A$35</f>
        <v/>
      </c>
      <c r="N76" s="229"/>
      <c r="O76" s="229"/>
      <c r="P76" s="227" t="str">
        <f>$A$36</f>
        <v/>
      </c>
      <c r="Q76" s="229"/>
      <c r="R76" s="229"/>
      <c r="S76" s="227" t="str">
        <f>$A$37</f>
        <v/>
      </c>
      <c r="T76" s="229"/>
      <c r="U76" s="229"/>
      <c r="V76" s="227" t="str">
        <f>$A$38</f>
        <v/>
      </c>
      <c r="W76" s="229"/>
      <c r="X76" s="229"/>
      <c r="Y76" s="227" t="str">
        <f>$A$39</f>
        <v/>
      </c>
      <c r="Z76" s="229"/>
      <c r="AA76" s="229"/>
      <c r="AB76" s="227" t="str">
        <f>$A$40</f>
        <v/>
      </c>
      <c r="AC76" s="229"/>
      <c r="AD76" s="229"/>
      <c r="AE76" s="227" t="str">
        <f>$A$41</f>
        <v/>
      </c>
      <c r="AF76" s="229"/>
      <c r="AG76" s="229"/>
      <c r="AH76" s="227" t="str">
        <f>$A$42</f>
        <v/>
      </c>
      <c r="AI76" s="229"/>
      <c r="AJ76" s="229"/>
      <c r="AK76" s="227" t="str">
        <f>$A$43</f>
        <v/>
      </c>
      <c r="AL76" s="229"/>
      <c r="AM76" s="229"/>
    </row>
    <row r="77" spans="1:39" s="8" customFormat="1" ht="28.5" x14ac:dyDescent="0.25">
      <c r="A77" s="31" t="s">
        <v>16</v>
      </c>
      <c r="B77" s="33" t="s">
        <v>52</v>
      </c>
      <c r="C77" s="116" t="s">
        <v>15</v>
      </c>
      <c r="D77" s="36"/>
      <c r="E77" s="37"/>
      <c r="F77" s="32" t="str">
        <f>IF($B$27&lt;D$46,"","Dépenses prévisionnelles")</f>
        <v/>
      </c>
      <c r="G77" s="36"/>
      <c r="H77" s="37"/>
      <c r="I77" s="32" t="str">
        <f>IF($B$27&lt;G$46,"","Dépenses prévisionnelles")</f>
        <v/>
      </c>
      <c r="J77" s="36"/>
      <c r="K77" s="37"/>
      <c r="L77" s="32" t="str">
        <f>IF($B$27&lt;J$46,"","Dépenses prévisionnelles")</f>
        <v/>
      </c>
      <c r="M77" s="36"/>
      <c r="N77" s="37"/>
      <c r="O77" s="32" t="str">
        <f>IF($B$27&lt;M$46,"","Dépenses prévisionnelles")</f>
        <v/>
      </c>
      <c r="P77" s="36"/>
      <c r="Q77" s="37"/>
      <c r="R77" s="32" t="str">
        <f>IF($B$27&lt;P$46,"","Dépenses prévisionnelles")</f>
        <v/>
      </c>
      <c r="S77" s="36"/>
      <c r="T77" s="37"/>
      <c r="U77" s="32" t="str">
        <f>IF($B$27&lt;S$46,"","Dépenses prévisionnelles")</f>
        <v/>
      </c>
      <c r="V77" s="36"/>
      <c r="W77" s="37"/>
      <c r="X77" s="32" t="str">
        <f>IF($B$27&lt;V$46,"","Dépenses prévisionnelles")</f>
        <v/>
      </c>
      <c r="Y77" s="36"/>
      <c r="Z77" s="37"/>
      <c r="AA77" s="32" t="str">
        <f>IF($B$27&lt;Y$46,"","Dépenses prévisionnelles")</f>
        <v/>
      </c>
      <c r="AB77" s="36"/>
      <c r="AC77" s="37"/>
      <c r="AD77" s="32" t="str">
        <f>IF($B$27&lt;AB$46,"","Dépenses prévisionnelles")</f>
        <v/>
      </c>
      <c r="AE77" s="36"/>
      <c r="AF77" s="37"/>
      <c r="AG77" s="32" t="str">
        <f>IF($B$27&lt;AE$46,"","Dépenses prévisionnelles")</f>
        <v/>
      </c>
      <c r="AH77" s="36"/>
      <c r="AI77" s="37"/>
      <c r="AJ77" s="32" t="str">
        <f>IF($B$27&lt;AH$46,"","Dépenses prévisionnelles")</f>
        <v/>
      </c>
      <c r="AK77" s="36"/>
      <c r="AL77" s="37"/>
      <c r="AM77" s="32" t="str">
        <f>IF($B$27&lt;AK$46,"","Dépenses prévisionnelles")</f>
        <v/>
      </c>
    </row>
    <row r="78" spans="1:39" s="8" customFormat="1" x14ac:dyDescent="0.25">
      <c r="A78" s="40" t="s">
        <v>18</v>
      </c>
      <c r="B78" s="41" t="s">
        <v>19</v>
      </c>
      <c r="C78" s="114">
        <f t="shared" ref="C78:C83" si="5">IF($B$27&gt;=1,F78,0)+IF($B$27&gt;=2,I78,0)+IF($B$27&gt;=3,L78,0)+IF($B$27&gt;=4,O78,0)+IF($B$27&gt;=5,R78,0)+IF($B$27&gt;=6,U78,0)+IF($B$27&gt;=7,X78,0)+IF($B$27&gt;=8,AA78,0)+IF($B$27&gt;=9,AD78,0)+IF($B$27&gt;=10,AG78)</f>
        <v>0</v>
      </c>
      <c r="D78" s="42"/>
      <c r="E78" s="43"/>
      <c r="F78" s="44"/>
      <c r="G78" s="42"/>
      <c r="H78" s="43"/>
      <c r="I78" s="44"/>
      <c r="J78" s="42"/>
      <c r="K78" s="43"/>
      <c r="L78" s="44"/>
      <c r="M78" s="42"/>
      <c r="N78" s="43"/>
      <c r="O78" s="44"/>
      <c r="P78" s="42"/>
      <c r="Q78" s="43"/>
      <c r="R78" s="44"/>
      <c r="S78" s="42"/>
      <c r="T78" s="43"/>
      <c r="U78" s="44"/>
      <c r="V78" s="42"/>
      <c r="W78" s="43"/>
      <c r="X78" s="44"/>
      <c r="Y78" s="42"/>
      <c r="Z78" s="43"/>
      <c r="AA78" s="44"/>
      <c r="AB78" s="42"/>
      <c r="AC78" s="43"/>
      <c r="AD78" s="44"/>
      <c r="AE78" s="45"/>
      <c r="AF78" s="46"/>
      <c r="AG78" s="44"/>
      <c r="AH78" s="45"/>
      <c r="AI78" s="46"/>
      <c r="AJ78" s="44"/>
      <c r="AK78" s="45"/>
      <c r="AL78" s="46"/>
      <c r="AM78" s="44"/>
    </row>
    <row r="79" spans="1:39" s="8" customFormat="1" x14ac:dyDescent="0.25">
      <c r="A79" s="40" t="s">
        <v>18</v>
      </c>
      <c r="B79" s="47" t="s">
        <v>19</v>
      </c>
      <c r="C79" s="115">
        <f t="shared" si="5"/>
        <v>0</v>
      </c>
      <c r="D79" s="48"/>
      <c r="E79" s="49"/>
      <c r="F79" s="50"/>
      <c r="G79" s="48"/>
      <c r="H79" s="49"/>
      <c r="I79" s="50"/>
      <c r="J79" s="48"/>
      <c r="K79" s="49"/>
      <c r="L79" s="50"/>
      <c r="M79" s="48"/>
      <c r="N79" s="49"/>
      <c r="O79" s="50"/>
      <c r="P79" s="48"/>
      <c r="Q79" s="49"/>
      <c r="R79" s="50"/>
      <c r="S79" s="48"/>
      <c r="T79" s="49"/>
      <c r="U79" s="50"/>
      <c r="V79" s="48"/>
      <c r="W79" s="49"/>
      <c r="X79" s="50"/>
      <c r="Y79" s="48"/>
      <c r="Z79" s="49"/>
      <c r="AA79" s="50"/>
      <c r="AB79" s="48"/>
      <c r="AC79" s="49"/>
      <c r="AD79" s="50"/>
      <c r="AE79" s="51"/>
      <c r="AF79" s="52"/>
      <c r="AG79" s="50"/>
      <c r="AH79" s="51"/>
      <c r="AI79" s="52"/>
      <c r="AJ79" s="50"/>
      <c r="AK79" s="51"/>
      <c r="AL79" s="52"/>
      <c r="AM79" s="50"/>
    </row>
    <row r="80" spans="1:39" s="8" customFormat="1" x14ac:dyDescent="0.25">
      <c r="A80" s="40" t="s">
        <v>18</v>
      </c>
      <c r="B80" s="47" t="s">
        <v>19</v>
      </c>
      <c r="C80" s="115">
        <f t="shared" si="5"/>
        <v>0</v>
      </c>
      <c r="D80" s="48"/>
      <c r="E80" s="49"/>
      <c r="F80" s="50"/>
      <c r="G80" s="48"/>
      <c r="H80" s="49"/>
      <c r="I80" s="50"/>
      <c r="J80" s="48"/>
      <c r="K80" s="49"/>
      <c r="L80" s="50"/>
      <c r="M80" s="48"/>
      <c r="N80" s="49"/>
      <c r="O80" s="50"/>
      <c r="P80" s="48"/>
      <c r="Q80" s="49"/>
      <c r="R80" s="50"/>
      <c r="S80" s="48"/>
      <c r="T80" s="49"/>
      <c r="U80" s="50"/>
      <c r="V80" s="48"/>
      <c r="W80" s="49"/>
      <c r="X80" s="50"/>
      <c r="Y80" s="48"/>
      <c r="Z80" s="49"/>
      <c r="AA80" s="50"/>
      <c r="AB80" s="48"/>
      <c r="AC80" s="49"/>
      <c r="AD80" s="50"/>
      <c r="AE80" s="51"/>
      <c r="AF80" s="52"/>
      <c r="AG80" s="50"/>
      <c r="AH80" s="51"/>
      <c r="AI80" s="52"/>
      <c r="AJ80" s="50"/>
      <c r="AK80" s="51"/>
      <c r="AL80" s="52"/>
      <c r="AM80" s="50"/>
    </row>
    <row r="81" spans="1:39" s="8" customFormat="1" x14ac:dyDescent="0.25">
      <c r="A81" s="40" t="s">
        <v>18</v>
      </c>
      <c r="B81" s="47" t="s">
        <v>19</v>
      </c>
      <c r="C81" s="115">
        <f t="shared" si="5"/>
        <v>0</v>
      </c>
      <c r="D81" s="48"/>
      <c r="E81" s="49"/>
      <c r="F81" s="50"/>
      <c r="G81" s="48"/>
      <c r="H81" s="49"/>
      <c r="I81" s="50"/>
      <c r="J81" s="48"/>
      <c r="K81" s="49"/>
      <c r="L81" s="50"/>
      <c r="M81" s="48"/>
      <c r="N81" s="49"/>
      <c r="O81" s="50"/>
      <c r="P81" s="48"/>
      <c r="Q81" s="49"/>
      <c r="R81" s="50"/>
      <c r="S81" s="48"/>
      <c r="T81" s="49"/>
      <c r="U81" s="50"/>
      <c r="V81" s="48"/>
      <c r="W81" s="49"/>
      <c r="X81" s="50"/>
      <c r="Y81" s="48"/>
      <c r="Z81" s="49"/>
      <c r="AA81" s="50"/>
      <c r="AB81" s="48"/>
      <c r="AC81" s="49"/>
      <c r="AD81" s="50"/>
      <c r="AE81" s="51"/>
      <c r="AF81" s="52"/>
      <c r="AG81" s="50"/>
      <c r="AH81" s="51"/>
      <c r="AI81" s="52"/>
      <c r="AJ81" s="50"/>
      <c r="AK81" s="51"/>
      <c r="AL81" s="52"/>
      <c r="AM81" s="50"/>
    </row>
    <row r="82" spans="1:39" s="8" customFormat="1" x14ac:dyDescent="0.25">
      <c r="A82" s="40" t="s">
        <v>18</v>
      </c>
      <c r="B82" s="47" t="s">
        <v>19</v>
      </c>
      <c r="C82" s="115">
        <f t="shared" si="5"/>
        <v>0</v>
      </c>
      <c r="D82" s="48"/>
      <c r="E82" s="49"/>
      <c r="F82" s="50"/>
      <c r="G82" s="48"/>
      <c r="H82" s="49"/>
      <c r="I82" s="50"/>
      <c r="J82" s="48"/>
      <c r="K82" s="49"/>
      <c r="L82" s="50"/>
      <c r="M82" s="48"/>
      <c r="N82" s="49"/>
      <c r="O82" s="50"/>
      <c r="P82" s="48"/>
      <c r="Q82" s="49"/>
      <c r="R82" s="50"/>
      <c r="S82" s="48"/>
      <c r="T82" s="49"/>
      <c r="U82" s="50"/>
      <c r="V82" s="48"/>
      <c r="W82" s="49"/>
      <c r="X82" s="50"/>
      <c r="Y82" s="48"/>
      <c r="Z82" s="49"/>
      <c r="AA82" s="50"/>
      <c r="AB82" s="48"/>
      <c r="AC82" s="49"/>
      <c r="AD82" s="50"/>
      <c r="AE82" s="51"/>
      <c r="AF82" s="52"/>
      <c r="AG82" s="50"/>
      <c r="AH82" s="51"/>
      <c r="AI82" s="52"/>
      <c r="AJ82" s="50"/>
      <c r="AK82" s="51"/>
      <c r="AL82" s="52"/>
      <c r="AM82" s="50"/>
    </row>
    <row r="83" spans="1:39" ht="15" x14ac:dyDescent="0.25">
      <c r="A83" s="34" t="s">
        <v>86</v>
      </c>
      <c r="B83" s="35"/>
      <c r="C83" s="117">
        <f t="shared" si="5"/>
        <v>0</v>
      </c>
      <c r="D83" s="38"/>
      <c r="E83" s="39"/>
      <c r="F83" s="29">
        <f>IF(F75&gt;$B$27,0,SUM(F78:F82))</f>
        <v>0</v>
      </c>
      <c r="G83" s="38"/>
      <c r="H83" s="39"/>
      <c r="I83" s="29">
        <f>IF(I75&gt;$B$27,0,SUM(I78:I82))</f>
        <v>0</v>
      </c>
      <c r="J83" s="38"/>
      <c r="K83" s="39"/>
      <c r="L83" s="29">
        <f>IF(L75&gt;$B$27,0,SUM(L78:L82))</f>
        <v>0</v>
      </c>
      <c r="M83" s="38"/>
      <c r="N83" s="39"/>
      <c r="O83" s="29">
        <f>IF(O75&gt;$B$27,0,SUM(O78:O82))</f>
        <v>0</v>
      </c>
      <c r="P83" s="38"/>
      <c r="Q83" s="39"/>
      <c r="R83" s="29">
        <f>IF(R75&gt;$B$27,0,SUM(R78:R82))</f>
        <v>0</v>
      </c>
      <c r="S83" s="38"/>
      <c r="T83" s="39"/>
      <c r="U83" s="29">
        <f>IF(U75&gt;$B$27,0,SUM(U78:U82))</f>
        <v>0</v>
      </c>
      <c r="V83" s="38"/>
      <c r="W83" s="39"/>
      <c r="X83" s="29">
        <f>IF(X75&gt;$B$27,0,SUM(X78:X82))</f>
        <v>0</v>
      </c>
      <c r="Y83" s="38"/>
      <c r="Z83" s="39"/>
      <c r="AA83" s="29">
        <f>IF(AA75&gt;$B$27,0,SUM(AA78:AA82))</f>
        <v>0</v>
      </c>
      <c r="AB83" s="38"/>
      <c r="AC83" s="39"/>
      <c r="AD83" s="29">
        <f>IF(AD75&gt;$B$27,0,SUM(AD78:AD82))</f>
        <v>0</v>
      </c>
      <c r="AE83" s="38"/>
      <c r="AF83" s="39"/>
      <c r="AG83" s="29">
        <f>IF(AG75&gt;$B$27,0,SUM(AG78:AG82))</f>
        <v>0</v>
      </c>
      <c r="AH83" s="38"/>
      <c r="AI83" s="39"/>
      <c r="AJ83" s="29">
        <f>IF(AJ75&gt;$B$27,0,SUM(AJ78:AJ82))</f>
        <v>0</v>
      </c>
      <c r="AK83" s="38"/>
      <c r="AL83" s="39"/>
      <c r="AM83" s="29">
        <f>IF(AM75&gt;$B$27,0,SUM(AM78:AM82))</f>
        <v>0</v>
      </c>
    </row>
    <row r="84" spans="1:39" ht="7.5" customHeight="1" x14ac:dyDescent="0.25">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row>
    <row r="85" spans="1:39" ht="7.5" customHeight="1" x14ac:dyDescent="0.25">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row>
    <row r="86" spans="1:39" ht="15" x14ac:dyDescent="0.25">
      <c r="A86" s="245" t="s">
        <v>88</v>
      </c>
      <c r="B86" s="246"/>
      <c r="C86" s="143" t="s">
        <v>0</v>
      </c>
      <c r="D86" s="230" t="str">
        <f>$A$32</f>
        <v/>
      </c>
      <c r="E86" s="231"/>
      <c r="F86" s="231"/>
      <c r="G86" s="230" t="str">
        <f>$A$33</f>
        <v/>
      </c>
      <c r="H86" s="231"/>
      <c r="I86" s="231"/>
      <c r="J86" s="230" t="str">
        <f>$A$34</f>
        <v/>
      </c>
      <c r="K86" s="231"/>
      <c r="L86" s="231"/>
      <c r="M86" s="230" t="str">
        <f>$A$35</f>
        <v/>
      </c>
      <c r="N86" s="231"/>
      <c r="O86" s="231"/>
      <c r="P86" s="230" t="str">
        <f>$A$36</f>
        <v/>
      </c>
      <c r="Q86" s="231"/>
      <c r="R86" s="231"/>
      <c r="S86" s="230" t="str">
        <f>$A$37</f>
        <v/>
      </c>
      <c r="T86" s="231"/>
      <c r="U86" s="231"/>
      <c r="V86" s="230" t="str">
        <f>$A$38</f>
        <v/>
      </c>
      <c r="W86" s="231"/>
      <c r="X86" s="231"/>
      <c r="Y86" s="230" t="str">
        <f>$A$39</f>
        <v/>
      </c>
      <c r="Z86" s="231"/>
      <c r="AA86" s="231"/>
      <c r="AB86" s="230" t="str">
        <f>$A$40</f>
        <v/>
      </c>
      <c r="AC86" s="231"/>
      <c r="AD86" s="231"/>
      <c r="AE86" s="230" t="str">
        <f>$A$41</f>
        <v/>
      </c>
      <c r="AF86" s="231"/>
      <c r="AG86" s="231"/>
      <c r="AH86" s="230" t="str">
        <f>$A$42</f>
        <v/>
      </c>
      <c r="AI86" s="231"/>
      <c r="AJ86" s="231"/>
      <c r="AK86" s="230" t="str">
        <f>$A$43</f>
        <v/>
      </c>
      <c r="AL86" s="231"/>
      <c r="AM86" s="231"/>
    </row>
    <row r="87" spans="1:39" s="8" customFormat="1" ht="28.5" x14ac:dyDescent="0.25">
      <c r="A87" s="247"/>
      <c r="B87" s="248"/>
      <c r="C87" s="116" t="s">
        <v>15</v>
      </c>
      <c r="D87" s="70"/>
      <c r="E87" s="71"/>
      <c r="F87" s="72" t="str">
        <f>IF($B$27&lt;D$46,"","Dépenses prévisionnelles")</f>
        <v/>
      </c>
      <c r="G87" s="70"/>
      <c r="H87" s="71"/>
      <c r="I87" s="72" t="str">
        <f>IF($B$27&lt;G$46,"","Dépenses prévisionnelles")</f>
        <v/>
      </c>
      <c r="J87" s="70"/>
      <c r="K87" s="71"/>
      <c r="L87" s="72" t="str">
        <f>IF($B$27&lt;J$46,"","Dépenses prévisionnelles")</f>
        <v/>
      </c>
      <c r="M87" s="70"/>
      <c r="N87" s="71"/>
      <c r="O87" s="72" t="str">
        <f>IF($B$27&lt;M$46,"","Dépenses prévisionnelles")</f>
        <v/>
      </c>
      <c r="P87" s="70"/>
      <c r="Q87" s="71"/>
      <c r="R87" s="72" t="str">
        <f>IF($B$27&lt;P$46,"","Dépenses prévisionnelles")</f>
        <v/>
      </c>
      <c r="S87" s="70"/>
      <c r="T87" s="71"/>
      <c r="U87" s="72" t="str">
        <f>IF($B$27&lt;S$46,"","Dépenses prévisionnelles")</f>
        <v/>
      </c>
      <c r="V87" s="70"/>
      <c r="W87" s="71"/>
      <c r="X87" s="72" t="str">
        <f>IF($B$27&lt;V$46,"","Dépenses prévisionnelles")</f>
        <v/>
      </c>
      <c r="Y87" s="70"/>
      <c r="Z87" s="71"/>
      <c r="AA87" s="72" t="str">
        <f>IF($B$27&lt;Y$46,"","Dépenses prévisionnelles")</f>
        <v/>
      </c>
      <c r="AB87" s="70"/>
      <c r="AC87" s="71"/>
      <c r="AD87" s="72" t="str">
        <f>IF($B$27&lt;AB$46,"","Dépenses prévisionnelles")</f>
        <v/>
      </c>
      <c r="AE87" s="70"/>
      <c r="AF87" s="71"/>
      <c r="AG87" s="72" t="str">
        <f>IF($B$27&lt;AE$46,"","Dépenses prévisionnelles")</f>
        <v/>
      </c>
      <c r="AH87" s="70"/>
      <c r="AI87" s="71"/>
      <c r="AJ87" s="72" t="str">
        <f>IF($B$27&lt;AH$46,"","Dépenses prévisionnelles")</f>
        <v/>
      </c>
      <c r="AK87" s="70"/>
      <c r="AL87" s="71"/>
      <c r="AM87" s="72" t="str">
        <f>IF($B$27&lt;AK$46,"","Dépenses prévisionnelles")</f>
        <v/>
      </c>
    </row>
    <row r="88" spans="1:39" ht="15" x14ac:dyDescent="0.25">
      <c r="A88" s="58" t="s">
        <v>87</v>
      </c>
      <c r="B88" s="59"/>
      <c r="C88" s="117">
        <f>IF(AM$46&gt;$B$27,0,IFERROR(C60,0)+IFERROR(C74,0)+IFERROR(C83,0))</f>
        <v>0</v>
      </c>
      <c r="D88" s="73"/>
      <c r="E88" s="74"/>
      <c r="F88" s="75">
        <f>IF(D$46&gt;$B$27,0,IFERROR(F60,0)+IFERROR(F74,0)+IFERROR(F83,0))</f>
        <v>0</v>
      </c>
      <c r="G88" s="73"/>
      <c r="H88" s="74"/>
      <c r="I88" s="75">
        <f>IF(G$46&gt;$B$27,0,IFERROR(I60,0)+IFERROR(I74,0)+IFERROR(I83,0)+IFERROR(#REF!,0))</f>
        <v>0</v>
      </c>
      <c r="J88" s="73"/>
      <c r="K88" s="74"/>
      <c r="L88" s="75">
        <f>IF(J$46&gt;$B$27,0,IFERROR(L60,0)+IFERROR(L74,0)+IFERROR(L83,0)+IFERROR(#REF!,0))</f>
        <v>0</v>
      </c>
      <c r="M88" s="73"/>
      <c r="N88" s="74"/>
      <c r="O88" s="75">
        <f>IF(M$46&gt;$B$27,0,IFERROR(O60,0)+IFERROR(O74,0)+IFERROR(O83,0)+IFERROR(#REF!,0))</f>
        <v>0</v>
      </c>
      <c r="P88" s="73"/>
      <c r="Q88" s="74"/>
      <c r="R88" s="75">
        <f>IF(P$46&gt;$B$27,0,IFERROR(R60,0)+IFERROR(R74,0)+IFERROR(R83,0)+IFERROR(#REF!,0))</f>
        <v>0</v>
      </c>
      <c r="S88" s="73"/>
      <c r="T88" s="74"/>
      <c r="U88" s="75">
        <f>IF(S$46&gt;$B$27,0,IFERROR(U60,0)+IFERROR(U74,0)+IFERROR(U83,0)+IFERROR(#REF!,0))</f>
        <v>0</v>
      </c>
      <c r="V88" s="73"/>
      <c r="W88" s="74"/>
      <c r="X88" s="75">
        <f>IF(V$46&gt;$B$27,0,IFERROR(X60,0)+IFERROR(X74,0)+IFERROR(X83,0)+IFERROR(#REF!,0))</f>
        <v>0</v>
      </c>
      <c r="Y88" s="73"/>
      <c r="Z88" s="74"/>
      <c r="AA88" s="75">
        <f>IF(Y$46&gt;$B$27,0,IFERROR(AA60,0)+IFERROR(AA74,0)+IFERROR(AA83,0)+IFERROR(#REF!,0))</f>
        <v>0</v>
      </c>
      <c r="AB88" s="73"/>
      <c r="AC88" s="74"/>
      <c r="AD88" s="75">
        <f>IF(AB$46&gt;$B$27,0,IFERROR(AD60,0)+IFERROR(AD74,0)+IFERROR(AD83,0)+IFERROR(#REF!,0))</f>
        <v>0</v>
      </c>
      <c r="AE88" s="73"/>
      <c r="AF88" s="74"/>
      <c r="AG88" s="75">
        <f>IF(AE$46&gt;$B$27,0,IFERROR(AG60,0)+IFERROR(AG74,0)+IFERROR(AG83,0)+IFERROR(#REF!,0))</f>
        <v>0</v>
      </c>
      <c r="AH88" s="73"/>
      <c r="AI88" s="74"/>
      <c r="AJ88" s="75">
        <f>IF(AH$46&gt;$B$27,0,IFERROR(AJ60,0)+IFERROR(AJ74,0)+IFERROR(AJ83,0)+IFERROR(#REF!,0))</f>
        <v>0</v>
      </c>
      <c r="AK88" s="73"/>
      <c r="AL88" s="74"/>
      <c r="AM88" s="75">
        <f>IF(AK$46&gt;$B$27,0,IFERROR(AM60,0)+IFERROR(AM74,0)+IFERROR(AM83,0)+IFERROR(#REF!,0))</f>
        <v>0</v>
      </c>
    </row>
    <row r="89" spans="1:39" s="24" customFormat="1" ht="26.25" x14ac:dyDescent="0.25">
      <c r="A89" s="23"/>
      <c r="C89" s="25"/>
      <c r="D89" s="25"/>
      <c r="E89" s="26"/>
    </row>
    <row r="90" spans="1:39" s="3" customFormat="1" ht="27.95" customHeight="1" x14ac:dyDescent="0.25">
      <c r="A90" s="6" t="s">
        <v>62</v>
      </c>
      <c r="B90" s="6"/>
      <c r="C90" s="6"/>
      <c r="D90" s="6"/>
      <c r="E90" s="6"/>
    </row>
    <row r="91" spans="1:39" ht="27" customHeight="1" x14ac:dyDescent="0.25">
      <c r="A91" s="108" t="s">
        <v>58</v>
      </c>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row>
    <row r="92" spans="1:39" s="8" customFormat="1" ht="60" x14ac:dyDescent="0.25">
      <c r="A92" s="61" t="s">
        <v>8</v>
      </c>
      <c r="B92" s="62"/>
      <c r="C92" s="123" t="s">
        <v>27</v>
      </c>
      <c r="D92" s="63" t="s">
        <v>28</v>
      </c>
      <c r="E92" s="63" t="s">
        <v>68</v>
      </c>
    </row>
    <row r="93" spans="1:39" x14ac:dyDescent="0.25">
      <c r="A93" s="54" t="s">
        <v>11</v>
      </c>
      <c r="B93" s="55"/>
      <c r="C93" s="121">
        <f>IF(AND($B$27&gt;=1,$B$32=$A93),F$88,0)+IF(AND($B$27&gt;=2,$B$33=$A93),I$88,0)+IF(AND($B$27&gt;=3,$B$34=$A93),L$88,0)+IF(AND($B$27&gt;=4,$B$35=$A93),O$88,0)+IF(AND($B$27&gt;=5,$B$36=$A93),R$88,0)+IF(AND($B$27&gt;=6,$B$37=$A93),U$88,0)+IF(AND($B$27&gt;=7,$B$38=$A93),X$88,0)+IF(AND($B$27&gt;=8,$B$39=$A93),AA$88,0)+IF(AND($B$27&gt;=9,$B$40=$A93),AD$88,0)+IF(AND($B$27&gt;=10,$B$41=$A93),AG$88,0)</f>
        <v>0</v>
      </c>
      <c r="D93" s="64">
        <f>IF(AND($B$21="publique", $B$26="Organisme de recherche et de diffusion des connaissances"), 100%,IF(AND($B$21="privée", $B$26="Organisme de recherche et de diffusion des connaissances"), 80%,IF(AND($B$26="Entreprise", $B$20="Petite ou moyenne", $B$28="aucune"), 60%,IF(AND($B$26="Entreprise", $B$20="GE", $B$28="aucune"), 50%,IF(AND($B$26="Entreprise", $B$20="Petite ou moyenne", $B$28="majoration possible"), 75%,IF(AND($B$26="Entreprise", $B$20="GE", $B$28="majoration possible"), 65%, 0%))))))</f>
        <v>0</v>
      </c>
      <c r="E93" s="65">
        <f>ROUND(C93*D93,2)</f>
        <v>0</v>
      </c>
    </row>
    <row r="94" spans="1:39" x14ac:dyDescent="0.25">
      <c r="A94" s="54" t="s">
        <v>13</v>
      </c>
      <c r="B94" s="55"/>
      <c r="C94" s="119">
        <f>IF(AND($B$27&gt;=1,$B$32=$A94),F$88,0)+IF(AND($B$27&gt;=2,$B$33=$A94),I$88,0)+IF(AND($B$27&gt;=3,$B$34=$A94),L$88,0)+IF(AND($B$27&gt;=4,$B$35=$A94),O$88,0)+IF(AND($B$27&gt;=5,$B$36=$A94),R$88,0)+IF(AND($B$27&gt;=6,$B$37=$A94),U$88,0)+IF(AND($B$27&gt;=7,$B$38=$A94),X$88,0)+IF(AND($B$27&gt;=8,$B$39=$A94),AA$88,0)+IF(AND($B$27&gt;=9,$B$40=$A94),AD$88,0)+IF(AND($B$27&gt;=10,$B$41=$A94),AG$88,0)</f>
        <v>0</v>
      </c>
      <c r="D94" s="64">
        <f>IF(AND($B$21="publique", $B$26="Organisme de recherche et de diffusion des connaissances"), 100%,IF(AND($B$21="privée", $B$26="Organisme de recherche et de diffusion des connaissances"), 80%,IF(AND($B$26="Entreprise", $B$20="petite ou moyenne", $B$28="aucune"), 35%,IF(AND($B$26="Entreprise", $B$20="GE", $B$28="aucune"),25%,IF(AND($B$26="Entreprise", $B$20="petite ou moyenne", $B$28="majoration possible"), 50%,IF(AND($B$26="Entreprise", $B$20="GE", $B$28="majoration possible"), 40%, 0%))))))</f>
        <v>0</v>
      </c>
      <c r="E94" s="65">
        <f>ROUND(C94*D94,2)</f>
        <v>0</v>
      </c>
    </row>
    <row r="95" spans="1:39" ht="15" x14ac:dyDescent="0.25">
      <c r="A95" s="58"/>
      <c r="B95" s="59"/>
      <c r="C95" s="122">
        <f>SUM(C93:C94)</f>
        <v>0</v>
      </c>
      <c r="D95" s="60"/>
      <c r="E95" s="66">
        <f>SUM(E93:E94)</f>
        <v>0</v>
      </c>
    </row>
    <row r="96" spans="1:39" ht="15" thickBot="1" x14ac:dyDescent="0.3"/>
    <row r="97" spans="1:32" s="67" customFormat="1" ht="16.5" thickBot="1" x14ac:dyDescent="0.3">
      <c r="A97" s="67" t="s">
        <v>145</v>
      </c>
      <c r="C97" s="156"/>
    </row>
    <row r="98" spans="1:32" s="24" customFormat="1" ht="26.25" x14ac:dyDescent="0.25">
      <c r="A98" s="23"/>
      <c r="C98" s="25"/>
      <c r="D98" s="25"/>
      <c r="E98" s="26"/>
    </row>
    <row r="99" spans="1:32" s="3" customFormat="1" ht="27.95" customHeight="1" x14ac:dyDescent="0.25">
      <c r="A99" s="6" t="s">
        <v>144</v>
      </c>
      <c r="B99" s="6"/>
      <c r="C99" s="6"/>
      <c r="D99" s="6"/>
      <c r="E99" s="6"/>
    </row>
    <row r="100" spans="1:32" ht="7.5" customHeight="1" x14ac:dyDescent="0.2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8" customFormat="1" ht="42.75" customHeight="1" x14ac:dyDescent="0.25">
      <c r="A101" s="63" t="s">
        <v>30</v>
      </c>
      <c r="B101" s="63" t="s">
        <v>31</v>
      </c>
      <c r="C101" s="123" t="s">
        <v>32</v>
      </c>
    </row>
    <row r="102" spans="1:32" x14ac:dyDescent="0.25">
      <c r="A102" s="215" t="s">
        <v>2</v>
      </c>
      <c r="B102" s="56" t="s">
        <v>71</v>
      </c>
      <c r="C102" s="144">
        <f>MIN(C97,E95)</f>
        <v>0</v>
      </c>
      <c r="D102" s="8"/>
    </row>
    <row r="103" spans="1:32" x14ac:dyDescent="0.25">
      <c r="A103" s="216"/>
      <c r="B103" s="27" t="s">
        <v>72</v>
      </c>
      <c r="C103" s="140"/>
      <c r="D103" s="8"/>
    </row>
    <row r="104" spans="1:32" x14ac:dyDescent="0.25">
      <c r="A104" s="216"/>
      <c r="B104" s="27" t="s">
        <v>73</v>
      </c>
      <c r="C104" s="140">
        <v>0</v>
      </c>
      <c r="D104" s="8"/>
    </row>
    <row r="105" spans="1:32" x14ac:dyDescent="0.25">
      <c r="A105" s="216"/>
      <c r="B105" s="27" t="s">
        <v>74</v>
      </c>
      <c r="C105" s="140"/>
      <c r="D105" s="8"/>
    </row>
    <row r="106" spans="1:32" x14ac:dyDescent="0.25">
      <c r="A106" s="216"/>
      <c r="B106" s="27" t="s">
        <v>75</v>
      </c>
      <c r="C106" s="140"/>
      <c r="D106" s="8"/>
    </row>
    <row r="107" spans="1:32" x14ac:dyDescent="0.25">
      <c r="A107" s="216"/>
      <c r="B107" s="27" t="s">
        <v>76</v>
      </c>
      <c r="C107" s="140">
        <v>0</v>
      </c>
      <c r="D107" s="8"/>
    </row>
    <row r="108" spans="1:32" x14ac:dyDescent="0.25">
      <c r="A108" s="216"/>
      <c r="B108" s="27" t="s">
        <v>77</v>
      </c>
      <c r="C108" s="140">
        <v>0</v>
      </c>
      <c r="D108" s="8"/>
    </row>
    <row r="109" spans="1:32" x14ac:dyDescent="0.25">
      <c r="A109" s="216"/>
      <c r="B109" s="68" t="s">
        <v>78</v>
      </c>
      <c r="C109" s="141">
        <v>0</v>
      </c>
      <c r="D109" s="8"/>
    </row>
    <row r="110" spans="1:32" ht="15" x14ac:dyDescent="0.25">
      <c r="A110" s="217"/>
      <c r="B110" s="69" t="s">
        <v>33</v>
      </c>
      <c r="C110" s="142">
        <f>SUM(C102:C109)</f>
        <v>0</v>
      </c>
      <c r="D110" s="8"/>
    </row>
    <row r="111" spans="1:32" x14ac:dyDescent="0.25">
      <c r="A111" s="215" t="s">
        <v>80</v>
      </c>
      <c r="B111" s="56" t="s">
        <v>1</v>
      </c>
      <c r="C111" s="144">
        <f>C117-C110-SUM(C112:C115)</f>
        <v>0</v>
      </c>
    </row>
    <row r="112" spans="1:32" x14ac:dyDescent="0.25">
      <c r="A112" s="216"/>
      <c r="B112" s="27" t="s">
        <v>34</v>
      </c>
      <c r="C112" s="140">
        <v>0</v>
      </c>
    </row>
    <row r="113" spans="1:32" x14ac:dyDescent="0.25">
      <c r="A113" s="216"/>
      <c r="B113" s="27" t="s">
        <v>79</v>
      </c>
      <c r="C113" s="140"/>
    </row>
    <row r="114" spans="1:32" x14ac:dyDescent="0.25">
      <c r="A114" s="216"/>
      <c r="B114" s="27" t="s">
        <v>89</v>
      </c>
      <c r="C114" s="140">
        <v>0</v>
      </c>
    </row>
    <row r="115" spans="1:32" x14ac:dyDescent="0.25">
      <c r="A115" s="216"/>
      <c r="B115" s="68" t="s">
        <v>17</v>
      </c>
      <c r="C115" s="141">
        <v>0</v>
      </c>
    </row>
    <row r="116" spans="1:32" ht="15" x14ac:dyDescent="0.25">
      <c r="A116" s="217"/>
      <c r="B116" s="69" t="s">
        <v>90</v>
      </c>
      <c r="C116" s="142">
        <f>SUM(C111:C115)</f>
        <v>0</v>
      </c>
    </row>
    <row r="117" spans="1:32" ht="15" x14ac:dyDescent="0.25">
      <c r="A117" s="58" t="s">
        <v>35</v>
      </c>
      <c r="B117" s="59"/>
      <c r="C117" s="122">
        <f>C88</f>
        <v>0</v>
      </c>
    </row>
    <row r="118" spans="1:32" s="24" customFormat="1" ht="26.25" x14ac:dyDescent="0.25">
      <c r="A118" s="23"/>
      <c r="C118" s="25"/>
      <c r="D118" s="25"/>
      <c r="E118" s="26"/>
    </row>
    <row r="119" spans="1:32" s="3" customFormat="1" ht="27.95" customHeight="1" x14ac:dyDescent="0.25">
      <c r="A119" s="6" t="s">
        <v>84</v>
      </c>
      <c r="B119" s="6"/>
      <c r="C119" s="6"/>
      <c r="D119" s="6"/>
      <c r="E119" s="6"/>
    </row>
    <row r="120" spans="1:32" ht="7.5" customHeight="1" x14ac:dyDescent="0.2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row>
    <row r="121" spans="1:32" s="8" customFormat="1" ht="30" customHeight="1" x14ac:dyDescent="0.25">
      <c r="A121" s="76" t="s">
        <v>16</v>
      </c>
      <c r="B121" s="123" t="s">
        <v>15</v>
      </c>
      <c r="C121" s="243" t="s">
        <v>51</v>
      </c>
      <c r="D121" s="244"/>
    </row>
    <row r="122" spans="1:32" ht="15" customHeight="1" x14ac:dyDescent="0.25">
      <c r="A122" s="56" t="s">
        <v>91</v>
      </c>
      <c r="B122" s="121">
        <f>IF($B$27&gt;=1,SUMIFS($F$49:$F$59,$A$49:$A$59,"Dépenses de personnel d'ingénieurs (salariés permanents)"),0)+IF($B$27&gt;=2,SUMIFS($I$49:$I$59,$A$49:$A$59,"Dépenses de personnel d'ingénieurs (salariés permanents)"),0)+IF($B$27&gt;=3,SUMIFS($L$49:$L$59,$A$49:$A$59,"Dépenses de personnel d'ingénieurs (salariés permanents)"),0)+IF($B$27&gt;=4,SUMIFS($O$49:$O$59,$A$49:$A$59,"Dépenses de personnel d'ingénieurs (salariés permanents)"),0)+IF($B$27&gt;=5,SUMIFS($R$49:$R$59,$A$49:$A$59,"Dépenses de personnel d'ingénieurs (salariés permanents)"),0)+IF($B$27&gt;=6,SUMIFS($U$49:$U$59,$A$49:$A$59,"Dépenses de personnel d'ingénieurs (salariés permanents)"),0)+IF($B$27&gt;=7,SUMIFS($X$49:$X$59,$A$49:$A$59,"Dépenses de personnel d'ingénieurs (salariés permanents)"),0)+IF($B$27&gt;=8,SUMIFS($AA$49:$AA$59,$A$49:$A$59,"Dépenses de personnel d'ingénieurs (salariés permanents)"),0)+IF($B$27&gt;=9,SUMIFS($AD$49:$AD$59,$A$49:$A$59,"Dépenses de personnel d'ingénieurs (salariés permanents)"),0)+IF($B$27&gt;=10,SUMIFS($AJ$49:$AJ$59,$A$49:$A$59,"Dépenses de personnel d'ingénieurs (salariés permanents)"),0)+IF($B$27&gt;=11,SUMIFS($AM$49:$AM$59,$A$49:$A$59,"Dépenses de personnel d'ingénieurs (salariés permanents)"),0)+IF($B$27&gt;=12,SUMIFS($AG$49:$AG$59,$A$49:$A$59,"Dépenses de personnel d'ingénieurs (salariés permanents)"),0)</f>
        <v>0</v>
      </c>
      <c r="C122" s="239">
        <f>SUM(B122:B136)</f>
        <v>0</v>
      </c>
      <c r="D122" s="240"/>
      <c r="E122" s="30"/>
    </row>
    <row r="123" spans="1:32" ht="15" customHeight="1" x14ac:dyDescent="0.25">
      <c r="A123" s="56" t="s">
        <v>92</v>
      </c>
      <c r="B123" s="120">
        <f>IF($B$27&gt;=1,SUMIFS($F$49:$F$59,$A$49:$A$59,"Dépenses de personnel d'ingénieurs (cdd)"),0)+IF($B$27&gt;=2,SUMIFS($I$49:$I$59,$A$49:$A$59,"Dépenses de personnel d'ingénieurs (cdd)"),0)+IF($B$27&gt;=3,SUMIFS($L$49:$L$59,$A$49:$A$59,"Dépenses de personnel d'ingénieurs (cdd)"),0)+IF($B$27&gt;=4,SUMIFS($O$49:$O$59,$A$49:$A$59,"Dépenses de personnel d'ingénieurs (cdd)"),0)+IF($B$27&gt;=5,SUMIFS($R$49:$R$59,$A$49:$A$59,"Dépenses de personnel d'ingénieurs (cdd)"),0)+IF($B$27&gt;=6,SUMIFS($U$49:$U$59,$A$49:$A$59,"Dépenses de personnel d'ingénieurs (cdd)"),0)+IF($B$27&gt;=7,SUMIFS($X$49:$X$59,$A$49:$A$59,"Dépenses de personnel d'ingénieurs (cdd)"),0)+IF($B$27&gt;=8,SUMIFS($AA$49:$AA$59,$A$49:$A$59,"Dépenses de personnel d'ingénieurs (cdd)"),0)+IF($B$27&gt;=9,SUMIFS($AD$49:$AD$59,$A$49:$A$59,"Dépenses de personnel d'ingénieurs (cdd)"),0)+IF($B$27&gt;=10,SUMIFS($AJ$49:$AJ$59,$A$49:$A$59,"Dépenses de personnel d'ingénieurs (cdd)"),0)+IF($B$27&gt;=11,SUMIFS($AM$49:$AM$59,$A$49:$A$59,"Dépenses de personnel d'ingénieurs (cdd)"),0)+IF($B$27&gt;=12,SUMIFS($AG$49:$AG$59,$A$49:$A$59,"Dépenses de personnel d'ingénieurs (cdd)"),0)</f>
        <v>0</v>
      </c>
      <c r="C123" s="241"/>
      <c r="D123" s="242"/>
      <c r="E123" s="30"/>
    </row>
    <row r="124" spans="1:32" ht="15" customHeight="1" x14ac:dyDescent="0.25">
      <c r="A124" s="56" t="s">
        <v>93</v>
      </c>
      <c r="B124" s="120">
        <f>IF($B$27&gt;=1,SUMIFS($F$49:$F$59,$A$49:$A$59,"Dépenses de personnel d'ingénieurs (stagiaires)"),0)+IF($B$27&gt;=2,SUMIFS($I$49:$I$59,$A$49:$A$59,"Dépenses de personnel d'ingénieurs (stagiaires)"),0)+IF($B$27&gt;=3,SUMIFS($L$49:$L$59,$A$49:$A$59,"Dépenses de personnel d'ingénieurs (stagiaires)"),0)+IF($B$27&gt;=4,SUMIFS($O$49:$O$59,$A$49:$A$59,"Dépenses de personnel d'ingénieurs (stagiaires)"),0)+IF($B$27&gt;=5,SUMIFS($R$49:$R$59,$A$49:$A$59,"Dépenses de personnel d'ingénieurs (stagiaires)"),0)+IF($B$27&gt;=6,SUMIFS($U$49:$U$59,$A$49:$A$59,"Dépenses de personnel d'ingénieurs (stagiaires)"),0)+IF($B$27&gt;=7,SUMIFS($X$49:$X$59,$A$49:$A$59,"Dépenses de personnel d'ingénieurs (stagiaires)"),0)+IF($B$27&gt;=8,SUMIFS($AA$49:$AA$59,$A$49:$A$59,"Dépenses de personnel d'ingénieurs (cdd)"),0)+IF($B$27&gt;=9,SUMIFS($AD$49:$AD$59,$A$49:$A$59,"Dépenses de personnel d'ingénieurs (cdd)"),0)+IF($B$27&gt;=10,SUMIFS($AJ$49:$AJ$59,$A$49:$A$59,"Dépenses de personnel d'ingénieurs (cdd)"),0)+IF($B$27&gt;=11,SUMIFS($AM$49:$AM$59,$A$49:$A$59,"Dépenses de personnel d'ingénieurs (stagiaires)"),0)+IF($B$27&gt;=12,SUMIFS($AG$49:$AG$59,$A$49:$A$59,"Dépenses de personnel d'ingénieurs (stagiaires)"),0)</f>
        <v>0</v>
      </c>
      <c r="C124" s="241"/>
      <c r="D124" s="242"/>
      <c r="E124" s="30"/>
    </row>
    <row r="125" spans="1:32" ht="15" customHeight="1" x14ac:dyDescent="0.25">
      <c r="A125" s="56" t="s">
        <v>94</v>
      </c>
      <c r="B125" s="120">
        <f>IF($B$27&gt;=1,SUMIFS($F$49:$F$59,$A$49:$A$59,"Dépenses de personnel de techniciens (salariés permanents)"),0)+IF($B$27&gt;=2,SUMIFS($I$49:$I$59,$A$49:$A$59,"Dépenses de personnel de techniciens (salariés permanents)"),0)+IF($B$27&gt;=3,SUMIFS($L$49:$L$59,$A$49:$A$59,"Dépenses de personnel de techniciens (salariés permanents)"),0)+IF($B$27&gt;=4,SUMIFS($O$49:$O$59,$A$49:$A$59,"Dépenses de personnel de techniciens (salariés permanents)"),0)+IF($B$27&gt;=5,SUMIFS($R$49:$R$59,$A$49:$A$59,"Dépenses de personnel de techniciens (salariés permanents)"),0)+IF($B$27&gt;=6,SUMIFS($U$49:$U$59,$A$49:$A$59,"Dépenses de personnel de techniciens (salariés permanents)"),0)+IF($B$27&gt;=7,SUMIFS($X$49:$X$59,$A$49:$A$59,"Dépenses de personnel de techniciens (salariés permanents)"),0)+IF($B$27&gt;=8,SUMIFS($AA$49:$AA$59,$A$49:$A$59,"Dépenses de personnel de techniciens (salariés permanents)"),0)+IF($B$27&gt;=9,SUMIFS($AD$49:$AD$59,$A$49:$A$59,"Dépenses de personnel de techniciens (salariés permanents)"),0)+IF($B$27&gt;=10,SUMIFS($AJ$49:$AJ$59,$A$49:$A$59,"Dépenses de personnel de techniciens (salariés permanents)"),0)+IF($B$27&gt;=11,SUMIFS($AM$49:$AM$59,$A$49:$A$59,"Dépenses de personnel de techniciens (salariés permanents)"),0)+IF($B$27&gt;=12,SUMIFS($AG$49:$AG$59,$A$49:$A$59,"Dépenses de personnel de techniciens (salariés permanents)"),0)</f>
        <v>0</v>
      </c>
      <c r="C125" s="241"/>
      <c r="D125" s="242"/>
    </row>
    <row r="126" spans="1:32" ht="15" customHeight="1" x14ac:dyDescent="0.25">
      <c r="A126" s="56" t="s">
        <v>95</v>
      </c>
      <c r="B126" s="120">
        <f>IF($B$27&gt;=1,SUMIFS($F$49:$F$59,$A$49:$A$59,"Dépenses de personnel de techniciens (cdd)"),0)+IF($B$27&gt;=2,SUMIFS($I$49:$I$59,$A$49:$A$59,"Dépenses de personnel de techniciens (cdd)"),0)+IF($B$27&gt;=3,SUMIFS($L$49:$L$59,$A$49:$A$59,"Dépenses de personnel de techniciens (cdd)"),0)+IF($B$27&gt;=4,SUMIFS($O$49:$O$59,$A$49:$A$59,"Dépenses de personnel de techniciens (cdd)"),0)+IF($B$27&gt;=5,SUMIFS($R$49:$R$59,$A$49:$A$59,"Dépenses de personnel de techniciens (cdd)"),0)+IF($B$27&gt;=6,SUMIFS($U$49:$U$59,$A$49:$A$59,"Dépenses de personnel de techniciens (cdd)"),0)+IF($B$27&gt;=7,SUMIFS($X$49:$X$59,$A$49:$A$59,"Dépenses de personnel de techniciens (cdd)"),0)+IF($B$27&gt;=8,SUMIFS($AA$49:$AA$59,$A$49:$A$59,"Dépenses de personnel de techniciens (cdd)"),0)+IF($B$27&gt;=9,SUMIFS($AD$49:$AD$59,$A$49:$A$59,"Dépenses de personnel de techniciens (cdd)"),0)+IF($B$27&gt;=10,SUMIFS($AJ$49:$AJ$59,$A$49:$A$59,"Dépenses de personnel de techniciens (cdd)"),0)+IF($B$27&gt;=11,SUMIFS($AM$49:$AM$59,$A$49:$A$59,"Dépenses de personnel de techniciens (cdd)"),0)+IF($B$27&gt;=12,SUMIFS($AG$49:$AG$59,$A$49:$A$59,"Dépenses de personnel de techniciens (cdd)"),0)</f>
        <v>0</v>
      </c>
      <c r="C126" s="241"/>
      <c r="D126" s="242"/>
      <c r="E126" s="30"/>
    </row>
    <row r="127" spans="1:32" ht="15" customHeight="1" x14ac:dyDescent="0.25">
      <c r="A127" s="56" t="s">
        <v>96</v>
      </c>
      <c r="B127" s="120">
        <f>IF($B$27&gt;=1,SUMIFS($F$49:$F$59,$A$49:$A$59,"Dépenses de personnel de techniciens (stagiaires)"),0)+IF($B$27&gt;=2,SUMIFS($I$49:$I$59,$A$49:$A$59,"Dépenses de personnel de techniciens (stagiaires)"),0)+IF($B$27&gt;=3,SUMIFS($L$49:$L$59,$A$49:$A$59,"Dépenses de personnel de techniciens (stagiaires)"),0)+IF($B$27&gt;=4,SUMIFS($O$49:$O$59,$A$49:$A$59,"Dépenses de personnel de techniciens (stagiaires)"),0)+IF($B$27&gt;=5,SUMIFS($R$49:$R$59,$A$49:$A$59,"Dépenses de personnel de techniciens (stagiaires)"),0)+IF($B$27&gt;=6,SUMIFS($U$49:$U$59,$A$49:$A$59,"Dépenses de personnel de techniciens (stagiaires)"),0)+IF($B$27&gt;=7,SUMIFS($X$49:$X$59,$A$49:$A$59,"Dépenses de personnel de techniciens (stagiaires)"),0)+IF($B$27&gt;=8,SUMIFS($AA$49:$AA$59,$A$49:$A$59,"Dépenses de personnel de techniciens (stagiaires)"),0)+IF($B$27&gt;=9,SUMIFS($AD$49:$AD$59,$A$49:$A$59,"Dépenses de personnel de techniciens (stagiaires)"),0)+IF($B$27&gt;=10,SUMIFS($AJ$49:$AJ$59,$A$49:$A$59,"Dépenses de personnel de techniciens (stagiaires)"),0)+IF($B$27&gt;=11,SUMIFS($AM$49:$AM$59,$A$49:$A$59,"Dépenses de personnel de techniciens (stagiaires)"),0)+IF($B$27&gt;=12,SUMIFS($AG$49:$AG$59,$A$49:$A$59,"Dépenses de personnel de techniciens (stagiaires)"),0)</f>
        <v>0</v>
      </c>
      <c r="C127" s="241"/>
      <c r="D127" s="242"/>
      <c r="E127" s="30"/>
    </row>
    <row r="128" spans="1:32" ht="15" customHeight="1" x14ac:dyDescent="0.25">
      <c r="A128" s="57" t="s">
        <v>82</v>
      </c>
      <c r="B128" s="120">
        <f>IF($B$27&gt;=1,SUMIFS($F$49:$F$59,$A$49:$A$59,"Frais de missions"),0)+IF($B$27&gt;=2,SUMIFS($I$49:$I$59,$A$49:$A$59,"Frais de missions"),0)+IF($B$27&gt;=3,SUMIFS($L$49:$L$59,$A$49:$A$59,"Frais de missions"),0)+IF($B$27&gt;=4,SUMIFS($O$49:$O$59,$A$49:$A$59,"Frais de missions"),0)+IF($B$27&gt;=5,SUMIFS($R$49:$R$59,$A$49:$A$59,"Frais de missions"),0)+IF($B$27&gt;=6,SUMIFS($U$49:$U$59,$A$49:$A$59,"Frais de missions"),0)+IF($B$27&gt;=7,SUMIFS($X$49:$X$59,$A$49:$A$59,"Frais de missions"),0)+IF($B$27&gt;=8,SUMIFS($AA$49:$AA$59,$A$49:$A$59,"Frais de missions"),0)+IF($B$27&gt;=9,SUMIFS($AD$49:$AD$59,$A$49:$A$59,"Frais de missions"),0)+IF($B$27&gt;=10,SUMIFS($AJ$49:$AJ$59,$A$49:$A$59,"Frais de missions"),0)+IF($B$27&gt;=11,SUMIFS($AM$49:$AM$59,$A$49:$A$59,"Frais de missions"),0)+IF($B$27&gt;=12,SUMIFS($AG$49:$AG$59,$A$49:$A$59,"Frais de missions"),0)</f>
        <v>0</v>
      </c>
      <c r="C128" s="241"/>
      <c r="D128" s="242"/>
      <c r="E128" s="30"/>
    </row>
    <row r="129" spans="1:6" ht="15" customHeight="1" x14ac:dyDescent="0.25">
      <c r="A129" s="57" t="s">
        <v>100</v>
      </c>
      <c r="B129" s="120">
        <f>IF($B$27&gt;=1,SUMIFS($F$49:$F$59,$A$49:$A$59,"Ouvriés impliqués"),0)+IF($B$27&gt;=2,SUMIFS($I$49:$I$59,$A$49:$A$59,"Ouvriés impliqués"),0)+IF($B$27&gt;=3,SUMIFS($L$49:$L$59,$A$49:$A$59,"Ouvriés impliqués"),0)+IF($B$27&gt;=4,SUMIFS($O$49:$O$59,$A$49:$A$59,"Ouvriés impliqués"),0)+IF($B$27&gt;=5,SUMIFS($R$49:$R$59,$A$49:$A$59,"Ouvriés impliqués"),0)+IF($B$27&gt;=6,SUMIFS($U$49:$U$59,$A$49:$A$59,"Ouvriés impliqués"),0)+IF($B$27&gt;=7,SUMIFS($X$49:$X$59,$A$49:$A$59,"Ouvriés impliqués"),0)+IF($B$27&gt;=8,SUMIFS($AA$49:$AA$59,$A$49:$A$59,"Ouvriés impliqués"),0)+IF($B$27&gt;=9,SUMIFS($AD$49:$AD$59,$A$49:$A$59,"Ouvriés impliqués"),0)+IF($B$27&gt;=10,SUMIFS($AJ$49:$AJ$59,$A$49:$A$59,"Ouvriés impliqués"),0)+IF($B$27&gt;=11,SUMIFS($AM$49:$AM$59,$A$49:$A$59,"Ouvriés impliqués"),0)+IF($B$27&gt;=12,SUMIFS($AG$49:$AG$59,$A$49:$A$59,"Ouvriés impliqués"),0)</f>
        <v>0</v>
      </c>
      <c r="C129" s="241"/>
      <c r="D129" s="242"/>
      <c r="E129" s="30"/>
    </row>
    <row r="130" spans="1:6" ht="15" customHeight="1" x14ac:dyDescent="0.25">
      <c r="A130" s="57" t="s">
        <v>97</v>
      </c>
      <c r="B130" s="120">
        <f>IF($B$27&gt;=1,SUMIFS($F$49:$F$59,$A$49:$A$59,"Saisonniers impliqués"),0)+IF($B$27&gt;=2,SUMIFS($I$49:$I$59,$A$49:$A$59,"Saisonniers impliqués"),0)+IF($B$27&gt;=3,SUMIFS($L$49:$L$59,$A$49:$A$59,"Saisonniers impliqués"),0)+IF($B$27&gt;=4,SUMIFS($O$49:$O$59,$A$49:$A$59,"Saisonniers impliqués"),0)+IF($B$27&gt;=5,SUMIFS($R$49:$R$59,$A$49:$A$59,"Saisonniers impliqués"),0)+IF($B$27&gt;=6,SUMIFS($U$49:$U$59,$A$49:$A$59,"Saisonniers impliqués"),0)+IF($B$27&gt;=7,SUMIFS($X$49:$X$59,$A$49:$A$59,"Saisonniers impliqués"),0)+IF($B$27&gt;=8,SUMIFS($AA$49:$AA$59,$A$49:$A$59,"Saisonniers impliqués"),0)+IF($B$27&gt;=9,SUMIFS($AD$49:$AD$59,$A$49:$A$59,"Saisonniers impliqués"),0)+IF($B$27&gt;=10,SUMIFS($AJ$49:$AJ$59,$A$49:$A$59,"Saisonniers impliqués"),0)+IF($B$27&gt;=11,SUMIFS($AM$49:$AM$59,$A$49:$A$59,"Saisonniers impliqués"),0)+IF($B$27&gt;=12,SUMIFS($AG$49:$AG$59,$A$49:$A$59,"Saisonniers impliqués"),0)</f>
        <v>0</v>
      </c>
      <c r="C130" s="241"/>
      <c r="D130" s="242"/>
      <c r="E130" s="30"/>
    </row>
    <row r="131" spans="1:6" x14ac:dyDescent="0.25">
      <c r="A131" s="57" t="s">
        <v>98</v>
      </c>
      <c r="B131" s="120">
        <f>IF($B$27&gt;=1,SUMIFS($F$49:$F$59,$A$49:$A$59,"Secrétariats impliqués"),0)+IF($B$27&gt;=2,SUMIFS($I$49:$I$59,$A$49:$A$59,"Secrétariats impliqués"),0)+IF($B$27&gt;=3,SUMIFS($L$49:$L$59,$A$49:$A$59,"Secrétariats impliqués"),0)+IF($B$27&gt;=4,SUMIFS($O$49:$O$59,$A$49:$A$59,"Secrétariats impliqués"),0)+IF($B$27&gt;=5,SUMIFS($R$49:$R$59,$A$49:$A$59,"Secrétariats impliqués"),0)+IF($B$27&gt;=6,SUMIFS($U$49:$U$59,$A$49:$A$59,"Secrétariats impliqués"),0)+IF($B$27&gt;=7,SUMIFS($X$49:$X$59,$A$49:$A$59,"Secrétariats impliqués"),0)+IF($B$27&gt;=8,SUMIFS($AA$49:$AA$59,$A$49:$A$59,"Secrétariats impliqués"),0)+IF($B$27&gt;=9,SUMIFS($AD$49:$AD$59,$A$49:$A$59,"Secrétariats impliqués"),0)+IF($B$27&gt;=10,SUMIFS($AJ$49:$AJ$59,$A$49:$A$59,"Secrétariats impliqués"),0)+IF($B$27&gt;=11,SUMIFS($AM$49:$AM$59,$A$49:$A$59,"Secrétariats impliqués"),0)+IF($B$27&gt;=12,SUMIFS($AG$49:$AG$59,$A$49:$A$59,"Secrétariats impliqués"),0)</f>
        <v>0</v>
      </c>
      <c r="C131" s="241"/>
      <c r="D131" s="242"/>
      <c r="E131" s="30"/>
    </row>
    <row r="132" spans="1:6" x14ac:dyDescent="0.25">
      <c r="A132" s="57" t="s">
        <v>99</v>
      </c>
      <c r="B132" s="120">
        <f>IF($B$27&gt;=1,SUMIFS($F$49:$F$59,$A$49:$A$59,"Autres personnes impliqués"),0)+IF($B$27&gt;=2,SUMIFS($I$49:$I$59,$A$49:$A$59,"Autres personnes impliqués"),0)+IF($B$27&gt;=3,SUMIFS($L$49:$L$59,$A$49:$A$59,"Autres personnes impliqués"),0)+IF($B$27&gt;=4,SUMIFS($O$49:$O$59,$A$49:$A$59,"Autres personnes impliqués"),0)+IF($B$27&gt;=5,SUMIFS($R$49:$R$59,$A$49:$A$59,"Autres personnes impliqués"),0)+IF($B$27&gt;=6,SUMIFS($U$49:$U$59,$A$49:$A$59,"Autres personnes impliqués"),0)+IF($B$27&gt;=7,SUMIFS($X$49:$X$59,$A$49:$A$59,"Autres personnes impliqués"),0)+IF($B$27&gt;=8,SUMIFS($AA$49:$AA$59,$A$49:$A$59,"Autres personnes impliqués"),0)+IF($B$27&gt;=9,SUMIFS($AD$49:$AD$59,$A$49:$A$59,"Autres personnes impliqués"),0)+IF($B$27&gt;=10,SUMIFS($AJ$49:$AJ$59,$A$49:$A$59,"Autres personnes impliqués"),0)+IF($B$27&gt;=11,SUMIFS($AM$49:$AM$59,$A$49:$A$59,"Autres personnes impliqués"),0)+IF($B$27&gt;=12,SUMIFS($AG$49:$AG$59,$A$49:$A$59,"Autres personnes impliqués"),0)</f>
        <v>0</v>
      </c>
      <c r="C132" s="241"/>
      <c r="D132" s="242"/>
      <c r="E132" s="30"/>
    </row>
    <row r="133" spans="1:6" x14ac:dyDescent="0.25">
      <c r="A133" s="57" t="s">
        <v>101</v>
      </c>
      <c r="B133" s="120">
        <f>IF($B$27&gt;=1,SUMIFS($F$64:$F$73,$A$64:$A$73,"Prestations de services"),0)+IF($B$27&gt;=2,SUMIFS($I$64:$I$73,$A$64:$A$73,"Prestations de services"),0)+IF($B$27&gt;=3,SUMIFS($L$64:$L$73,$A$64:$A$73,"Prestations de services"),0)+IF($B$27&gt;=4,SUMIFS($O$64:$O$73,$A$64:$A$73,"Prestations de services"),0)+IF($B$27&gt;=5,SUMIFS($R$64:$R$73,$A$64:$A$73,"Prestations de services"),0)+IF($B$27&gt;=6,SUMIFS($U$64:$U$73,$A$64:$A$73,"Prestations de services"),0)+IF($B$27&gt;=7,SUMIFS($X$64:$X$73,$A$64:$A$73,"Prestations de services"),0)+IF($B$27&gt;=8,SUMIFS($AA$64:$AA$73,$A$64:$A$73,"Prestations de services"),0)+IF($B$27&gt;=9,SUMIFS($AD$64:$AD$73,$A$64:$A$73,"Prestations de services"),0)+IF($B$27&gt;=10,SUMIFS($AJ$64:$AJ$73,$A$64:$A$73,"Prestations de services"),0)+IF($B$27&gt;=11,SUMIFS($AM$64:$AM$73,$A$64:$A$73,"Prestations de services"),0)+IF($B$27&gt;=12,SUMIFS($AG$64:$AG$73,$A$64:$A$73,"Prestations de services"),0)</f>
        <v>0</v>
      </c>
      <c r="C133" s="241"/>
      <c r="D133" s="242"/>
      <c r="E133" s="30"/>
    </row>
    <row r="134" spans="1:6" x14ac:dyDescent="0.25">
      <c r="A134" s="57" t="s">
        <v>83</v>
      </c>
      <c r="B134" s="120">
        <f>IF($B$27&gt;=1,SUMIFS($F$64:$F$73,$A$64:$A$73,"Acquisition de matériels"),0)+IF($B$27&gt;=2,SUMIFS($I$64:$I$73,$A$64:$A$73,"Acquisition de matériels"),0)+IF($B$27&gt;=3,SUMIFS($L$64:$L$73,$A$64:$A$73,"Acquisition de matériels"),0)+IF($B$27&gt;=4,SUMIFS($O$64:$O$73,$A$64:$A$73,"Acquisition de matériels"),0)+IF($B$27&gt;=5,SUMIFS($R$64:$R$73,$A$64:$A$73,"Acquisition de matériels"),0)+IF($B$27&gt;=6,SUMIFS($U$64:$U$73,$A$64:$A$73,"Acquisition de matériels"),0)+IF($B$27&gt;=7,SUMIFS($X$64:$X$73,$A$64:$A$73,"Acquisition de matériels"),0)+IF($B$27&gt;=8,SUMIFS($AA$64:$AA$73,$A$64:$A$73,"Acquisition de matériels"),0)+IF($B$27&gt;=9,SUMIFS($AD$64:$AD$73,$A$64:$A$73,"Acquisition de matériels"),0)+IF($B$27&gt;=10,SUMIFS($AJ$64:$AJ$73,$A$64:$A$73,"Acquisition de matériels"),0)+IF($B$27&gt;=11,SUMIFS($AM$64:$AM$73,$A$64:$A$73,"Acquisition de matériels"),0)+IF($B$27&gt;=12,SUMIFS($AG$64:$AG$73,$A$64:$A$73,"Acquisition de matériels"),0)</f>
        <v>0</v>
      </c>
      <c r="C134" s="241"/>
      <c r="D134" s="242"/>
      <c r="E134" s="30"/>
    </row>
    <row r="135" spans="1:6" x14ac:dyDescent="0.25">
      <c r="A135" s="57" t="s">
        <v>102</v>
      </c>
      <c r="B135" s="120">
        <f>IF($B$27&gt;=1,SUMIFS($F$64:$F$73,$A$64:$A$73,"Consommables"),0)+IF($B$27&gt;=2,SUMIFS($I$64:$I$73,$A$64:$A$73,"Consommables"),0)+IF($B$27&gt;=3,SUMIFS($L$64:$L$73,$A$64:$A$73,"Consommables"),0)+IF($B$27&gt;=4,SUMIFS($O$64:$O$73,$A$64:$A$73,"Consommables"),0)+IF($B$27&gt;=5,SUMIFS($R$64:$R$73,$A$64:$A$73,"Consommables"),0)+IF($B$27&gt;=6,SUMIFS($U$64:$U$73,$A$64:$A$73,"Consommables"),0)+IF($B$27&gt;=7,SUMIFS($X$64:$X$73,$A$64:$A$73,"Consommables"),0)+IF($B$27&gt;=8,SUMIFS($AA$64:$AA$73,$A$64:$A$73,"Consommables"),0)+IF($B$27&gt;=9,SUMIFS($AD$64:$AD$73,$A$64:$A$73,"Consommables"),0)+IF($B$27&gt;=10,SUMIFS($AJ$64:$AJ$73,$A$64:$A$73,"Consommables"),0)+IF($B$27&gt;=11,SUMIFS($AM$64:$AM$73,$A$64:$A$73,"Consommables"),0)+IF($B$27&gt;=12,SUMIFS($AG$64:$AG$73,$A$64:$A$73,"Consommables"),0)</f>
        <v>0</v>
      </c>
      <c r="C135" s="241"/>
      <c r="D135" s="242"/>
      <c r="E135" s="30"/>
    </row>
    <row r="136" spans="1:6" x14ac:dyDescent="0.25">
      <c r="A136" s="57" t="s">
        <v>103</v>
      </c>
      <c r="B136" s="120">
        <f>IF($B$27&gt;=1,SUMIFS($F$78:$F$82,$A$78:$A$82,"Frais généraux"),0)+IF($B$27&gt;=2,SUMIFS($I$78:$I$82,$A$78:$A$82,"Frais généraux"),0)+IF($B$27&gt;=3,SUMIFS($L$78:$L$82,$A$78:$A$82,"Frais généraux"),0)+IF($B$27&gt;=4,SUMIFS($O$78:$O$82,$A$78:$A$82,"Frais généraux"),0)+IF($B$27&gt;=5,SUMIFS($R$78:$R$82,$A$78:$A$82,"Frais généraux"),0)+IF($B$27&gt;=6,SUMIFS($U$78:$U$82,$A$78:$A$82,"Frais généraux"),0)+IF($B$27&gt;=7,SUMIFS($X$78:$X$82,$A$78:$A$82,"Frais généraux"),0)+IF($B$27&gt;=8,SUMIFS($AA$78:$AA$82,$A$78:$A$82,"Frais généraux"),0)+IF($B$27&gt;=9,SUMIFS($AD$78:$AD$82,$A$78:$A$82,"Frais généraux"),0)+IF($B$27&gt;=10,SUMIFS($AJ$78:$AJ$82,$A$78:$A$82,"Frais généraux"),0)+IF($B$27&gt;=11,SUMIFS($AM$78:$AM$82,$A$78:$A$82,"Frais généraux"),0)+IF($B$27&gt;=12,SUMIFS($AG$78:$AG$82,$A$78:$A$82,"Frais généraux"),0)</f>
        <v>0</v>
      </c>
      <c r="C136" s="241"/>
      <c r="D136" s="242"/>
      <c r="E136" s="30"/>
    </row>
    <row r="137" spans="1:6" x14ac:dyDescent="0.25">
      <c r="A137" s="56"/>
      <c r="B137" s="56"/>
      <c r="C137" s="121"/>
      <c r="D137" s="239"/>
      <c r="E137" s="240"/>
      <c r="F137" s="30"/>
    </row>
    <row r="138" spans="1:6" x14ac:dyDescent="0.25">
      <c r="A138" s="56"/>
      <c r="B138" s="57"/>
      <c r="C138" s="120"/>
      <c r="D138" s="241"/>
      <c r="E138" s="242"/>
      <c r="F138" s="30"/>
    </row>
    <row r="139" spans="1:6" x14ac:dyDescent="0.25">
      <c r="A139" s="56"/>
      <c r="B139" s="57"/>
      <c r="C139" s="120"/>
      <c r="D139" s="241"/>
      <c r="E139" s="242"/>
      <c r="F139" s="30"/>
    </row>
    <row r="140" spans="1:6" x14ac:dyDescent="0.25">
      <c r="A140" s="56"/>
      <c r="B140" s="57"/>
      <c r="C140" s="120"/>
      <c r="D140" s="241"/>
      <c r="E140" s="242"/>
      <c r="F140" s="30"/>
    </row>
    <row r="141" spans="1:6" x14ac:dyDescent="0.25">
      <c r="A141" s="56"/>
      <c r="B141" s="57"/>
      <c r="C141" s="120"/>
      <c r="D141" s="241"/>
      <c r="E141" s="242"/>
      <c r="F141" s="30"/>
    </row>
    <row r="142" spans="1:6" x14ac:dyDescent="0.25">
      <c r="A142" s="56"/>
      <c r="B142" s="57"/>
      <c r="C142" s="120"/>
      <c r="D142" s="241"/>
      <c r="E142" s="242"/>
      <c r="F142" s="30"/>
    </row>
    <row r="143" spans="1:6" x14ac:dyDescent="0.25">
      <c r="A143" s="57"/>
      <c r="B143" s="57"/>
      <c r="C143" s="120"/>
      <c r="D143" s="241"/>
      <c r="E143" s="242"/>
      <c r="F143" s="30"/>
    </row>
    <row r="144" spans="1:6" x14ac:dyDescent="0.25">
      <c r="A144" s="57"/>
      <c r="B144" s="57"/>
      <c r="C144" s="120"/>
      <c r="D144" s="241"/>
      <c r="E144" s="242"/>
      <c r="F144" s="30"/>
    </row>
    <row r="145" spans="1:6" x14ac:dyDescent="0.25">
      <c r="A145" s="57"/>
      <c r="B145" s="57"/>
      <c r="C145" s="120"/>
      <c r="D145" s="241"/>
      <c r="E145" s="242"/>
      <c r="F145" s="30"/>
    </row>
    <row r="146" spans="1:6" x14ac:dyDescent="0.25">
      <c r="A146" s="57"/>
      <c r="B146" s="57"/>
      <c r="C146" s="120"/>
      <c r="D146" s="241"/>
      <c r="E146" s="242"/>
      <c r="F146" s="30"/>
    </row>
    <row r="147" spans="1:6" x14ac:dyDescent="0.25">
      <c r="A147" s="57"/>
      <c r="B147" s="57"/>
      <c r="C147" s="120"/>
      <c r="D147" s="241"/>
      <c r="E147" s="242"/>
      <c r="F147" s="30"/>
    </row>
    <row r="148" spans="1:6" x14ac:dyDescent="0.25">
      <c r="A148" s="57"/>
      <c r="B148" s="57"/>
      <c r="C148" s="120"/>
      <c r="D148" s="241"/>
      <c r="E148" s="242"/>
      <c r="F148" s="30"/>
    </row>
    <row r="149" spans="1:6" x14ac:dyDescent="0.25">
      <c r="A149" s="57"/>
      <c r="B149" s="57"/>
      <c r="C149" s="120"/>
      <c r="D149" s="241"/>
      <c r="E149" s="242"/>
      <c r="F149" s="30"/>
    </row>
    <row r="150" spans="1:6" x14ac:dyDescent="0.25">
      <c r="A150" s="57"/>
      <c r="B150" s="57"/>
      <c r="C150" s="120"/>
      <c r="D150" s="241"/>
      <c r="E150" s="242"/>
      <c r="F150" s="30"/>
    </row>
    <row r="151" spans="1:6" x14ac:dyDescent="0.25">
      <c r="A151" s="57"/>
      <c r="B151" s="57"/>
      <c r="C151" s="119"/>
      <c r="D151" s="241"/>
      <c r="E151" s="242"/>
      <c r="F151" s="30"/>
    </row>
    <row r="152" spans="1:6" x14ac:dyDescent="0.25">
      <c r="A152" s="56"/>
      <c r="B152" s="56"/>
      <c r="C152" s="121"/>
      <c r="D152" s="239"/>
      <c r="E152" s="240"/>
      <c r="F152" s="30"/>
    </row>
    <row r="153" spans="1:6" x14ac:dyDescent="0.25">
      <c r="A153" s="57"/>
      <c r="B153" s="57"/>
      <c r="C153" s="120"/>
      <c r="D153" s="241"/>
      <c r="E153" s="242"/>
      <c r="F153" s="30"/>
    </row>
    <row r="154" spans="1:6" x14ac:dyDescent="0.25">
      <c r="A154" s="57"/>
      <c r="B154" s="57"/>
      <c r="C154" s="120"/>
      <c r="D154" s="241"/>
      <c r="E154" s="242"/>
      <c r="F154" s="30"/>
    </row>
    <row r="155" spans="1:6" x14ac:dyDescent="0.25">
      <c r="A155" s="57"/>
      <c r="B155" s="57"/>
      <c r="C155" s="120"/>
      <c r="D155" s="241"/>
      <c r="E155" s="242"/>
      <c r="F155" s="30"/>
    </row>
    <row r="156" spans="1:6" x14ac:dyDescent="0.25">
      <c r="A156" s="57"/>
      <c r="B156" s="57"/>
      <c r="C156" s="120"/>
      <c r="D156" s="241"/>
      <c r="E156" s="242"/>
      <c r="F156" s="30"/>
    </row>
    <row r="157" spans="1:6" x14ac:dyDescent="0.25">
      <c r="A157" s="57"/>
      <c r="B157" s="57"/>
      <c r="C157" s="120"/>
      <c r="D157" s="241"/>
      <c r="E157" s="242"/>
      <c r="F157" s="30"/>
    </row>
    <row r="158" spans="1:6" x14ac:dyDescent="0.25">
      <c r="A158" s="57"/>
      <c r="B158" s="57"/>
      <c r="C158" s="120"/>
      <c r="D158" s="241"/>
      <c r="E158" s="242"/>
      <c r="F158" s="30"/>
    </row>
    <row r="159" spans="1:6" x14ac:dyDescent="0.25">
      <c r="A159" s="57"/>
      <c r="B159" s="57"/>
      <c r="C159" s="120"/>
      <c r="D159" s="241"/>
      <c r="E159" s="242"/>
      <c r="F159" s="30"/>
    </row>
    <row r="160" spans="1:6" x14ac:dyDescent="0.25">
      <c r="A160" s="57"/>
      <c r="B160" s="57"/>
      <c r="C160" s="120"/>
      <c r="D160" s="241"/>
      <c r="E160" s="242"/>
      <c r="F160" s="30"/>
    </row>
    <row r="161" spans="1:6" x14ac:dyDescent="0.25">
      <c r="A161" s="57"/>
      <c r="B161" s="57"/>
      <c r="C161" s="120"/>
      <c r="D161" s="241"/>
      <c r="E161" s="242"/>
      <c r="F161" s="30"/>
    </row>
    <row r="162" spans="1:6" x14ac:dyDescent="0.25">
      <c r="A162" s="57"/>
      <c r="B162" s="57"/>
      <c r="C162" s="120"/>
      <c r="D162" s="241"/>
      <c r="E162" s="242"/>
      <c r="F162" s="30"/>
    </row>
    <row r="163" spans="1:6" x14ac:dyDescent="0.25">
      <c r="A163" s="57"/>
      <c r="B163" s="57"/>
      <c r="C163" s="120"/>
      <c r="D163" s="241"/>
      <c r="E163" s="242"/>
      <c r="F163" s="30"/>
    </row>
    <row r="164" spans="1:6" x14ac:dyDescent="0.25">
      <c r="A164" s="57"/>
      <c r="B164" s="57"/>
      <c r="C164" s="120"/>
      <c r="D164" s="241"/>
      <c r="E164" s="242"/>
      <c r="F164" s="30"/>
    </row>
    <row r="165" spans="1:6" x14ac:dyDescent="0.25">
      <c r="A165" s="57"/>
      <c r="B165" s="57"/>
      <c r="C165" s="120"/>
      <c r="D165" s="241"/>
      <c r="E165" s="242"/>
      <c r="F165" s="30"/>
    </row>
    <row r="166" spans="1:6" x14ac:dyDescent="0.25">
      <c r="A166" s="57"/>
      <c r="B166" s="57"/>
      <c r="C166" s="119"/>
      <c r="D166" s="241"/>
      <c r="E166" s="242"/>
      <c r="F166" s="30"/>
    </row>
    <row r="167" spans="1:6" x14ac:dyDescent="0.25">
      <c r="A167" s="56"/>
      <c r="B167" s="56"/>
      <c r="C167" s="121"/>
      <c r="D167" s="232"/>
      <c r="E167" s="233"/>
      <c r="F167" s="30"/>
    </row>
    <row r="168" spans="1:6" x14ac:dyDescent="0.25">
      <c r="A168" s="57"/>
      <c r="B168" s="57"/>
      <c r="C168" s="120"/>
      <c r="D168" s="234"/>
      <c r="E168" s="235"/>
      <c r="F168" s="30"/>
    </row>
    <row r="169" spans="1:6" x14ac:dyDescent="0.25">
      <c r="A169" s="57"/>
      <c r="B169" s="57"/>
      <c r="C169" s="120"/>
      <c r="D169" s="234"/>
      <c r="E169" s="235"/>
      <c r="F169" s="30"/>
    </row>
    <row r="170" spans="1:6" x14ac:dyDescent="0.25">
      <c r="A170" s="57"/>
      <c r="B170" s="57"/>
      <c r="C170" s="120"/>
      <c r="D170" s="234"/>
      <c r="E170" s="235"/>
      <c r="F170" s="30"/>
    </row>
    <row r="171" spans="1:6" x14ac:dyDescent="0.25">
      <c r="A171" s="57"/>
      <c r="B171" s="57"/>
      <c r="C171" s="120"/>
      <c r="D171" s="234"/>
      <c r="E171" s="235"/>
      <c r="F171" s="30"/>
    </row>
    <row r="172" spans="1:6" x14ac:dyDescent="0.25">
      <c r="A172" s="57"/>
      <c r="B172" s="57"/>
      <c r="C172" s="120"/>
      <c r="D172" s="234"/>
      <c r="E172" s="235"/>
      <c r="F172" s="30"/>
    </row>
    <row r="173" spans="1:6" x14ac:dyDescent="0.25">
      <c r="A173" s="57"/>
      <c r="B173" s="57"/>
      <c r="C173" s="120"/>
      <c r="D173" s="234"/>
      <c r="E173" s="235"/>
      <c r="F173" s="30"/>
    </row>
    <row r="174" spans="1:6" x14ac:dyDescent="0.25">
      <c r="A174" s="57"/>
      <c r="B174" s="57"/>
      <c r="C174" s="120"/>
      <c r="D174" s="234"/>
      <c r="E174" s="235"/>
      <c r="F174" s="30"/>
    </row>
    <row r="175" spans="1:6" x14ac:dyDescent="0.25">
      <c r="A175" s="57"/>
      <c r="B175" s="57"/>
      <c r="C175" s="120"/>
      <c r="D175" s="234"/>
      <c r="E175" s="235"/>
      <c r="F175" s="30"/>
    </row>
    <row r="176" spans="1:6" x14ac:dyDescent="0.25">
      <c r="A176" s="57"/>
      <c r="B176" s="57"/>
      <c r="C176" s="120"/>
      <c r="D176" s="234"/>
      <c r="E176" s="235"/>
      <c r="F176" s="30"/>
    </row>
    <row r="177" spans="1:6" x14ac:dyDescent="0.25">
      <c r="A177" s="57"/>
      <c r="B177" s="57"/>
      <c r="C177" s="120"/>
      <c r="D177" s="234"/>
      <c r="E177" s="235"/>
      <c r="F177" s="30"/>
    </row>
    <row r="178" spans="1:6" x14ac:dyDescent="0.25">
      <c r="A178" s="57"/>
      <c r="B178" s="57"/>
      <c r="C178" s="120"/>
      <c r="D178" s="234"/>
      <c r="E178" s="235"/>
      <c r="F178" s="30"/>
    </row>
    <row r="179" spans="1:6" x14ac:dyDescent="0.25">
      <c r="A179" s="57"/>
      <c r="B179" s="57"/>
      <c r="C179" s="120"/>
      <c r="D179" s="234"/>
      <c r="E179" s="235"/>
      <c r="F179" s="30"/>
    </row>
    <row r="180" spans="1:6" x14ac:dyDescent="0.25">
      <c r="A180" s="57"/>
      <c r="B180" s="57"/>
      <c r="C180" s="120"/>
      <c r="D180" s="234"/>
      <c r="E180" s="235"/>
      <c r="F180" s="30"/>
    </row>
    <row r="181" spans="1:6" x14ac:dyDescent="0.25">
      <c r="A181" s="57"/>
      <c r="B181" s="57"/>
      <c r="C181" s="119"/>
      <c r="D181" s="234"/>
      <c r="E181" s="235"/>
      <c r="F181" s="30"/>
    </row>
    <row r="182" spans="1:6" x14ac:dyDescent="0.25">
      <c r="A182" s="56"/>
      <c r="B182" s="56"/>
      <c r="C182" s="121"/>
      <c r="D182" s="232"/>
      <c r="E182" s="233"/>
      <c r="F182" s="30"/>
    </row>
    <row r="183" spans="1:6" x14ac:dyDescent="0.25">
      <c r="A183" s="57"/>
      <c r="B183" s="57"/>
      <c r="C183" s="120"/>
      <c r="D183" s="234"/>
      <c r="E183" s="235"/>
      <c r="F183" s="30"/>
    </row>
    <row r="184" spans="1:6" x14ac:dyDescent="0.25">
      <c r="A184" s="57"/>
      <c r="B184" s="57"/>
      <c r="C184" s="120"/>
      <c r="D184" s="234"/>
      <c r="E184" s="235"/>
      <c r="F184" s="30"/>
    </row>
    <row r="185" spans="1:6" x14ac:dyDescent="0.25">
      <c r="A185" s="57"/>
      <c r="B185" s="57"/>
      <c r="C185" s="120"/>
      <c r="D185" s="234"/>
      <c r="E185" s="235"/>
      <c r="F185" s="30"/>
    </row>
    <row r="186" spans="1:6" x14ac:dyDescent="0.25">
      <c r="A186" s="57"/>
      <c r="B186" s="57"/>
      <c r="C186" s="120"/>
      <c r="D186" s="234"/>
      <c r="E186" s="235"/>
      <c r="F186" s="30"/>
    </row>
    <row r="187" spans="1:6" x14ac:dyDescent="0.25">
      <c r="A187" s="57"/>
      <c r="B187" s="57"/>
      <c r="C187" s="120"/>
      <c r="D187" s="234"/>
      <c r="E187" s="235"/>
      <c r="F187" s="30"/>
    </row>
    <row r="188" spans="1:6" x14ac:dyDescent="0.25">
      <c r="A188" s="57"/>
      <c r="B188" s="57"/>
      <c r="C188" s="120"/>
      <c r="D188" s="234"/>
      <c r="E188" s="235"/>
      <c r="F188" s="30"/>
    </row>
    <row r="189" spans="1:6" x14ac:dyDescent="0.25">
      <c r="A189" s="57"/>
      <c r="B189" s="57"/>
      <c r="C189" s="120"/>
      <c r="D189" s="234"/>
      <c r="E189" s="235"/>
      <c r="F189" s="30"/>
    </row>
    <row r="190" spans="1:6" x14ac:dyDescent="0.25">
      <c r="A190" s="57"/>
      <c r="B190" s="57"/>
      <c r="C190" s="120"/>
      <c r="D190" s="234"/>
      <c r="E190" s="235"/>
      <c r="F190" s="30"/>
    </row>
    <row r="191" spans="1:6" x14ac:dyDescent="0.25">
      <c r="A191" s="57"/>
      <c r="B191" s="57"/>
      <c r="C191" s="120"/>
      <c r="D191" s="234"/>
      <c r="E191" s="235"/>
      <c r="F191" s="30"/>
    </row>
    <row r="192" spans="1:6" x14ac:dyDescent="0.25">
      <c r="A192" s="57"/>
      <c r="B192" s="57"/>
      <c r="C192" s="120"/>
      <c r="D192" s="234"/>
      <c r="E192" s="235"/>
      <c r="F192" s="30"/>
    </row>
    <row r="193" spans="1:6" x14ac:dyDescent="0.25">
      <c r="A193" s="57"/>
      <c r="B193" s="57"/>
      <c r="C193" s="120"/>
      <c r="D193" s="234"/>
      <c r="E193" s="235"/>
      <c r="F193" s="30"/>
    </row>
    <row r="194" spans="1:6" x14ac:dyDescent="0.25">
      <c r="A194" s="57"/>
      <c r="B194" s="57"/>
      <c r="C194" s="120"/>
      <c r="D194" s="234"/>
      <c r="E194" s="235"/>
      <c r="F194" s="30"/>
    </row>
    <row r="195" spans="1:6" x14ac:dyDescent="0.25">
      <c r="A195" s="57"/>
      <c r="B195" s="57"/>
      <c r="C195" s="120"/>
      <c r="D195" s="234"/>
      <c r="E195" s="235"/>
      <c r="F195" s="30"/>
    </row>
    <row r="196" spans="1:6" x14ac:dyDescent="0.25">
      <c r="A196" s="57"/>
      <c r="B196" s="57"/>
      <c r="C196" s="120"/>
      <c r="D196" s="234"/>
      <c r="E196" s="235"/>
      <c r="F196" s="30"/>
    </row>
  </sheetData>
  <customSheetViews>
    <customSheetView guid="{382F9144-C632-471B-9E71-B8C862BB84A7}" scale="80" showGridLines="0">
      <selection activeCell="B33" sqref="B33"/>
      <pageMargins left="0.7" right="0.7" top="0.75" bottom="0.75" header="0.3" footer="0.3"/>
      <pageSetup paperSize="9" orientation="portrait" r:id="rId1"/>
    </customSheetView>
  </customSheetViews>
  <mergeCells count="77">
    <mergeCell ref="AH47:AJ47"/>
    <mergeCell ref="AH62:AJ62"/>
    <mergeCell ref="AH76:AJ76"/>
    <mergeCell ref="AH86:AJ86"/>
    <mergeCell ref="AK47:AM47"/>
    <mergeCell ref="AK62:AM62"/>
    <mergeCell ref="AK76:AM76"/>
    <mergeCell ref="AK86:AM86"/>
    <mergeCell ref="D182:E196"/>
    <mergeCell ref="D167:E181"/>
    <mergeCell ref="A1:F1"/>
    <mergeCell ref="C42:E42"/>
    <mergeCell ref="C43:E43"/>
    <mergeCell ref="C122:D136"/>
    <mergeCell ref="D137:E151"/>
    <mergeCell ref="D152:E166"/>
    <mergeCell ref="A111:A116"/>
    <mergeCell ref="A76:B76"/>
    <mergeCell ref="D76:F76"/>
    <mergeCell ref="C121:D121"/>
    <mergeCell ref="A62:B62"/>
    <mergeCell ref="D62:F62"/>
    <mergeCell ref="A86:B87"/>
    <mergeCell ref="D86:F86"/>
    <mergeCell ref="G86:I86"/>
    <mergeCell ref="J86:L86"/>
    <mergeCell ref="M86:O86"/>
    <mergeCell ref="P86:R86"/>
    <mergeCell ref="S86:U86"/>
    <mergeCell ref="V86:X86"/>
    <mergeCell ref="Y86:AA86"/>
    <mergeCell ref="AB86:AD86"/>
    <mergeCell ref="AE86:AG86"/>
    <mergeCell ref="AE62:AG62"/>
    <mergeCell ref="AB76:AD76"/>
    <mergeCell ref="AE76:AG76"/>
    <mergeCell ref="V76:X76"/>
    <mergeCell ref="Y76:AA76"/>
    <mergeCell ref="Y62:AA62"/>
    <mergeCell ref="AB62:AD62"/>
    <mergeCell ref="G76:I76"/>
    <mergeCell ref="J76:L76"/>
    <mergeCell ref="M76:O76"/>
    <mergeCell ref="P76:R76"/>
    <mergeCell ref="S76:U76"/>
    <mergeCell ref="AB47:AD47"/>
    <mergeCell ref="AE47:AG47"/>
    <mergeCell ref="C41:E41"/>
    <mergeCell ref="D47:F47"/>
    <mergeCell ref="G47:I47"/>
    <mergeCell ref="J47:L47"/>
    <mergeCell ref="M47:O47"/>
    <mergeCell ref="P47:R47"/>
    <mergeCell ref="Y47:AA47"/>
    <mergeCell ref="G62:I62"/>
    <mergeCell ref="J62:L62"/>
    <mergeCell ref="M62:O62"/>
    <mergeCell ref="S47:U47"/>
    <mergeCell ref="V47:X47"/>
    <mergeCell ref="P62:R62"/>
    <mergeCell ref="S62:U62"/>
    <mergeCell ref="V62:X62"/>
    <mergeCell ref="A102:A110"/>
    <mergeCell ref="A13:E13"/>
    <mergeCell ref="A3:E3"/>
    <mergeCell ref="C40:E40"/>
    <mergeCell ref="B19:D19"/>
    <mergeCell ref="C31:E31"/>
    <mergeCell ref="C32:E32"/>
    <mergeCell ref="C33:E33"/>
    <mergeCell ref="C34:E34"/>
    <mergeCell ref="C35:E35"/>
    <mergeCell ref="C36:E36"/>
    <mergeCell ref="C37:E37"/>
    <mergeCell ref="C38:E38"/>
    <mergeCell ref="C39:E39"/>
    <mergeCell ref="A47:B47"/>
  </mergeCells>
  <conditionalFormatting sqref="A49:A59">
    <cfRule type="containsText" dxfId="260" priority="50" operator="containsText" text="Choisir une catégorie">
      <formula>NOT(ISERROR(SEARCH("Choisir une catégorie",A49)))</formula>
    </cfRule>
  </conditionalFormatting>
  <conditionalFormatting sqref="A64:A73">
    <cfRule type="containsText" dxfId="259" priority="48" operator="containsText" text="Choisir une catégorie">
      <formula>NOT(ISERROR(SEARCH("Choisir une catégorie",A64)))</formula>
    </cfRule>
  </conditionalFormatting>
  <conditionalFormatting sqref="A78:A82">
    <cfRule type="containsText" dxfId="258" priority="45" operator="containsText" text="Choisir une catégorie">
      <formula>NOT(ISERROR(SEARCH("Choisir une catégorie",A78)))</formula>
    </cfRule>
  </conditionalFormatting>
  <conditionalFormatting sqref="A137:B151">
    <cfRule type="expression" dxfId="257" priority="14">
      <formula>$C137&gt;0.005</formula>
    </cfRule>
  </conditionalFormatting>
  <conditionalFormatting sqref="B78:B82">
    <cfRule type="containsText" dxfId="256" priority="44" operator="containsText" text="A préciser">
      <formula>NOT(ISERROR(SEARCH("A préciser",B78)))</formula>
    </cfRule>
  </conditionalFormatting>
  <conditionalFormatting sqref="B49:C59">
    <cfRule type="containsText" dxfId="255" priority="47" operator="containsText" text="Catégorie et niveau de qualification">
      <formula>NOT(ISERROR(SEARCH("Catégorie et niveau de qualification",B49)))</formula>
    </cfRule>
  </conditionalFormatting>
  <conditionalFormatting sqref="B64:C73">
    <cfRule type="containsText" dxfId="254" priority="46" operator="containsText" text="A préciser">
      <formula>NOT(ISERROR(SEARCH("A préciser",B64)))</formula>
    </cfRule>
  </conditionalFormatting>
  <conditionalFormatting sqref="C12">
    <cfRule type="expression" dxfId="253" priority="32">
      <formula>A$46&gt;$B$27</formula>
    </cfRule>
  </conditionalFormatting>
  <conditionalFormatting sqref="C137:C151 B122:B136">
    <cfRule type="cellIs" dxfId="252" priority="15" operator="greaterThan">
      <formula>0.005</formula>
    </cfRule>
  </conditionalFormatting>
  <conditionalFormatting sqref="A29:B29">
    <cfRule type="expression" dxfId="251" priority="23">
      <formula>$B28&lt;&gt;$C$29</formula>
    </cfRule>
  </conditionalFormatting>
  <conditionalFormatting sqref="A137:E151">
    <cfRule type="expression" dxfId="250" priority="16">
      <formula>$F$169=0</formula>
    </cfRule>
  </conditionalFormatting>
  <conditionalFormatting sqref="A152:E166">
    <cfRule type="expression" dxfId="249" priority="17">
      <formula>$F$184=0</formula>
    </cfRule>
  </conditionalFormatting>
  <conditionalFormatting sqref="A167:E181">
    <cfRule type="expression" dxfId="248" priority="18">
      <formula>$F$199=0</formula>
    </cfRule>
  </conditionalFormatting>
  <conditionalFormatting sqref="A182:E196">
    <cfRule type="expression" dxfId="247" priority="19">
      <formula>$F$216=0</formula>
    </cfRule>
  </conditionalFormatting>
  <conditionalFormatting sqref="D62:AM74 D76:AM83 D86:AM88 D47:AM60">
    <cfRule type="expression" dxfId="246" priority="77">
      <formula>C$46&gt;$B$27</formula>
    </cfRule>
  </conditionalFormatting>
  <conditionalFormatting sqref="A32:C43">
    <cfRule type="expression" dxfId="245" priority="80">
      <formula>$F32&gt;$B$27</formula>
    </cfRule>
  </conditionalFormatting>
  <conditionalFormatting sqref="AH86:AJ88 AH62:AJ74 AH76:AJ83 AH47:AJ48 AH60:AJ60 AH49:AI59">
    <cfRule type="expression" dxfId="244" priority="12">
      <formula>C$46&gt;$B$27</formula>
    </cfRule>
  </conditionalFormatting>
  <conditionalFormatting sqref="AK86:AM88 AK62:AM74 AK76:AM83 AK47:AM48 AK60:AM60 AK49:AL59">
    <cfRule type="expression" dxfId="243" priority="11">
      <formula>#REF!&gt;$B$27</formula>
    </cfRule>
  </conditionalFormatting>
  <conditionalFormatting sqref="A122:A136">
    <cfRule type="expression" dxfId="242" priority="82">
      <formula>$B122&gt;0.005</formula>
    </cfRule>
  </conditionalFormatting>
  <dataValidations count="12">
    <dataValidation type="list" allowBlank="1" showInputMessage="1" showErrorMessage="1" sqref="B27">
      <formula1>"1,2,3,4,5,6,7,8,9,10,11,12"</formula1>
    </dataValidation>
    <dataValidation type="list" allowBlank="1" showInputMessage="1" showErrorMessage="1" sqref="B20">
      <formula1>"Petite ou moyenne,GE"</formula1>
    </dataValidation>
    <dataValidation type="list" allowBlank="1" showInputMessage="1" showErrorMessage="1" sqref="B23">
      <formula1>"Choisir une valeur,Assujetti à la TVA,Non assujetti à la TVA,Assujetti partiel à la TVA"</formula1>
    </dataValidation>
    <dataValidation type="list" allowBlank="1" showInputMessage="1" showErrorMessage="1" sqref="B26">
      <formula1>"Organisme de recherche et de diffusion des connaissances,Entreprise"</formula1>
    </dataValidation>
    <dataValidation type="list" allowBlank="1" showInputMessage="1" showErrorMessage="1" sqref="B32:B43">
      <formula1>"Recherche industrielle,Développement expérimental"</formula1>
    </dataValidation>
    <dataValidation type="list" allowBlank="1" showInputMessage="1" showErrorMessage="1" sqref="B28">
      <formula1>"Aucune,majoration possible"</formula1>
    </dataValidation>
    <dataValidation type="list" allowBlank="1" showInputMessage="1" showErrorMessage="1" sqref="B21">
      <formula1>"publique,privée"</formula1>
    </dataValidation>
    <dataValidation type="list" allowBlank="1" showInputMessage="1" showErrorMessage="1" sqref="B29">
      <formula1>"Collaboration effective,Large diffusion des résultats,Publication au catalogue officiel"</formula1>
    </dataValidation>
    <dataValidation type="list" allowBlank="1" showInputMessage="1" showErrorMessage="1" sqref="A49:A59">
      <formula1>$A$122:$A$132</formula1>
    </dataValidation>
    <dataValidation type="list" allowBlank="1" showInputMessage="1" showErrorMessage="1" sqref="A64:A73">
      <formula1>$A$133:$A$135</formula1>
    </dataValidation>
    <dataValidation type="list" allowBlank="1" showInputMessage="1" showErrorMessage="1" sqref="A78:A82">
      <formula1>$A$136</formula1>
    </dataValidation>
    <dataValidation type="list" allowBlank="1" showInputMessage="1" showErrorMessage="1" sqref="B22">
      <formula1>"Assujetti à la TVA,Non assujetti à la TVA,Assujetti partiel à la TVA"</formula1>
    </dataValidation>
  </dataValidations>
  <hyperlinks>
    <hyperlink ref="A7" location="P01_BUD" display="Budget prévisionnel de l'opération"/>
    <hyperlink ref="A9" location="P01_FIN" display="Plan de financement"/>
    <hyperlink ref="A6" location="P01_CAR" display="Caractéristiques générales du projet"/>
    <hyperlink ref="A8" location="P01_COUT" display="Synthèse des coûts et montant de l'aide solicitée"/>
    <hyperlink ref="A10" location="P01_AIDE" display="Aide au remplissage des coûts sur votre espace web AGIR"/>
    <hyperlink ref="B14" location="'NOTICE  '!A1" display="Si vous avez le moindre doute, n'ésitez pas à consulter la notic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M226"/>
  <sheetViews>
    <sheetView showGridLines="0" topLeftCell="A7" zoomScale="85" zoomScaleNormal="85" workbookViewId="0">
      <selection activeCell="B7" sqref="B7"/>
    </sheetView>
  </sheetViews>
  <sheetFormatPr baseColWidth="10" defaultColWidth="11.42578125" defaultRowHeight="14.25" x14ac:dyDescent="0.25"/>
  <cols>
    <col min="1" max="1" width="59.28515625" style="1" customWidth="1"/>
    <col min="2" max="2" width="54.5703125" style="1" customWidth="1"/>
    <col min="3" max="12" width="20.85546875" style="1" customWidth="1"/>
    <col min="13" max="14" width="14.28515625" style="1" customWidth="1"/>
    <col min="15" max="16" width="20.85546875" style="1" customWidth="1"/>
    <col min="17" max="18" width="14.28515625" style="1" customWidth="1"/>
    <col min="19" max="20" width="20.85546875" style="1" customWidth="1"/>
    <col min="21" max="22" width="14.28515625" style="1" customWidth="1"/>
    <col min="23" max="24" width="20.85546875" style="1" customWidth="1"/>
    <col min="25" max="26" width="14.28515625" style="1" customWidth="1"/>
    <col min="27" max="28" width="20.85546875" style="1" customWidth="1"/>
    <col min="29" max="30" width="14.28515625" style="1" customWidth="1"/>
    <col min="31" max="32" width="20.85546875" style="1" customWidth="1"/>
    <col min="33" max="34" width="14.28515625" style="1" customWidth="1"/>
    <col min="35" max="36" width="20.85546875" style="1" customWidth="1"/>
    <col min="37" max="38" width="14.28515625" style="1" customWidth="1"/>
    <col min="39" max="40" width="20.85546875" style="1" customWidth="1"/>
    <col min="41" max="42" width="14.28515625" style="1" customWidth="1"/>
    <col min="43" max="44" width="20.85546875" style="1" customWidth="1"/>
    <col min="45" max="16384" width="11.42578125" style="1"/>
  </cols>
  <sheetData>
    <row r="1" spans="1:6" s="127" customFormat="1" ht="63" customHeight="1" x14ac:dyDescent="0.25">
      <c r="A1" s="236" t="s">
        <v>61</v>
      </c>
      <c r="B1" s="237"/>
      <c r="C1" s="237"/>
      <c r="D1" s="237"/>
      <c r="E1" s="237"/>
      <c r="F1" s="238"/>
    </row>
    <row r="2" spans="1:6" ht="34.5" customHeight="1" x14ac:dyDescent="0.25">
      <c r="A2" s="4" t="s">
        <v>136</v>
      </c>
      <c r="B2" s="5"/>
      <c r="C2" s="5"/>
      <c r="D2" s="5"/>
      <c r="E2" s="5"/>
      <c r="F2" s="5"/>
    </row>
    <row r="3" spans="1:6" s="3" customFormat="1" ht="60" customHeight="1" x14ac:dyDescent="0.25">
      <c r="A3" s="219" t="s">
        <v>105</v>
      </c>
      <c r="B3" s="219"/>
      <c r="C3" s="219"/>
      <c r="D3" s="219"/>
      <c r="E3" s="219"/>
    </row>
    <row r="4" spans="1:6" s="3" customFormat="1" ht="21" customHeight="1" x14ac:dyDescent="0.25">
      <c r="A4" s="132"/>
      <c r="B4" s="132"/>
      <c r="C4" s="132"/>
      <c r="D4" s="132"/>
      <c r="E4" s="132"/>
    </row>
    <row r="5" spans="1:6" s="3" customFormat="1" ht="15" x14ac:dyDescent="0.25">
      <c r="A5" s="12" t="s">
        <v>56</v>
      </c>
      <c r="B5" s="1"/>
      <c r="C5" s="1"/>
      <c r="D5" s="1"/>
      <c r="E5" s="1"/>
    </row>
    <row r="6" spans="1:6" s="3" customFormat="1" ht="15" x14ac:dyDescent="0.25">
      <c r="A6" s="157" t="s">
        <v>4</v>
      </c>
      <c r="B6" s="1"/>
      <c r="C6" s="1"/>
      <c r="D6" s="1"/>
      <c r="E6" s="1"/>
    </row>
    <row r="7" spans="1:6" s="3" customFormat="1" ht="15" x14ac:dyDescent="0.25">
      <c r="A7" s="91" t="s">
        <v>12</v>
      </c>
      <c r="B7" s="1"/>
      <c r="C7" s="1"/>
      <c r="D7" s="1"/>
      <c r="E7" s="1"/>
    </row>
    <row r="8" spans="1:6" s="3" customFormat="1" ht="15" x14ac:dyDescent="0.25">
      <c r="A8" s="91" t="s">
        <v>104</v>
      </c>
      <c r="B8" s="1"/>
      <c r="C8" s="1"/>
      <c r="D8" s="1"/>
      <c r="E8" s="1"/>
    </row>
    <row r="9" spans="1:6" s="3" customFormat="1" ht="15" x14ac:dyDescent="0.25">
      <c r="A9" s="91" t="s">
        <v>29</v>
      </c>
      <c r="B9" s="1"/>
      <c r="C9" s="131"/>
      <c r="D9" s="131"/>
      <c r="E9" s="131"/>
    </row>
    <row r="10" spans="1:6" s="3" customFormat="1" ht="15" x14ac:dyDescent="0.25">
      <c r="A10" s="91" t="s">
        <v>84</v>
      </c>
      <c r="B10" s="1"/>
      <c r="C10" s="131"/>
      <c r="D10" s="131"/>
      <c r="E10" s="131"/>
    </row>
    <row r="11" spans="1:6" s="3" customFormat="1" ht="15.75" thickBot="1" x14ac:dyDescent="0.3">
      <c r="A11" s="13"/>
      <c r="B11" s="14"/>
      <c r="C11" s="14"/>
      <c r="D11" s="14"/>
      <c r="E11" s="14"/>
    </row>
    <row r="12" spans="1:6" s="3" customFormat="1" ht="15.75" thickBot="1" x14ac:dyDescent="0.3">
      <c r="A12" s="152"/>
      <c r="B12" s="153" t="s">
        <v>139</v>
      </c>
      <c r="C12" s="155"/>
      <c r="D12" s="1"/>
      <c r="E12" s="1"/>
      <c r="F12" s="1"/>
    </row>
    <row r="13" spans="1:6" s="3" customFormat="1" ht="24" customHeight="1" x14ac:dyDescent="0.25">
      <c r="A13" s="218"/>
      <c r="B13" s="218"/>
      <c r="C13" s="218"/>
      <c r="D13" s="218"/>
      <c r="E13" s="218"/>
    </row>
    <row r="14" spans="1:6" s="24" customFormat="1" ht="26.25" x14ac:dyDescent="0.25">
      <c r="A14" s="106" t="s">
        <v>106</v>
      </c>
      <c r="B14" s="107" t="s">
        <v>59</v>
      </c>
      <c r="C14" s="25"/>
      <c r="D14" s="25"/>
      <c r="E14" s="26"/>
    </row>
    <row r="15" spans="1:6" s="3" customFormat="1" ht="27.95" customHeight="1" x14ac:dyDescent="0.25">
      <c r="A15" s="6" t="s">
        <v>4</v>
      </c>
      <c r="B15" s="6"/>
      <c r="C15" s="6"/>
      <c r="D15" s="6"/>
      <c r="E15" s="6"/>
      <c r="F15" s="6"/>
    </row>
    <row r="17" spans="1:30" ht="17.25" customHeight="1" x14ac:dyDescent="0.25">
      <c r="A17" s="22" t="s">
        <v>54</v>
      </c>
      <c r="B17" s="20"/>
      <c r="C17" s="20"/>
      <c r="D17" s="20"/>
      <c r="E17" s="20"/>
    </row>
    <row r="18" spans="1:30" ht="7.5" customHeight="1" x14ac:dyDescent="0.25"/>
    <row r="19" spans="1:30" x14ac:dyDescent="0.25">
      <c r="A19" s="15" t="s">
        <v>6</v>
      </c>
      <c r="B19" s="223"/>
      <c r="C19" s="223"/>
      <c r="D19" s="223"/>
    </row>
    <row r="20" spans="1:30" x14ac:dyDescent="0.25">
      <c r="A20" s="15" t="s">
        <v>64</v>
      </c>
      <c r="B20" s="133"/>
    </row>
    <row r="21" spans="1:30" x14ac:dyDescent="0.25">
      <c r="A21" s="15" t="s">
        <v>69</v>
      </c>
      <c r="B21" s="133"/>
    </row>
    <row r="22" spans="1:30" x14ac:dyDescent="0.25">
      <c r="A22" s="15" t="s">
        <v>10</v>
      </c>
      <c r="B22" s="53"/>
    </row>
    <row r="23" spans="1:30" x14ac:dyDescent="0.25">
      <c r="B23" s="7"/>
    </row>
    <row r="24" spans="1:30" s="21" customFormat="1" ht="17.25" customHeight="1" x14ac:dyDescent="0.25">
      <c r="A24" s="22" t="s">
        <v>5</v>
      </c>
      <c r="B24" s="20"/>
      <c r="C24" s="20"/>
      <c r="D24" s="20"/>
      <c r="E24" s="20"/>
    </row>
    <row r="25" spans="1:30" ht="9.75" customHeight="1" x14ac:dyDescent="0.25"/>
    <row r="26" spans="1:30" x14ac:dyDescent="0.25">
      <c r="A26" s="15" t="s">
        <v>65</v>
      </c>
      <c r="B26" s="130"/>
    </row>
    <row r="27" spans="1:30" x14ac:dyDescent="0.25">
      <c r="A27" s="15" t="s">
        <v>63</v>
      </c>
      <c r="B27" s="154">
        <f>'Partenaire 1-coordinateur'!B27</f>
        <v>0</v>
      </c>
    </row>
    <row r="28" spans="1:30" x14ac:dyDescent="0.25">
      <c r="A28" s="15" t="s">
        <v>66</v>
      </c>
      <c r="B28" s="154">
        <f>'Partenaire 1-coordinateur'!B28</f>
        <v>0</v>
      </c>
    </row>
    <row r="29" spans="1:30" x14ac:dyDescent="0.25">
      <c r="A29" s="15" t="str">
        <f>IF($C$29=B28,"Type de majoration :","")</f>
        <v/>
      </c>
      <c r="B29" s="130"/>
      <c r="C29" s="30" t="s">
        <v>70</v>
      </c>
    </row>
    <row r="30" spans="1:30" ht="13.5" customHeight="1" x14ac:dyDescent="0.25"/>
    <row r="31" spans="1:30" ht="15" x14ac:dyDescent="0.25">
      <c r="A31" s="18" t="s">
        <v>7</v>
      </c>
      <c r="B31" s="19" t="s">
        <v>8</v>
      </c>
      <c r="C31" s="224" t="s">
        <v>9</v>
      </c>
      <c r="D31" s="225"/>
      <c r="E31" s="226"/>
    </row>
    <row r="32" spans="1:30" s="8" customFormat="1" x14ac:dyDescent="0.25">
      <c r="A32" s="9" t="str">
        <f>IF($B$27&lt;F32,"","Lot "&amp;F32)</f>
        <v/>
      </c>
      <c r="B32" s="11">
        <f>'Partenaire 1-coordinateur'!B32</f>
        <v>0</v>
      </c>
      <c r="C32" s="220">
        <f>'Partenaire 1-coordinateur'!C32:E32</f>
        <v>0</v>
      </c>
      <c r="D32" s="221"/>
      <c r="E32" s="222"/>
      <c r="F32" s="10">
        <v>1</v>
      </c>
      <c r="I32" s="10">
        <v>1</v>
      </c>
      <c r="L32" s="10">
        <v>1</v>
      </c>
      <c r="O32" s="10">
        <v>1</v>
      </c>
      <c r="R32" s="10">
        <v>1</v>
      </c>
      <c r="U32" s="10">
        <v>1</v>
      </c>
      <c r="X32" s="10">
        <v>1</v>
      </c>
      <c r="AA32" s="10">
        <v>1</v>
      </c>
      <c r="AD32" s="10">
        <v>1</v>
      </c>
    </row>
    <row r="33" spans="1:39" s="8" customFormat="1" x14ac:dyDescent="0.25">
      <c r="A33" s="9" t="str">
        <f t="shared" ref="A33:A43" si="0">IF($B$27&lt;F33,"","Lot "&amp;F33)</f>
        <v/>
      </c>
      <c r="B33" s="11">
        <f>'Partenaire 1-coordinateur'!B33</f>
        <v>0</v>
      </c>
      <c r="C33" s="220">
        <f>'Partenaire 1-coordinateur'!C33:E33</f>
        <v>0</v>
      </c>
      <c r="D33" s="221"/>
      <c r="E33" s="222"/>
      <c r="F33" s="10">
        <v>2</v>
      </c>
      <c r="I33" s="10">
        <v>2</v>
      </c>
      <c r="L33" s="10">
        <v>2</v>
      </c>
      <c r="O33" s="10">
        <v>2</v>
      </c>
      <c r="R33" s="10">
        <v>2</v>
      </c>
      <c r="U33" s="10">
        <v>2</v>
      </c>
      <c r="X33" s="10">
        <v>2</v>
      </c>
      <c r="AA33" s="10">
        <v>2</v>
      </c>
      <c r="AD33" s="10">
        <v>2</v>
      </c>
    </row>
    <row r="34" spans="1:39" s="8" customFormat="1" x14ac:dyDescent="0.25">
      <c r="A34" s="9" t="str">
        <f t="shared" si="0"/>
        <v/>
      </c>
      <c r="B34" s="11">
        <f>'Partenaire 1-coordinateur'!B34</f>
        <v>0</v>
      </c>
      <c r="C34" s="220">
        <f>'Partenaire 1-coordinateur'!C34:E34</f>
        <v>0</v>
      </c>
      <c r="D34" s="221"/>
      <c r="E34" s="222"/>
      <c r="F34" s="10">
        <v>3</v>
      </c>
      <c r="I34" s="10">
        <v>3</v>
      </c>
      <c r="L34" s="10">
        <v>3</v>
      </c>
      <c r="O34" s="10">
        <v>3</v>
      </c>
      <c r="R34" s="10">
        <v>3</v>
      </c>
      <c r="U34" s="10">
        <v>3</v>
      </c>
      <c r="X34" s="10">
        <v>3</v>
      </c>
      <c r="AA34" s="10">
        <v>3</v>
      </c>
      <c r="AD34" s="10">
        <v>3</v>
      </c>
    </row>
    <row r="35" spans="1:39" s="8" customFormat="1" x14ac:dyDescent="0.25">
      <c r="A35" s="9" t="str">
        <f t="shared" si="0"/>
        <v/>
      </c>
      <c r="B35" s="11">
        <f>'Partenaire 1-coordinateur'!B35</f>
        <v>0</v>
      </c>
      <c r="C35" s="220">
        <f>'Partenaire 1-coordinateur'!C35:E35</f>
        <v>0</v>
      </c>
      <c r="D35" s="221"/>
      <c r="E35" s="222"/>
      <c r="F35" s="10">
        <v>4</v>
      </c>
      <c r="I35" s="10">
        <v>4</v>
      </c>
      <c r="L35" s="10">
        <v>4</v>
      </c>
      <c r="O35" s="10">
        <v>4</v>
      </c>
      <c r="R35" s="10">
        <v>4</v>
      </c>
      <c r="U35" s="10">
        <v>4</v>
      </c>
      <c r="X35" s="10">
        <v>4</v>
      </c>
      <c r="AA35" s="10">
        <v>4</v>
      </c>
      <c r="AD35" s="10">
        <v>4</v>
      </c>
    </row>
    <row r="36" spans="1:39" s="8" customFormat="1" x14ac:dyDescent="0.25">
      <c r="A36" s="9" t="str">
        <f t="shared" si="0"/>
        <v/>
      </c>
      <c r="B36" s="11">
        <f>'Partenaire 1-coordinateur'!B36</f>
        <v>0</v>
      </c>
      <c r="C36" s="220">
        <f>'Partenaire 1-coordinateur'!C36:E36</f>
        <v>0</v>
      </c>
      <c r="D36" s="221"/>
      <c r="E36" s="222"/>
      <c r="F36" s="10">
        <v>5</v>
      </c>
      <c r="I36" s="10">
        <v>5</v>
      </c>
      <c r="L36" s="10">
        <v>5</v>
      </c>
      <c r="O36" s="10">
        <v>5</v>
      </c>
      <c r="R36" s="10">
        <v>5</v>
      </c>
      <c r="U36" s="10">
        <v>5</v>
      </c>
      <c r="X36" s="10">
        <v>5</v>
      </c>
      <c r="AA36" s="10">
        <v>5</v>
      </c>
      <c r="AD36" s="10">
        <v>5</v>
      </c>
    </row>
    <row r="37" spans="1:39" s="8" customFormat="1" x14ac:dyDescent="0.25">
      <c r="A37" s="9" t="str">
        <f t="shared" si="0"/>
        <v/>
      </c>
      <c r="B37" s="11">
        <f>'Partenaire 1-coordinateur'!B37</f>
        <v>0</v>
      </c>
      <c r="C37" s="220">
        <f>'Partenaire 1-coordinateur'!C37:E37</f>
        <v>0</v>
      </c>
      <c r="D37" s="221"/>
      <c r="E37" s="222"/>
      <c r="F37" s="10">
        <v>6</v>
      </c>
      <c r="I37" s="10">
        <v>6</v>
      </c>
      <c r="L37" s="10">
        <v>6</v>
      </c>
      <c r="O37" s="10">
        <v>6</v>
      </c>
      <c r="R37" s="10">
        <v>6</v>
      </c>
      <c r="U37" s="10">
        <v>6</v>
      </c>
      <c r="X37" s="10">
        <v>6</v>
      </c>
      <c r="AA37" s="10">
        <v>6</v>
      </c>
      <c r="AD37" s="10">
        <v>6</v>
      </c>
    </row>
    <row r="38" spans="1:39" s="8" customFormat="1" x14ac:dyDescent="0.25">
      <c r="A38" s="9" t="str">
        <f t="shared" si="0"/>
        <v/>
      </c>
      <c r="B38" s="11">
        <f>'Partenaire 1-coordinateur'!B38</f>
        <v>0</v>
      </c>
      <c r="C38" s="220">
        <f>'Partenaire 1-coordinateur'!C38:E38</f>
        <v>0</v>
      </c>
      <c r="D38" s="221"/>
      <c r="E38" s="222"/>
      <c r="F38" s="10">
        <v>7</v>
      </c>
      <c r="I38" s="10">
        <v>7</v>
      </c>
      <c r="L38" s="10">
        <v>7</v>
      </c>
      <c r="O38" s="10">
        <v>7</v>
      </c>
      <c r="R38" s="10">
        <v>7</v>
      </c>
      <c r="U38" s="10">
        <v>7</v>
      </c>
      <c r="X38" s="10">
        <v>7</v>
      </c>
      <c r="AA38" s="10">
        <v>7</v>
      </c>
      <c r="AD38" s="10">
        <v>7</v>
      </c>
    </row>
    <row r="39" spans="1:39" s="8" customFormat="1" x14ac:dyDescent="0.25">
      <c r="A39" s="9" t="str">
        <f t="shared" si="0"/>
        <v/>
      </c>
      <c r="B39" s="11">
        <f>'Partenaire 1-coordinateur'!B39</f>
        <v>0</v>
      </c>
      <c r="C39" s="220">
        <f>'Partenaire 1-coordinateur'!C39:E39</f>
        <v>0</v>
      </c>
      <c r="D39" s="221"/>
      <c r="E39" s="222"/>
      <c r="F39" s="10">
        <v>8</v>
      </c>
      <c r="I39" s="10">
        <v>8</v>
      </c>
      <c r="L39" s="10">
        <v>8</v>
      </c>
      <c r="O39" s="10">
        <v>8</v>
      </c>
      <c r="R39" s="10">
        <v>8</v>
      </c>
      <c r="U39" s="10">
        <v>8</v>
      </c>
      <c r="X39" s="10">
        <v>8</v>
      </c>
      <c r="AA39" s="10">
        <v>8</v>
      </c>
      <c r="AD39" s="10">
        <v>8</v>
      </c>
    </row>
    <row r="40" spans="1:39" s="8" customFormat="1" x14ac:dyDescent="0.25">
      <c r="A40" s="9" t="str">
        <f t="shared" si="0"/>
        <v/>
      </c>
      <c r="B40" s="11">
        <f>'Partenaire 1-coordinateur'!B40</f>
        <v>0</v>
      </c>
      <c r="C40" s="220">
        <f>'Partenaire 1-coordinateur'!C40:E40</f>
        <v>0</v>
      </c>
      <c r="D40" s="221"/>
      <c r="E40" s="222"/>
      <c r="F40" s="10">
        <v>9</v>
      </c>
      <c r="I40" s="10">
        <v>9</v>
      </c>
      <c r="L40" s="10">
        <v>9</v>
      </c>
      <c r="O40" s="10">
        <v>9</v>
      </c>
      <c r="R40" s="10">
        <v>9</v>
      </c>
      <c r="U40" s="10">
        <v>9</v>
      </c>
      <c r="X40" s="10">
        <v>9</v>
      </c>
      <c r="AA40" s="10">
        <v>9</v>
      </c>
      <c r="AD40" s="10">
        <v>9</v>
      </c>
    </row>
    <row r="41" spans="1:39" s="8" customFormat="1" x14ac:dyDescent="0.25">
      <c r="A41" s="9" t="str">
        <f t="shared" si="0"/>
        <v/>
      </c>
      <c r="B41" s="11">
        <f>'Partenaire 1-coordinateur'!B41</f>
        <v>0</v>
      </c>
      <c r="C41" s="220">
        <f>'Partenaire 1-coordinateur'!C41:E41</f>
        <v>0</v>
      </c>
      <c r="D41" s="221"/>
      <c r="E41" s="222"/>
      <c r="F41" s="10">
        <v>10</v>
      </c>
      <c r="I41" s="10">
        <v>10</v>
      </c>
      <c r="L41" s="10">
        <v>10</v>
      </c>
      <c r="O41" s="10">
        <v>10</v>
      </c>
      <c r="R41" s="10">
        <v>10</v>
      </c>
      <c r="U41" s="10">
        <v>10</v>
      </c>
      <c r="X41" s="10">
        <v>10</v>
      </c>
      <c r="AA41" s="10">
        <v>10</v>
      </c>
      <c r="AD41" s="10">
        <v>10</v>
      </c>
    </row>
    <row r="42" spans="1:39" s="8" customFormat="1" x14ac:dyDescent="0.25">
      <c r="A42" s="9" t="str">
        <f t="shared" si="0"/>
        <v/>
      </c>
      <c r="B42" s="11">
        <f>'Partenaire 1-coordinateur'!B42</f>
        <v>0</v>
      </c>
      <c r="C42" s="220">
        <f>'Partenaire 1-coordinateur'!C42:E42</f>
        <v>0</v>
      </c>
      <c r="D42" s="221"/>
      <c r="E42" s="222"/>
      <c r="F42" s="10">
        <v>11</v>
      </c>
      <c r="I42" s="10"/>
      <c r="L42" s="10"/>
      <c r="O42" s="10"/>
      <c r="R42" s="10"/>
      <c r="U42" s="10"/>
      <c r="X42" s="10"/>
      <c r="AA42" s="10"/>
      <c r="AD42" s="10"/>
    </row>
    <row r="43" spans="1:39" s="8" customFormat="1" x14ac:dyDescent="0.25">
      <c r="A43" s="9" t="str">
        <f t="shared" si="0"/>
        <v/>
      </c>
      <c r="B43" s="11">
        <f>'Partenaire 1-coordinateur'!B43</f>
        <v>0</v>
      </c>
      <c r="C43" s="220">
        <f>'Partenaire 1-coordinateur'!C43:E43</f>
        <v>0</v>
      </c>
      <c r="D43" s="221"/>
      <c r="E43" s="222"/>
      <c r="F43" s="10">
        <v>12</v>
      </c>
      <c r="I43" s="10"/>
      <c r="L43" s="10"/>
      <c r="O43" s="10"/>
      <c r="R43" s="10"/>
      <c r="U43" s="10"/>
      <c r="X43" s="10"/>
      <c r="AA43" s="10"/>
      <c r="AD43" s="10"/>
    </row>
    <row r="44" spans="1:39" s="24" customFormat="1" ht="26.25" x14ac:dyDescent="0.25">
      <c r="A44" s="23"/>
      <c r="C44" s="25"/>
      <c r="D44" s="25"/>
      <c r="E44" s="26"/>
    </row>
    <row r="45" spans="1:39" s="3" customFormat="1" ht="27.75" customHeight="1" x14ac:dyDescent="0.25">
      <c r="A45" s="6" t="s">
        <v>12</v>
      </c>
      <c r="B45" s="6"/>
      <c r="C45" s="6"/>
      <c r="D45" s="6"/>
      <c r="E45" s="6"/>
      <c r="F45" s="6"/>
    </row>
    <row r="46" spans="1:39" ht="7.5" customHeight="1" x14ac:dyDescent="0.25">
      <c r="C46" s="30">
        <v>1</v>
      </c>
      <c r="D46" s="30">
        <f>C46</f>
        <v>1</v>
      </c>
      <c r="E46" s="30">
        <f t="shared" ref="E46:AI46" si="1">D46</f>
        <v>1</v>
      </c>
      <c r="F46" s="30">
        <f>C46+1</f>
        <v>2</v>
      </c>
      <c r="G46" s="30">
        <f t="shared" si="1"/>
        <v>2</v>
      </c>
      <c r="H46" s="30">
        <f t="shared" si="1"/>
        <v>2</v>
      </c>
      <c r="I46" s="30">
        <f>F46+1</f>
        <v>3</v>
      </c>
      <c r="J46" s="30">
        <f t="shared" si="1"/>
        <v>3</v>
      </c>
      <c r="K46" s="30">
        <f t="shared" si="1"/>
        <v>3</v>
      </c>
      <c r="L46" s="30">
        <f>I46+1</f>
        <v>4</v>
      </c>
      <c r="M46" s="30">
        <f t="shared" si="1"/>
        <v>4</v>
      </c>
      <c r="N46" s="30">
        <f t="shared" si="1"/>
        <v>4</v>
      </c>
      <c r="O46" s="30">
        <f>L46+1</f>
        <v>5</v>
      </c>
      <c r="P46" s="30">
        <f t="shared" si="1"/>
        <v>5</v>
      </c>
      <c r="Q46" s="30">
        <f t="shared" si="1"/>
        <v>5</v>
      </c>
      <c r="R46" s="30">
        <f>O46+1</f>
        <v>6</v>
      </c>
      <c r="S46" s="30">
        <f t="shared" si="1"/>
        <v>6</v>
      </c>
      <c r="T46" s="30">
        <f t="shared" si="1"/>
        <v>6</v>
      </c>
      <c r="U46" s="30">
        <f>R46+1</f>
        <v>7</v>
      </c>
      <c r="V46" s="30">
        <f t="shared" si="1"/>
        <v>7</v>
      </c>
      <c r="W46" s="30">
        <f t="shared" si="1"/>
        <v>7</v>
      </c>
      <c r="X46" s="30">
        <f>U46+1</f>
        <v>8</v>
      </c>
      <c r="Y46" s="30">
        <f t="shared" si="1"/>
        <v>8</v>
      </c>
      <c r="Z46" s="30">
        <f t="shared" si="1"/>
        <v>8</v>
      </c>
      <c r="AA46" s="30">
        <f>X46+1</f>
        <v>9</v>
      </c>
      <c r="AB46" s="30">
        <f t="shared" si="1"/>
        <v>9</v>
      </c>
      <c r="AC46" s="30">
        <f t="shared" si="1"/>
        <v>9</v>
      </c>
      <c r="AD46" s="30">
        <f>AA46+1</f>
        <v>10</v>
      </c>
      <c r="AE46" s="30">
        <f t="shared" si="1"/>
        <v>10</v>
      </c>
      <c r="AF46" s="30">
        <f t="shared" si="1"/>
        <v>10</v>
      </c>
      <c r="AG46" s="30">
        <f>AD46+1</f>
        <v>11</v>
      </c>
      <c r="AH46" s="30">
        <f t="shared" si="1"/>
        <v>11</v>
      </c>
      <c r="AI46" s="30">
        <f t="shared" si="1"/>
        <v>11</v>
      </c>
      <c r="AJ46" s="30">
        <f>AG46+1</f>
        <v>12</v>
      </c>
      <c r="AK46" s="30">
        <f>AJ46</f>
        <v>12</v>
      </c>
      <c r="AL46" s="30">
        <f>AK46</f>
        <v>12</v>
      </c>
      <c r="AM46" s="30"/>
    </row>
    <row r="47" spans="1:39" ht="15" x14ac:dyDescent="0.25">
      <c r="A47" s="227" t="s">
        <v>81</v>
      </c>
      <c r="B47" s="228"/>
      <c r="C47" s="143" t="s">
        <v>0</v>
      </c>
      <c r="D47" s="227" t="str">
        <f>$A$32</f>
        <v/>
      </c>
      <c r="E47" s="229"/>
      <c r="F47" s="229"/>
      <c r="G47" s="227" t="str">
        <f>$A$33</f>
        <v/>
      </c>
      <c r="H47" s="229"/>
      <c r="I47" s="229"/>
      <c r="J47" s="227" t="str">
        <f>$A$34</f>
        <v/>
      </c>
      <c r="K47" s="229"/>
      <c r="L47" s="229"/>
      <c r="M47" s="227" t="str">
        <f>$A$35</f>
        <v/>
      </c>
      <c r="N47" s="229"/>
      <c r="O47" s="229"/>
      <c r="P47" s="227" t="str">
        <f>$A$36</f>
        <v/>
      </c>
      <c r="Q47" s="229"/>
      <c r="R47" s="229"/>
      <c r="S47" s="227" t="str">
        <f>$A$37</f>
        <v/>
      </c>
      <c r="T47" s="229"/>
      <c r="U47" s="229"/>
      <c r="V47" s="227" t="str">
        <f>$A$38</f>
        <v/>
      </c>
      <c r="W47" s="229"/>
      <c r="X47" s="229"/>
      <c r="Y47" s="227" t="str">
        <f>$A$39</f>
        <v/>
      </c>
      <c r="Z47" s="229"/>
      <c r="AA47" s="229"/>
      <c r="AB47" s="227" t="str">
        <f>$A$40</f>
        <v/>
      </c>
      <c r="AC47" s="229"/>
      <c r="AD47" s="229"/>
      <c r="AE47" s="227" t="str">
        <f>$A$41</f>
        <v/>
      </c>
      <c r="AF47" s="229"/>
      <c r="AG47" s="229"/>
      <c r="AH47" s="227" t="str">
        <f>$A$42</f>
        <v/>
      </c>
      <c r="AI47" s="229"/>
      <c r="AJ47" s="229"/>
      <c r="AK47" s="227" t="str">
        <f>$A$43</f>
        <v/>
      </c>
      <c r="AL47" s="229"/>
      <c r="AM47" s="229"/>
    </row>
    <row r="48" spans="1:39" s="8" customFormat="1" ht="42.75" x14ac:dyDescent="0.25">
      <c r="A48" s="31" t="s">
        <v>16</v>
      </c>
      <c r="B48" s="33" t="s">
        <v>52</v>
      </c>
      <c r="C48" s="116" t="s">
        <v>15</v>
      </c>
      <c r="D48" s="36"/>
      <c r="E48" s="36"/>
      <c r="F48" s="32" t="s">
        <v>15</v>
      </c>
      <c r="G48" s="36"/>
      <c r="H48" s="36"/>
      <c r="I48" s="32" t="s">
        <v>15</v>
      </c>
      <c r="J48" s="36"/>
      <c r="K48" s="36"/>
      <c r="L48" s="32" t="s">
        <v>15</v>
      </c>
      <c r="M48" s="36"/>
      <c r="N48" s="36"/>
      <c r="O48" s="32" t="s">
        <v>15</v>
      </c>
      <c r="P48" s="36"/>
      <c r="Q48" s="36"/>
      <c r="R48" s="32" t="s">
        <v>15</v>
      </c>
      <c r="S48" s="36"/>
      <c r="T48" s="36"/>
      <c r="U48" s="32" t="s">
        <v>15</v>
      </c>
      <c r="V48" s="36"/>
      <c r="W48" s="36"/>
      <c r="X48" s="32" t="s">
        <v>15</v>
      </c>
      <c r="Y48" s="36"/>
      <c r="Z48" s="36"/>
      <c r="AA48" s="32" t="s">
        <v>15</v>
      </c>
      <c r="AB48" s="36"/>
      <c r="AC48" s="36"/>
      <c r="AD48" s="32" t="s">
        <v>15</v>
      </c>
      <c r="AE48" s="36"/>
      <c r="AF48" s="36"/>
      <c r="AG48" s="32" t="s">
        <v>15</v>
      </c>
      <c r="AH48" s="36"/>
      <c r="AI48" s="36"/>
      <c r="AJ48" s="32" t="s">
        <v>15</v>
      </c>
      <c r="AK48" s="36"/>
      <c r="AL48" s="36"/>
      <c r="AM48" s="32" t="s">
        <v>15</v>
      </c>
    </row>
    <row r="49" spans="1:39" s="8" customFormat="1" x14ac:dyDescent="0.25">
      <c r="A49" s="40" t="s">
        <v>18</v>
      </c>
      <c r="B49" s="41" t="s">
        <v>14</v>
      </c>
      <c r="C49" s="114">
        <f t="shared" ref="C49:C60" si="2">IF($B$27&gt;=1,F49,0)+IF($B$27&gt;=2,I49,0)+IF($B$27&gt;=3,L49,0)+IF($B$27&gt;=4,O49,0)+IF($B$27&gt;=5,R49,0)+IF($B$27&gt;=6,U49,0)+IF($B$27&gt;=7,X49,0)+IF($B$27&gt;=8,AA49,0)+IF($B$27&gt;=9,AD49,0)+IF($B$27&gt;=10,AG49)</f>
        <v>0</v>
      </c>
      <c r="D49" s="36"/>
      <c r="E49" s="36"/>
      <c r="F49" s="44"/>
      <c r="G49" s="36"/>
      <c r="H49" s="36"/>
      <c r="I49" s="44"/>
      <c r="J49" s="36"/>
      <c r="K49" s="36"/>
      <c r="L49" s="44"/>
      <c r="M49" s="36"/>
      <c r="N49" s="36"/>
      <c r="O49" s="44"/>
      <c r="P49" s="36"/>
      <c r="Q49" s="36"/>
      <c r="R49" s="44"/>
      <c r="S49" s="36"/>
      <c r="T49" s="36"/>
      <c r="U49" s="44"/>
      <c r="V49" s="36"/>
      <c r="W49" s="36"/>
      <c r="X49" s="44"/>
      <c r="Y49" s="36"/>
      <c r="Z49" s="36"/>
      <c r="AA49" s="44"/>
      <c r="AB49" s="36"/>
      <c r="AC49" s="36"/>
      <c r="AD49" s="44"/>
      <c r="AE49" s="36"/>
      <c r="AF49" s="36"/>
      <c r="AG49" s="44"/>
      <c r="AH49" s="36"/>
      <c r="AI49" s="36"/>
      <c r="AJ49" s="44"/>
      <c r="AK49" s="36"/>
      <c r="AL49" s="36"/>
      <c r="AM49" s="44"/>
    </row>
    <row r="50" spans="1:39" s="8" customFormat="1" x14ac:dyDescent="0.25">
      <c r="A50" s="40" t="s">
        <v>18</v>
      </c>
      <c r="B50" s="47" t="s">
        <v>14</v>
      </c>
      <c r="C50" s="115">
        <f t="shared" si="2"/>
        <v>0</v>
      </c>
      <c r="D50" s="36"/>
      <c r="E50" s="36"/>
      <c r="F50" s="44"/>
      <c r="G50" s="36"/>
      <c r="H50" s="36"/>
      <c r="I50" s="44"/>
      <c r="J50" s="36"/>
      <c r="K50" s="36"/>
      <c r="L50" s="44"/>
      <c r="M50" s="36"/>
      <c r="N50" s="36"/>
      <c r="O50" s="44"/>
      <c r="P50" s="36"/>
      <c r="Q50" s="36"/>
      <c r="R50" s="44"/>
      <c r="S50" s="36"/>
      <c r="T50" s="36"/>
      <c r="U50" s="44"/>
      <c r="V50" s="36"/>
      <c r="W50" s="36"/>
      <c r="X50" s="44"/>
      <c r="Y50" s="36"/>
      <c r="Z50" s="36"/>
      <c r="AA50" s="44"/>
      <c r="AB50" s="36"/>
      <c r="AC50" s="36"/>
      <c r="AD50" s="44"/>
      <c r="AE50" s="36"/>
      <c r="AF50" s="36"/>
      <c r="AG50" s="44"/>
      <c r="AH50" s="36"/>
      <c r="AI50" s="36"/>
      <c r="AJ50" s="44"/>
      <c r="AK50" s="36"/>
      <c r="AL50" s="36"/>
      <c r="AM50" s="44"/>
    </row>
    <row r="51" spans="1:39" s="8" customFormat="1" x14ac:dyDescent="0.25">
      <c r="A51" s="40" t="s">
        <v>18</v>
      </c>
      <c r="B51" s="47" t="s">
        <v>14</v>
      </c>
      <c r="C51" s="115">
        <f t="shared" si="2"/>
        <v>0</v>
      </c>
      <c r="D51" s="36"/>
      <c r="E51" s="36"/>
      <c r="F51" s="44"/>
      <c r="G51" s="36"/>
      <c r="H51" s="36"/>
      <c r="I51" s="44"/>
      <c r="J51" s="36"/>
      <c r="K51" s="36"/>
      <c r="L51" s="44"/>
      <c r="M51" s="36"/>
      <c r="N51" s="36"/>
      <c r="O51" s="44"/>
      <c r="P51" s="36"/>
      <c r="Q51" s="36"/>
      <c r="R51" s="44"/>
      <c r="S51" s="36"/>
      <c r="T51" s="36"/>
      <c r="U51" s="44"/>
      <c r="V51" s="36"/>
      <c r="W51" s="36"/>
      <c r="X51" s="44"/>
      <c r="Y51" s="36"/>
      <c r="Z51" s="36"/>
      <c r="AA51" s="44"/>
      <c r="AB51" s="36"/>
      <c r="AC51" s="36"/>
      <c r="AD51" s="44"/>
      <c r="AE51" s="36"/>
      <c r="AF51" s="36"/>
      <c r="AG51" s="44"/>
      <c r="AH51" s="36"/>
      <c r="AI51" s="36"/>
      <c r="AJ51" s="44"/>
      <c r="AK51" s="36"/>
      <c r="AL51" s="36"/>
      <c r="AM51" s="44"/>
    </row>
    <row r="52" spans="1:39" s="8" customFormat="1" x14ac:dyDescent="0.25">
      <c r="A52" s="40" t="s">
        <v>18</v>
      </c>
      <c r="B52" s="47" t="s">
        <v>14</v>
      </c>
      <c r="C52" s="115">
        <f t="shared" si="2"/>
        <v>0</v>
      </c>
      <c r="D52" s="36"/>
      <c r="E52" s="36"/>
      <c r="F52" s="44"/>
      <c r="G52" s="36"/>
      <c r="H52" s="36"/>
      <c r="I52" s="44"/>
      <c r="J52" s="36"/>
      <c r="K52" s="36"/>
      <c r="L52" s="44"/>
      <c r="M52" s="36"/>
      <c r="N52" s="36"/>
      <c r="O52" s="44"/>
      <c r="P52" s="36"/>
      <c r="Q52" s="36"/>
      <c r="R52" s="44"/>
      <c r="S52" s="36"/>
      <c r="T52" s="36"/>
      <c r="U52" s="44"/>
      <c r="V52" s="36"/>
      <c r="W52" s="36"/>
      <c r="X52" s="44"/>
      <c r="Y52" s="36"/>
      <c r="Z52" s="36"/>
      <c r="AA52" s="44"/>
      <c r="AB52" s="36"/>
      <c r="AC52" s="36"/>
      <c r="AD52" s="44"/>
      <c r="AE52" s="36"/>
      <c r="AF52" s="36"/>
      <c r="AG52" s="44"/>
      <c r="AH52" s="36"/>
      <c r="AI52" s="36"/>
      <c r="AJ52" s="44"/>
      <c r="AK52" s="36"/>
      <c r="AL52" s="36"/>
      <c r="AM52" s="44"/>
    </row>
    <row r="53" spans="1:39" s="8" customFormat="1" x14ac:dyDescent="0.25">
      <c r="A53" s="40" t="s">
        <v>18</v>
      </c>
      <c r="B53" s="47" t="s">
        <v>14</v>
      </c>
      <c r="C53" s="115">
        <f t="shared" si="2"/>
        <v>0</v>
      </c>
      <c r="D53" s="36"/>
      <c r="E53" s="36"/>
      <c r="F53" s="44"/>
      <c r="G53" s="36"/>
      <c r="H53" s="36"/>
      <c r="I53" s="44"/>
      <c r="J53" s="36"/>
      <c r="K53" s="36"/>
      <c r="L53" s="44"/>
      <c r="M53" s="36"/>
      <c r="N53" s="36"/>
      <c r="O53" s="44"/>
      <c r="P53" s="36"/>
      <c r="Q53" s="36"/>
      <c r="R53" s="44"/>
      <c r="S53" s="36"/>
      <c r="T53" s="36"/>
      <c r="U53" s="44"/>
      <c r="V53" s="36"/>
      <c r="W53" s="36"/>
      <c r="X53" s="44"/>
      <c r="Y53" s="36"/>
      <c r="Z53" s="36"/>
      <c r="AA53" s="44"/>
      <c r="AB53" s="36"/>
      <c r="AC53" s="36"/>
      <c r="AD53" s="44"/>
      <c r="AE53" s="36"/>
      <c r="AF53" s="36"/>
      <c r="AG53" s="44"/>
      <c r="AH53" s="36"/>
      <c r="AI53" s="36"/>
      <c r="AJ53" s="44"/>
      <c r="AK53" s="36"/>
      <c r="AL53" s="36"/>
      <c r="AM53" s="44"/>
    </row>
    <row r="54" spans="1:39" s="8" customFormat="1" x14ac:dyDescent="0.25">
      <c r="A54" s="40" t="s">
        <v>18</v>
      </c>
      <c r="B54" s="47" t="s">
        <v>14</v>
      </c>
      <c r="C54" s="115">
        <f t="shared" si="2"/>
        <v>0</v>
      </c>
      <c r="D54" s="36"/>
      <c r="E54" s="36"/>
      <c r="F54" s="44"/>
      <c r="G54" s="36"/>
      <c r="H54" s="36"/>
      <c r="I54" s="44"/>
      <c r="J54" s="36"/>
      <c r="K54" s="36"/>
      <c r="L54" s="44"/>
      <c r="M54" s="36"/>
      <c r="N54" s="36"/>
      <c r="O54" s="44"/>
      <c r="P54" s="36"/>
      <c r="Q54" s="36"/>
      <c r="R54" s="44"/>
      <c r="S54" s="36"/>
      <c r="T54" s="36"/>
      <c r="U54" s="44"/>
      <c r="V54" s="36"/>
      <c r="W54" s="36"/>
      <c r="X54" s="44"/>
      <c r="Y54" s="36"/>
      <c r="Z54" s="36"/>
      <c r="AA54" s="44"/>
      <c r="AB54" s="36"/>
      <c r="AC54" s="36"/>
      <c r="AD54" s="44"/>
      <c r="AE54" s="36"/>
      <c r="AF54" s="36"/>
      <c r="AG54" s="44"/>
      <c r="AH54" s="36"/>
      <c r="AI54" s="36"/>
      <c r="AJ54" s="44"/>
      <c r="AK54" s="36"/>
      <c r="AL54" s="36"/>
      <c r="AM54" s="44"/>
    </row>
    <row r="55" spans="1:39" s="8" customFormat="1" x14ac:dyDescent="0.25">
      <c r="A55" s="40" t="s">
        <v>18</v>
      </c>
      <c r="B55" s="47" t="s">
        <v>14</v>
      </c>
      <c r="C55" s="115">
        <f t="shared" si="2"/>
        <v>0</v>
      </c>
      <c r="D55" s="36"/>
      <c r="E55" s="36"/>
      <c r="F55" s="44"/>
      <c r="G55" s="36"/>
      <c r="H55" s="36"/>
      <c r="I55" s="44"/>
      <c r="J55" s="36"/>
      <c r="K55" s="36"/>
      <c r="L55" s="44"/>
      <c r="M55" s="36"/>
      <c r="N55" s="36"/>
      <c r="O55" s="44"/>
      <c r="P55" s="36"/>
      <c r="Q55" s="36"/>
      <c r="R55" s="44"/>
      <c r="S55" s="36"/>
      <c r="T55" s="36"/>
      <c r="U55" s="44"/>
      <c r="V55" s="36"/>
      <c r="W55" s="36"/>
      <c r="X55" s="44"/>
      <c r="Y55" s="36"/>
      <c r="Z55" s="36"/>
      <c r="AA55" s="44"/>
      <c r="AB55" s="36"/>
      <c r="AC55" s="36"/>
      <c r="AD55" s="44"/>
      <c r="AE55" s="36"/>
      <c r="AF55" s="36"/>
      <c r="AG55" s="44"/>
      <c r="AH55" s="36"/>
      <c r="AI55" s="36"/>
      <c r="AJ55" s="44"/>
      <c r="AK55" s="36"/>
      <c r="AL55" s="36"/>
      <c r="AM55" s="44"/>
    </row>
    <row r="56" spans="1:39" s="8" customFormat="1" x14ac:dyDescent="0.25">
      <c r="A56" s="40" t="s">
        <v>18</v>
      </c>
      <c r="B56" s="47" t="s">
        <v>14</v>
      </c>
      <c r="C56" s="115">
        <f t="shared" si="2"/>
        <v>0</v>
      </c>
      <c r="D56" s="36"/>
      <c r="E56" s="36"/>
      <c r="F56" s="44"/>
      <c r="G56" s="36"/>
      <c r="H56" s="36"/>
      <c r="I56" s="44"/>
      <c r="J56" s="36"/>
      <c r="K56" s="36"/>
      <c r="L56" s="44"/>
      <c r="M56" s="36"/>
      <c r="N56" s="36"/>
      <c r="O56" s="44"/>
      <c r="P56" s="36"/>
      <c r="Q56" s="36"/>
      <c r="R56" s="44"/>
      <c r="S56" s="36"/>
      <c r="T56" s="36"/>
      <c r="U56" s="44"/>
      <c r="V56" s="36"/>
      <c r="W56" s="36"/>
      <c r="X56" s="44"/>
      <c r="Y56" s="36"/>
      <c r="Z56" s="36"/>
      <c r="AA56" s="44"/>
      <c r="AB56" s="36"/>
      <c r="AC56" s="36"/>
      <c r="AD56" s="44"/>
      <c r="AE56" s="36"/>
      <c r="AF56" s="36"/>
      <c r="AG56" s="44"/>
      <c r="AH56" s="36"/>
      <c r="AI56" s="36"/>
      <c r="AJ56" s="44"/>
      <c r="AK56" s="36"/>
      <c r="AL56" s="36"/>
      <c r="AM56" s="44"/>
    </row>
    <row r="57" spans="1:39" s="8" customFormat="1" x14ac:dyDescent="0.25">
      <c r="A57" s="40" t="s">
        <v>18</v>
      </c>
      <c r="B57" s="47" t="s">
        <v>14</v>
      </c>
      <c r="C57" s="115">
        <f t="shared" si="2"/>
        <v>0</v>
      </c>
      <c r="D57" s="36"/>
      <c r="E57" s="36"/>
      <c r="F57" s="44"/>
      <c r="G57" s="36"/>
      <c r="H57" s="36"/>
      <c r="I57" s="44"/>
      <c r="J57" s="36"/>
      <c r="K57" s="36"/>
      <c r="L57" s="44"/>
      <c r="M57" s="36"/>
      <c r="N57" s="36"/>
      <c r="O57" s="44"/>
      <c r="P57" s="36"/>
      <c r="Q57" s="36"/>
      <c r="R57" s="44"/>
      <c r="S57" s="36"/>
      <c r="T57" s="36"/>
      <c r="U57" s="44"/>
      <c r="V57" s="36"/>
      <c r="W57" s="36"/>
      <c r="X57" s="44"/>
      <c r="Y57" s="36"/>
      <c r="Z57" s="36"/>
      <c r="AA57" s="44"/>
      <c r="AB57" s="36"/>
      <c r="AC57" s="36"/>
      <c r="AD57" s="44"/>
      <c r="AE57" s="36"/>
      <c r="AF57" s="36"/>
      <c r="AG57" s="44"/>
      <c r="AH57" s="36"/>
      <c r="AI57" s="36"/>
      <c r="AJ57" s="44"/>
      <c r="AK57" s="36"/>
      <c r="AL57" s="36"/>
      <c r="AM57" s="44"/>
    </row>
    <row r="58" spans="1:39" s="8" customFormat="1" x14ac:dyDescent="0.25">
      <c r="A58" s="40" t="s">
        <v>18</v>
      </c>
      <c r="B58" s="47" t="s">
        <v>14</v>
      </c>
      <c r="C58" s="115">
        <f t="shared" si="2"/>
        <v>0</v>
      </c>
      <c r="D58" s="36"/>
      <c r="E58" s="36"/>
      <c r="F58" s="44"/>
      <c r="G58" s="36"/>
      <c r="H58" s="36"/>
      <c r="I58" s="44"/>
      <c r="J58" s="36"/>
      <c r="K58" s="36"/>
      <c r="L58" s="44"/>
      <c r="M58" s="36"/>
      <c r="N58" s="36"/>
      <c r="O58" s="44"/>
      <c r="P58" s="36"/>
      <c r="Q58" s="36"/>
      <c r="R58" s="44"/>
      <c r="S58" s="36"/>
      <c r="T58" s="36"/>
      <c r="U58" s="44"/>
      <c r="V58" s="36"/>
      <c r="W58" s="36"/>
      <c r="X58" s="44"/>
      <c r="Y58" s="36"/>
      <c r="Z58" s="36"/>
      <c r="AA58" s="44"/>
      <c r="AB58" s="36"/>
      <c r="AC58" s="36"/>
      <c r="AD58" s="44"/>
      <c r="AE58" s="36"/>
      <c r="AF58" s="36"/>
      <c r="AG58" s="44"/>
      <c r="AH58" s="36"/>
      <c r="AI58" s="36"/>
      <c r="AJ58" s="44"/>
      <c r="AK58" s="36"/>
      <c r="AL58" s="36"/>
      <c r="AM58" s="44"/>
    </row>
    <row r="59" spans="1:39" s="8" customFormat="1" x14ac:dyDescent="0.25">
      <c r="A59" s="40" t="s">
        <v>18</v>
      </c>
      <c r="B59" s="47" t="s">
        <v>14</v>
      </c>
      <c r="C59" s="115">
        <f t="shared" si="2"/>
        <v>0</v>
      </c>
      <c r="D59" s="36"/>
      <c r="E59" s="36"/>
      <c r="F59" s="44"/>
      <c r="G59" s="36"/>
      <c r="H59" s="36"/>
      <c r="I59" s="44"/>
      <c r="J59" s="36"/>
      <c r="K59" s="36"/>
      <c r="L59" s="44"/>
      <c r="M59" s="36"/>
      <c r="N59" s="36"/>
      <c r="O59" s="44"/>
      <c r="P59" s="36"/>
      <c r="Q59" s="36"/>
      <c r="R59" s="44"/>
      <c r="S59" s="36"/>
      <c r="T59" s="36"/>
      <c r="U59" s="44"/>
      <c r="V59" s="36"/>
      <c r="W59" s="36"/>
      <c r="X59" s="44"/>
      <c r="Y59" s="36"/>
      <c r="Z59" s="36"/>
      <c r="AA59" s="44"/>
      <c r="AB59" s="36"/>
      <c r="AC59" s="36"/>
      <c r="AD59" s="44"/>
      <c r="AE59" s="36"/>
      <c r="AF59" s="36"/>
      <c r="AG59" s="44"/>
      <c r="AH59" s="36"/>
      <c r="AI59" s="36"/>
      <c r="AJ59" s="44"/>
      <c r="AK59" s="36"/>
      <c r="AL59" s="36"/>
      <c r="AM59" s="44"/>
    </row>
    <row r="60" spans="1:39" ht="15" x14ac:dyDescent="0.25">
      <c r="A60" s="34" t="s">
        <v>53</v>
      </c>
      <c r="B60" s="35"/>
      <c r="C60" s="117">
        <f t="shared" si="2"/>
        <v>0</v>
      </c>
      <c r="D60" s="36"/>
      <c r="E60" s="36"/>
      <c r="F60" s="29">
        <f>IF(D46&gt;$B$27,0,SUM(F49:F58))</f>
        <v>0</v>
      </c>
      <c r="G60" s="36"/>
      <c r="H60" s="36"/>
      <c r="I60" s="29">
        <f>IF(G46&gt;$B$27,0,SUM(I49:I58))</f>
        <v>0</v>
      </c>
      <c r="J60" s="36"/>
      <c r="K60" s="36"/>
      <c r="L60" s="29">
        <f>IF(J46&gt;$B$27,0,SUM(L49:L58))</f>
        <v>0</v>
      </c>
      <c r="M60" s="36"/>
      <c r="N60" s="36"/>
      <c r="O60" s="29">
        <f>IF(M46&gt;$B$27,0,SUM(O49:O58))</f>
        <v>0</v>
      </c>
      <c r="P60" s="36"/>
      <c r="Q60" s="36"/>
      <c r="R60" s="29">
        <f>IF(P46&gt;$B$27,0,SUM(R49:R58))</f>
        <v>0</v>
      </c>
      <c r="S60" s="36"/>
      <c r="T60" s="36"/>
      <c r="U60" s="29">
        <f>IF(S46&gt;$B$27,0,SUM(U49:U58))</f>
        <v>0</v>
      </c>
      <c r="V60" s="36"/>
      <c r="W60" s="36"/>
      <c r="X60" s="29">
        <f>IF(V46&gt;$B$27,0,SUM(X49:X58))</f>
        <v>0</v>
      </c>
      <c r="Y60" s="36"/>
      <c r="Z60" s="36"/>
      <c r="AA60" s="29">
        <f>IF(Y46&gt;$B$27,0,SUM(AA49:AA58))</f>
        <v>0</v>
      </c>
      <c r="AB60" s="36"/>
      <c r="AC60" s="36"/>
      <c r="AD60" s="29">
        <f>IF(AB46&gt;$B$27,0,SUM(AD49:AD58))</f>
        <v>0</v>
      </c>
      <c r="AE60" s="36"/>
      <c r="AF60" s="36"/>
      <c r="AG60" s="29">
        <f>IF(AE46&gt;$B$27,0,SUM(AG49:AG58))</f>
        <v>0</v>
      </c>
      <c r="AH60" s="36"/>
      <c r="AI60" s="36"/>
      <c r="AJ60" s="29">
        <f>IF(AH46&gt;$B$27,0,SUM(AJ49:AJ58))</f>
        <v>0</v>
      </c>
      <c r="AK60" s="36"/>
      <c r="AL60" s="36"/>
      <c r="AM60" s="29">
        <f>IF(AK46&gt;$B$27,0,SUM(AM49:AM58))</f>
        <v>0</v>
      </c>
    </row>
    <row r="61" spans="1:39" ht="7.5" customHeight="1" x14ac:dyDescent="0.25">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1:39" ht="15" x14ac:dyDescent="0.25">
      <c r="A62" s="227" t="s">
        <v>140</v>
      </c>
      <c r="B62" s="228"/>
      <c r="C62" s="143" t="s">
        <v>0</v>
      </c>
      <c r="D62" s="227" t="str">
        <f>$A$32</f>
        <v/>
      </c>
      <c r="E62" s="229"/>
      <c r="F62" s="229"/>
      <c r="G62" s="227" t="str">
        <f>$A$33</f>
        <v/>
      </c>
      <c r="H62" s="229"/>
      <c r="I62" s="229"/>
      <c r="J62" s="227" t="str">
        <f>$A$34</f>
        <v/>
      </c>
      <c r="K62" s="229"/>
      <c r="L62" s="229"/>
      <c r="M62" s="227" t="str">
        <f>$A$35</f>
        <v/>
      </c>
      <c r="N62" s="229"/>
      <c r="O62" s="229"/>
      <c r="P62" s="227" t="str">
        <f>$A$36</f>
        <v/>
      </c>
      <c r="Q62" s="229"/>
      <c r="R62" s="229"/>
      <c r="S62" s="227" t="str">
        <f>$A$37</f>
        <v/>
      </c>
      <c r="T62" s="229"/>
      <c r="U62" s="229"/>
      <c r="V62" s="227" t="str">
        <f>$A$38</f>
        <v/>
      </c>
      <c r="W62" s="229"/>
      <c r="X62" s="229"/>
      <c r="Y62" s="227" t="str">
        <f>$A$39</f>
        <v/>
      </c>
      <c r="Z62" s="229"/>
      <c r="AA62" s="229"/>
      <c r="AB62" s="227" t="str">
        <f>$A$40</f>
        <v/>
      </c>
      <c r="AC62" s="229"/>
      <c r="AD62" s="229"/>
      <c r="AE62" s="227" t="str">
        <f>$A$41</f>
        <v/>
      </c>
      <c r="AF62" s="229"/>
      <c r="AG62" s="229"/>
      <c r="AH62" s="227" t="str">
        <f>$A$42</f>
        <v/>
      </c>
      <c r="AI62" s="229"/>
      <c r="AJ62" s="229"/>
      <c r="AK62" s="227" t="str">
        <f>$A$43</f>
        <v/>
      </c>
      <c r="AL62" s="229"/>
      <c r="AM62" s="229"/>
    </row>
    <row r="63" spans="1:39" s="8" customFormat="1" ht="28.5" x14ac:dyDescent="0.25">
      <c r="A63" s="31" t="s">
        <v>16</v>
      </c>
      <c r="B63" s="33" t="s">
        <v>52</v>
      </c>
      <c r="C63" s="116" t="s">
        <v>15</v>
      </c>
      <c r="D63" s="36"/>
      <c r="E63" s="37"/>
      <c r="F63" s="32" t="str">
        <f>IF($B$27&lt;D$46,"","Dépenses prévisionnelles")</f>
        <v/>
      </c>
      <c r="G63" s="36"/>
      <c r="H63" s="37"/>
      <c r="I63" s="32" t="str">
        <f>IF($B$27&lt;G$46,"","Dépenses prévisionnelles")</f>
        <v/>
      </c>
      <c r="J63" s="36"/>
      <c r="K63" s="37"/>
      <c r="L63" s="32" t="str">
        <f>IF($B$27&lt;J$46,"","Dépenses prévisionnelles")</f>
        <v/>
      </c>
      <c r="M63" s="36"/>
      <c r="N63" s="37"/>
      <c r="O63" s="32" t="str">
        <f>IF($B$27&lt;M$46,"","Dépenses prévisionnelles")</f>
        <v/>
      </c>
      <c r="P63" s="36"/>
      <c r="Q63" s="37"/>
      <c r="R63" s="32" t="str">
        <f>IF($B$27&lt;P$46,"","Dépenses prévisionnelles")</f>
        <v/>
      </c>
      <c r="S63" s="36"/>
      <c r="T63" s="37"/>
      <c r="U63" s="32" t="str">
        <f>IF($B$27&lt;S$46,"","Dépenses prévisionnelles")</f>
        <v/>
      </c>
      <c r="V63" s="36"/>
      <c r="W63" s="37"/>
      <c r="X63" s="32" t="str">
        <f>IF($B$27&lt;V$46,"","Dépenses prévisionnelles")</f>
        <v/>
      </c>
      <c r="Y63" s="36"/>
      <c r="Z63" s="37"/>
      <c r="AA63" s="32" t="str">
        <f>IF($B$27&lt;Y$46,"","Dépenses prévisionnelles")</f>
        <v/>
      </c>
      <c r="AB63" s="36"/>
      <c r="AC63" s="37"/>
      <c r="AD63" s="32" t="str">
        <f>IF($B$27&lt;AB$46,"","Dépenses prévisionnelles")</f>
        <v/>
      </c>
      <c r="AE63" s="36"/>
      <c r="AF63" s="37"/>
      <c r="AG63" s="32" t="str">
        <f>IF($B$27&lt;AE$46,"","Dépenses prévisionnelles")</f>
        <v/>
      </c>
      <c r="AH63" s="36"/>
      <c r="AI63" s="37"/>
      <c r="AJ63" s="32" t="str">
        <f>IF($B$27&lt;AH$46,"","Dépenses prévisionnelles")</f>
        <v/>
      </c>
      <c r="AK63" s="36"/>
      <c r="AL63" s="37"/>
      <c r="AM63" s="32" t="str">
        <f>IF($B$27&lt;AK$46,"","Dépenses prévisionnelles")</f>
        <v/>
      </c>
    </row>
    <row r="64" spans="1:39" s="8" customFormat="1" x14ac:dyDescent="0.25">
      <c r="A64" s="40" t="s">
        <v>18</v>
      </c>
      <c r="B64" s="41" t="s">
        <v>19</v>
      </c>
      <c r="C64" s="114">
        <f t="shared" ref="C64:C74" si="3">IF($B$27&gt;=1,F64,0)+IF($B$27&gt;=2,I64,0)+IF($B$27&gt;=3,L64,0)+IF($B$27&gt;=4,O64,0)+IF($B$27&gt;=5,R64,0)+IF($B$27&gt;=6,U64,0)+IF($B$27&gt;=7,X64,0)+IF($B$27&gt;=8,AA64,0)+IF($B$27&gt;=9,AD64,0)+IF($B$27&gt;=10,AG64)</f>
        <v>0</v>
      </c>
      <c r="D64" s="42"/>
      <c r="E64" s="43"/>
      <c r="F64" s="44"/>
      <c r="G64" s="42"/>
      <c r="H64" s="43"/>
      <c r="I64" s="44"/>
      <c r="J64" s="42"/>
      <c r="K64" s="43"/>
      <c r="L64" s="44"/>
      <c r="M64" s="42"/>
      <c r="N64" s="43"/>
      <c r="O64" s="44"/>
      <c r="P64" s="42"/>
      <c r="Q64" s="43"/>
      <c r="R64" s="44"/>
      <c r="S64" s="42"/>
      <c r="T64" s="43"/>
      <c r="U64" s="44"/>
      <c r="V64" s="42"/>
      <c r="W64" s="43"/>
      <c r="X64" s="44"/>
      <c r="Y64" s="42"/>
      <c r="Z64" s="43"/>
      <c r="AA64" s="44"/>
      <c r="AB64" s="42"/>
      <c r="AC64" s="43"/>
      <c r="AD64" s="44"/>
      <c r="AE64" s="45"/>
      <c r="AF64" s="46"/>
      <c r="AG64" s="44"/>
      <c r="AH64" s="45"/>
      <c r="AI64" s="46"/>
      <c r="AJ64" s="44"/>
      <c r="AK64" s="45"/>
      <c r="AL64" s="46"/>
      <c r="AM64" s="44"/>
    </row>
    <row r="65" spans="1:39" s="8" customFormat="1" x14ac:dyDescent="0.25">
      <c r="A65" s="40" t="s">
        <v>18</v>
      </c>
      <c r="B65" s="47" t="s">
        <v>19</v>
      </c>
      <c r="C65" s="115">
        <f t="shared" si="3"/>
        <v>0</v>
      </c>
      <c r="D65" s="48"/>
      <c r="E65" s="49"/>
      <c r="F65" s="50"/>
      <c r="G65" s="48"/>
      <c r="H65" s="49"/>
      <c r="I65" s="50"/>
      <c r="J65" s="48"/>
      <c r="K65" s="49"/>
      <c r="L65" s="50"/>
      <c r="M65" s="48"/>
      <c r="N65" s="49"/>
      <c r="O65" s="50"/>
      <c r="P65" s="48"/>
      <c r="Q65" s="49"/>
      <c r="R65" s="50"/>
      <c r="S65" s="48"/>
      <c r="T65" s="49"/>
      <c r="U65" s="50"/>
      <c r="V65" s="48"/>
      <c r="W65" s="49"/>
      <c r="X65" s="50"/>
      <c r="Y65" s="48"/>
      <c r="Z65" s="49"/>
      <c r="AA65" s="50"/>
      <c r="AB65" s="48"/>
      <c r="AC65" s="49"/>
      <c r="AD65" s="50"/>
      <c r="AE65" s="51"/>
      <c r="AF65" s="52"/>
      <c r="AG65" s="50"/>
      <c r="AH65" s="51"/>
      <c r="AI65" s="52"/>
      <c r="AJ65" s="50"/>
      <c r="AK65" s="51"/>
      <c r="AL65" s="52"/>
      <c r="AM65" s="50"/>
    </row>
    <row r="66" spans="1:39" s="8" customFormat="1" x14ac:dyDescent="0.25">
      <c r="A66" s="40" t="s">
        <v>18</v>
      </c>
      <c r="B66" s="47" t="s">
        <v>19</v>
      </c>
      <c r="C66" s="115">
        <f t="shared" si="3"/>
        <v>0</v>
      </c>
      <c r="D66" s="48"/>
      <c r="E66" s="49"/>
      <c r="F66" s="50"/>
      <c r="G66" s="48"/>
      <c r="H66" s="49"/>
      <c r="I66" s="50"/>
      <c r="J66" s="48"/>
      <c r="K66" s="49"/>
      <c r="L66" s="50"/>
      <c r="M66" s="48"/>
      <c r="N66" s="49"/>
      <c r="O66" s="50"/>
      <c r="P66" s="48"/>
      <c r="Q66" s="49"/>
      <c r="R66" s="50"/>
      <c r="S66" s="48"/>
      <c r="T66" s="49"/>
      <c r="U66" s="50"/>
      <c r="V66" s="48"/>
      <c r="W66" s="49"/>
      <c r="X66" s="50"/>
      <c r="Y66" s="48"/>
      <c r="Z66" s="49"/>
      <c r="AA66" s="50"/>
      <c r="AB66" s="48"/>
      <c r="AC66" s="49"/>
      <c r="AD66" s="50"/>
      <c r="AE66" s="51"/>
      <c r="AF66" s="52"/>
      <c r="AG66" s="50"/>
      <c r="AH66" s="51"/>
      <c r="AI66" s="52"/>
      <c r="AJ66" s="50"/>
      <c r="AK66" s="51"/>
      <c r="AL66" s="52"/>
      <c r="AM66" s="50"/>
    </row>
    <row r="67" spans="1:39" s="8" customFormat="1" x14ac:dyDescent="0.25">
      <c r="A67" s="40" t="s">
        <v>18</v>
      </c>
      <c r="B67" s="47" t="s">
        <v>19</v>
      </c>
      <c r="C67" s="115">
        <f t="shared" si="3"/>
        <v>0</v>
      </c>
      <c r="D67" s="48"/>
      <c r="E67" s="49"/>
      <c r="F67" s="50"/>
      <c r="G67" s="48"/>
      <c r="H67" s="49"/>
      <c r="I67" s="50"/>
      <c r="J67" s="48"/>
      <c r="K67" s="49"/>
      <c r="L67" s="50"/>
      <c r="M67" s="48"/>
      <c r="N67" s="49"/>
      <c r="O67" s="50"/>
      <c r="P67" s="48"/>
      <c r="Q67" s="49"/>
      <c r="R67" s="50"/>
      <c r="S67" s="48"/>
      <c r="T67" s="49"/>
      <c r="U67" s="50"/>
      <c r="V67" s="48"/>
      <c r="W67" s="49"/>
      <c r="X67" s="50"/>
      <c r="Y67" s="48"/>
      <c r="Z67" s="49"/>
      <c r="AA67" s="50"/>
      <c r="AB67" s="48"/>
      <c r="AC67" s="49"/>
      <c r="AD67" s="50"/>
      <c r="AE67" s="51"/>
      <c r="AF67" s="52"/>
      <c r="AG67" s="50"/>
      <c r="AH67" s="51"/>
      <c r="AI67" s="52"/>
      <c r="AJ67" s="50"/>
      <c r="AK67" s="51"/>
      <c r="AL67" s="52"/>
      <c r="AM67" s="50"/>
    </row>
    <row r="68" spans="1:39" s="8" customFormat="1" x14ac:dyDescent="0.25">
      <c r="A68" s="40" t="s">
        <v>18</v>
      </c>
      <c r="B68" s="47" t="s">
        <v>19</v>
      </c>
      <c r="C68" s="115">
        <f t="shared" si="3"/>
        <v>0</v>
      </c>
      <c r="D68" s="48"/>
      <c r="E68" s="49"/>
      <c r="F68" s="50"/>
      <c r="G68" s="48"/>
      <c r="H68" s="49"/>
      <c r="I68" s="50"/>
      <c r="J68" s="48"/>
      <c r="K68" s="49"/>
      <c r="L68" s="50"/>
      <c r="M68" s="48"/>
      <c r="N68" s="49"/>
      <c r="O68" s="50"/>
      <c r="P68" s="48"/>
      <c r="Q68" s="49"/>
      <c r="R68" s="50"/>
      <c r="S68" s="48"/>
      <c r="T68" s="49"/>
      <c r="U68" s="50"/>
      <c r="V68" s="48"/>
      <c r="W68" s="49"/>
      <c r="X68" s="50"/>
      <c r="Y68" s="48"/>
      <c r="Z68" s="49"/>
      <c r="AA68" s="50"/>
      <c r="AB68" s="48"/>
      <c r="AC68" s="49"/>
      <c r="AD68" s="50"/>
      <c r="AE68" s="51"/>
      <c r="AF68" s="52"/>
      <c r="AG68" s="50"/>
      <c r="AH68" s="51"/>
      <c r="AI68" s="52"/>
      <c r="AJ68" s="50"/>
      <c r="AK68" s="51"/>
      <c r="AL68" s="52"/>
      <c r="AM68" s="50"/>
    </row>
    <row r="69" spans="1:39" s="8" customFormat="1" x14ac:dyDescent="0.25">
      <c r="A69" s="40" t="s">
        <v>18</v>
      </c>
      <c r="B69" s="47" t="s">
        <v>19</v>
      </c>
      <c r="C69" s="115">
        <f t="shared" si="3"/>
        <v>0</v>
      </c>
      <c r="D69" s="48"/>
      <c r="E69" s="49"/>
      <c r="F69" s="50"/>
      <c r="G69" s="48"/>
      <c r="H69" s="49"/>
      <c r="I69" s="50"/>
      <c r="J69" s="48"/>
      <c r="K69" s="49"/>
      <c r="L69" s="50"/>
      <c r="M69" s="48"/>
      <c r="N69" s="49"/>
      <c r="O69" s="50"/>
      <c r="P69" s="48"/>
      <c r="Q69" s="49"/>
      <c r="R69" s="50"/>
      <c r="S69" s="48"/>
      <c r="T69" s="49"/>
      <c r="U69" s="50"/>
      <c r="V69" s="48"/>
      <c r="W69" s="49"/>
      <c r="X69" s="50"/>
      <c r="Y69" s="48"/>
      <c r="Z69" s="49"/>
      <c r="AA69" s="50"/>
      <c r="AB69" s="48"/>
      <c r="AC69" s="49"/>
      <c r="AD69" s="50"/>
      <c r="AE69" s="51"/>
      <c r="AF69" s="52"/>
      <c r="AG69" s="50"/>
      <c r="AH69" s="51"/>
      <c r="AI69" s="52"/>
      <c r="AJ69" s="50"/>
      <c r="AK69" s="51"/>
      <c r="AL69" s="52"/>
      <c r="AM69" s="50"/>
    </row>
    <row r="70" spans="1:39" s="8" customFormat="1" x14ac:dyDescent="0.25">
      <c r="A70" s="40" t="s">
        <v>18</v>
      </c>
      <c r="B70" s="47" t="s">
        <v>19</v>
      </c>
      <c r="C70" s="115">
        <f t="shared" si="3"/>
        <v>0</v>
      </c>
      <c r="D70" s="48"/>
      <c r="E70" s="49"/>
      <c r="F70" s="50"/>
      <c r="G70" s="48"/>
      <c r="H70" s="49"/>
      <c r="I70" s="50"/>
      <c r="J70" s="48"/>
      <c r="K70" s="49"/>
      <c r="L70" s="50"/>
      <c r="M70" s="48"/>
      <c r="N70" s="49"/>
      <c r="O70" s="50"/>
      <c r="P70" s="48"/>
      <c r="Q70" s="49"/>
      <c r="R70" s="50"/>
      <c r="S70" s="48"/>
      <c r="T70" s="49"/>
      <c r="U70" s="50"/>
      <c r="V70" s="48"/>
      <c r="W70" s="49"/>
      <c r="X70" s="50"/>
      <c r="Y70" s="48"/>
      <c r="Z70" s="49"/>
      <c r="AA70" s="50"/>
      <c r="AB70" s="48"/>
      <c r="AC70" s="49"/>
      <c r="AD70" s="50"/>
      <c r="AE70" s="51"/>
      <c r="AF70" s="52"/>
      <c r="AG70" s="50"/>
      <c r="AH70" s="51"/>
      <c r="AI70" s="52"/>
      <c r="AJ70" s="50"/>
      <c r="AK70" s="51"/>
      <c r="AL70" s="52"/>
      <c r="AM70" s="50"/>
    </row>
    <row r="71" spans="1:39" s="8" customFormat="1" x14ac:dyDescent="0.25">
      <c r="A71" s="40" t="s">
        <v>18</v>
      </c>
      <c r="B71" s="47" t="s">
        <v>19</v>
      </c>
      <c r="C71" s="115">
        <f t="shared" si="3"/>
        <v>0</v>
      </c>
      <c r="D71" s="48"/>
      <c r="E71" s="49"/>
      <c r="F71" s="50"/>
      <c r="G71" s="48"/>
      <c r="H71" s="49"/>
      <c r="I71" s="50"/>
      <c r="J71" s="48"/>
      <c r="K71" s="49"/>
      <c r="L71" s="50"/>
      <c r="M71" s="48"/>
      <c r="N71" s="49"/>
      <c r="O71" s="50"/>
      <c r="P71" s="48"/>
      <c r="Q71" s="49"/>
      <c r="R71" s="50"/>
      <c r="S71" s="48"/>
      <c r="T71" s="49"/>
      <c r="U71" s="50"/>
      <c r="V71" s="48"/>
      <c r="W71" s="49"/>
      <c r="X71" s="50"/>
      <c r="Y71" s="48"/>
      <c r="Z71" s="49"/>
      <c r="AA71" s="50"/>
      <c r="AB71" s="48"/>
      <c r="AC71" s="49"/>
      <c r="AD71" s="50"/>
      <c r="AE71" s="51"/>
      <c r="AF71" s="52"/>
      <c r="AG71" s="50"/>
      <c r="AH71" s="51"/>
      <c r="AI71" s="52"/>
      <c r="AJ71" s="50"/>
      <c r="AK71" s="51"/>
      <c r="AL71" s="52"/>
      <c r="AM71" s="50"/>
    </row>
    <row r="72" spans="1:39" s="8" customFormat="1" x14ac:dyDescent="0.25">
      <c r="A72" s="40" t="s">
        <v>18</v>
      </c>
      <c r="B72" s="47" t="s">
        <v>19</v>
      </c>
      <c r="C72" s="115">
        <f t="shared" si="3"/>
        <v>0</v>
      </c>
      <c r="D72" s="48"/>
      <c r="E72" s="49"/>
      <c r="F72" s="50"/>
      <c r="G72" s="48"/>
      <c r="H72" s="49"/>
      <c r="I72" s="50"/>
      <c r="J72" s="48"/>
      <c r="K72" s="49"/>
      <c r="L72" s="50"/>
      <c r="M72" s="48"/>
      <c r="N72" s="49"/>
      <c r="O72" s="50"/>
      <c r="P72" s="48"/>
      <c r="Q72" s="49"/>
      <c r="R72" s="50"/>
      <c r="S72" s="48"/>
      <c r="T72" s="49"/>
      <c r="U72" s="50"/>
      <c r="V72" s="48"/>
      <c r="W72" s="49"/>
      <c r="X72" s="50"/>
      <c r="Y72" s="48"/>
      <c r="Z72" s="49"/>
      <c r="AA72" s="50"/>
      <c r="AB72" s="48"/>
      <c r="AC72" s="49"/>
      <c r="AD72" s="50"/>
      <c r="AE72" s="51"/>
      <c r="AF72" s="52"/>
      <c r="AG72" s="50"/>
      <c r="AH72" s="51"/>
      <c r="AI72" s="52"/>
      <c r="AJ72" s="50"/>
      <c r="AK72" s="51"/>
      <c r="AL72" s="52"/>
      <c r="AM72" s="50"/>
    </row>
    <row r="73" spans="1:39" s="8" customFormat="1" x14ac:dyDescent="0.25">
      <c r="A73" s="40" t="s">
        <v>18</v>
      </c>
      <c r="B73" s="47" t="s">
        <v>19</v>
      </c>
      <c r="C73" s="115">
        <f t="shared" si="3"/>
        <v>0</v>
      </c>
      <c r="D73" s="48"/>
      <c r="E73" s="49"/>
      <c r="F73" s="50"/>
      <c r="G73" s="48"/>
      <c r="H73" s="49"/>
      <c r="I73" s="50"/>
      <c r="J73" s="48"/>
      <c r="K73" s="49"/>
      <c r="L73" s="50"/>
      <c r="M73" s="48"/>
      <c r="N73" s="49"/>
      <c r="O73" s="50"/>
      <c r="P73" s="48"/>
      <c r="Q73" s="49"/>
      <c r="R73" s="50"/>
      <c r="S73" s="48"/>
      <c r="T73" s="49"/>
      <c r="U73" s="50"/>
      <c r="V73" s="48"/>
      <c r="W73" s="49"/>
      <c r="X73" s="50"/>
      <c r="Y73" s="48"/>
      <c r="Z73" s="49"/>
      <c r="AA73" s="50"/>
      <c r="AB73" s="48"/>
      <c r="AC73" s="49"/>
      <c r="AD73" s="50"/>
      <c r="AE73" s="51"/>
      <c r="AF73" s="52"/>
      <c r="AG73" s="50"/>
      <c r="AH73" s="51"/>
      <c r="AI73" s="52"/>
      <c r="AJ73" s="50"/>
      <c r="AK73" s="51"/>
      <c r="AL73" s="52"/>
      <c r="AM73" s="50"/>
    </row>
    <row r="74" spans="1:39" ht="15" x14ac:dyDescent="0.25">
      <c r="A74" s="34" t="s">
        <v>85</v>
      </c>
      <c r="B74" s="35"/>
      <c r="C74" s="117">
        <f t="shared" si="3"/>
        <v>0</v>
      </c>
      <c r="D74" s="38"/>
      <c r="E74" s="39"/>
      <c r="F74" s="29">
        <f>IF(F61&gt;$B$27,0,SUM(F64:F73))</f>
        <v>0</v>
      </c>
      <c r="G74" s="38"/>
      <c r="H74" s="39"/>
      <c r="I74" s="29">
        <f>IF(I61&gt;$B$27,0,SUM(I64:I73))</f>
        <v>0</v>
      </c>
      <c r="J74" s="38"/>
      <c r="K74" s="39"/>
      <c r="L74" s="29">
        <f>IF(L61&gt;$B$27,0,SUM(L64:L73))</f>
        <v>0</v>
      </c>
      <c r="M74" s="38"/>
      <c r="N74" s="39"/>
      <c r="O74" s="29">
        <f>IF(O61&gt;$B$27,0,SUM(O64:O73))</f>
        <v>0</v>
      </c>
      <c r="P74" s="38"/>
      <c r="Q74" s="39"/>
      <c r="R74" s="29">
        <f>IF(R61&gt;$B$27,0,SUM(R64:R73))</f>
        <v>0</v>
      </c>
      <c r="S74" s="38"/>
      <c r="T74" s="39"/>
      <c r="U74" s="29">
        <f>IF(U61&gt;$B$27,0,SUM(U64:U73))</f>
        <v>0</v>
      </c>
      <c r="V74" s="38"/>
      <c r="W74" s="39"/>
      <c r="X74" s="29">
        <f>IF(X61&gt;$B$27,0,SUM(X64:X73))</f>
        <v>0</v>
      </c>
      <c r="Y74" s="38"/>
      <c r="Z74" s="39"/>
      <c r="AA74" s="29">
        <f>IF(AA61&gt;$B$27,0,SUM(AA64:AA73))</f>
        <v>0</v>
      </c>
      <c r="AB74" s="38"/>
      <c r="AC74" s="39"/>
      <c r="AD74" s="29">
        <f>IF(AD61&gt;$B$27,0,SUM(AD64:AD73))</f>
        <v>0</v>
      </c>
      <c r="AE74" s="38"/>
      <c r="AF74" s="39"/>
      <c r="AG74" s="29">
        <f>IF(AG61&gt;$B$27,0,SUM(AG64:AG73))</f>
        <v>0</v>
      </c>
      <c r="AH74" s="38"/>
      <c r="AI74" s="39"/>
      <c r="AJ74" s="29">
        <f>IF(AJ61&gt;$B$27,0,SUM(AJ64:AJ73))</f>
        <v>0</v>
      </c>
      <c r="AK74" s="38"/>
      <c r="AL74" s="39"/>
      <c r="AM74" s="29">
        <f>IF(AM61&gt;$B$27,0,SUM(AM64:AM73))</f>
        <v>0</v>
      </c>
    </row>
    <row r="75" spans="1:39" ht="7.5" customHeight="1" x14ac:dyDescent="0.25">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row>
    <row r="76" spans="1:39" ht="15" x14ac:dyDescent="0.25">
      <c r="A76" s="227" t="s">
        <v>142</v>
      </c>
      <c r="B76" s="228"/>
      <c r="C76" s="143" t="s">
        <v>0</v>
      </c>
      <c r="D76" s="227" t="str">
        <f>$A$32</f>
        <v/>
      </c>
      <c r="E76" s="229"/>
      <c r="F76" s="229"/>
      <c r="G76" s="227" t="str">
        <f>$A$33</f>
        <v/>
      </c>
      <c r="H76" s="229"/>
      <c r="I76" s="229"/>
      <c r="J76" s="227" t="str">
        <f>$A$34</f>
        <v/>
      </c>
      <c r="K76" s="229"/>
      <c r="L76" s="229"/>
      <c r="M76" s="227" t="str">
        <f>$A$35</f>
        <v/>
      </c>
      <c r="N76" s="229"/>
      <c r="O76" s="229"/>
      <c r="P76" s="227" t="str">
        <f>$A$36</f>
        <v/>
      </c>
      <c r="Q76" s="229"/>
      <c r="R76" s="229"/>
      <c r="S76" s="227" t="str">
        <f>$A$37</f>
        <v/>
      </c>
      <c r="T76" s="229"/>
      <c r="U76" s="229"/>
      <c r="V76" s="227" t="str">
        <f>$A$38</f>
        <v/>
      </c>
      <c r="W76" s="229"/>
      <c r="X76" s="229"/>
      <c r="Y76" s="227" t="str">
        <f>$A$39</f>
        <v/>
      </c>
      <c r="Z76" s="229"/>
      <c r="AA76" s="229"/>
      <c r="AB76" s="227" t="str">
        <f>$A$40</f>
        <v/>
      </c>
      <c r="AC76" s="229"/>
      <c r="AD76" s="229"/>
      <c r="AE76" s="227" t="str">
        <f>$A$41</f>
        <v/>
      </c>
      <c r="AF76" s="229"/>
      <c r="AG76" s="229"/>
      <c r="AH76" s="227" t="str">
        <f>$A$42</f>
        <v/>
      </c>
      <c r="AI76" s="229"/>
      <c r="AJ76" s="229"/>
      <c r="AK76" s="227" t="str">
        <f>$A$43</f>
        <v/>
      </c>
      <c r="AL76" s="229"/>
      <c r="AM76" s="229"/>
    </row>
    <row r="77" spans="1:39" s="8" customFormat="1" ht="28.5" x14ac:dyDescent="0.25">
      <c r="A77" s="31" t="s">
        <v>16</v>
      </c>
      <c r="B77" s="33" t="s">
        <v>52</v>
      </c>
      <c r="C77" s="116" t="s">
        <v>15</v>
      </c>
      <c r="D77" s="36"/>
      <c r="E77" s="37"/>
      <c r="F77" s="32" t="str">
        <f>IF($B$27&lt;D$46,"","Dépenses prévisionnelles")</f>
        <v/>
      </c>
      <c r="G77" s="36"/>
      <c r="H77" s="37"/>
      <c r="I77" s="32" t="str">
        <f>IF($B$27&lt;G$46,"","Dépenses prévisionnelles")</f>
        <v/>
      </c>
      <c r="J77" s="36"/>
      <c r="K77" s="37"/>
      <c r="L77" s="32" t="str">
        <f>IF($B$27&lt;J$46,"","Dépenses prévisionnelles")</f>
        <v/>
      </c>
      <c r="M77" s="36"/>
      <c r="N77" s="37"/>
      <c r="O77" s="32" t="str">
        <f>IF($B$27&lt;M$46,"","Dépenses prévisionnelles")</f>
        <v/>
      </c>
      <c r="P77" s="36"/>
      <c r="Q77" s="37"/>
      <c r="R77" s="32" t="str">
        <f>IF($B$27&lt;P$46,"","Dépenses prévisionnelles")</f>
        <v/>
      </c>
      <c r="S77" s="36"/>
      <c r="T77" s="37"/>
      <c r="U77" s="32" t="str">
        <f>IF($B$27&lt;S$46,"","Dépenses prévisionnelles")</f>
        <v/>
      </c>
      <c r="V77" s="36"/>
      <c r="W77" s="37"/>
      <c r="X77" s="32" t="str">
        <f>IF($B$27&lt;V$46,"","Dépenses prévisionnelles")</f>
        <v/>
      </c>
      <c r="Y77" s="36"/>
      <c r="Z77" s="37"/>
      <c r="AA77" s="32" t="str">
        <f>IF($B$27&lt;Y$46,"","Dépenses prévisionnelles")</f>
        <v/>
      </c>
      <c r="AB77" s="36"/>
      <c r="AC77" s="37"/>
      <c r="AD77" s="32" t="str">
        <f>IF($B$27&lt;AB$46,"","Dépenses prévisionnelles")</f>
        <v/>
      </c>
      <c r="AE77" s="36"/>
      <c r="AF77" s="37"/>
      <c r="AG77" s="32" t="str">
        <f>IF($B$27&lt;AE$46,"","Dépenses prévisionnelles")</f>
        <v/>
      </c>
      <c r="AH77" s="36"/>
      <c r="AI77" s="37"/>
      <c r="AJ77" s="32" t="str">
        <f>IF($B$27&lt;AH$46,"","Dépenses prévisionnelles")</f>
        <v/>
      </c>
      <c r="AK77" s="36"/>
      <c r="AL77" s="37"/>
      <c r="AM77" s="32" t="str">
        <f>IF($B$27&lt;AK$46,"","Dépenses prévisionnelles")</f>
        <v/>
      </c>
    </row>
    <row r="78" spans="1:39" s="8" customFormat="1" x14ac:dyDescent="0.25">
      <c r="A78" s="40" t="s">
        <v>18</v>
      </c>
      <c r="B78" s="41" t="s">
        <v>19</v>
      </c>
      <c r="C78" s="114">
        <f t="shared" ref="C78:C83" si="4">IF($B$27&gt;=1,F78,0)+IF($B$27&gt;=2,I78,0)+IF($B$27&gt;=3,L78,0)+IF($B$27&gt;=4,O78,0)+IF($B$27&gt;=5,R78,0)+IF($B$27&gt;=6,U78,0)+IF($B$27&gt;=7,X78,0)+IF($B$27&gt;=8,AA78,0)+IF($B$27&gt;=9,AD78,0)+IF($B$27&gt;=10,AG78)</f>
        <v>0</v>
      </c>
      <c r="D78" s="42"/>
      <c r="E78" s="43"/>
      <c r="F78" s="44"/>
      <c r="G78" s="42"/>
      <c r="H78" s="43"/>
      <c r="I78" s="44"/>
      <c r="J78" s="42"/>
      <c r="K78" s="43"/>
      <c r="L78" s="44"/>
      <c r="M78" s="42"/>
      <c r="N78" s="43"/>
      <c r="O78" s="44"/>
      <c r="P78" s="42"/>
      <c r="Q78" s="43"/>
      <c r="R78" s="44"/>
      <c r="S78" s="42"/>
      <c r="T78" s="43"/>
      <c r="U78" s="44"/>
      <c r="V78" s="42"/>
      <c r="W78" s="43"/>
      <c r="X78" s="44"/>
      <c r="Y78" s="42"/>
      <c r="Z78" s="43"/>
      <c r="AA78" s="44"/>
      <c r="AB78" s="42"/>
      <c r="AC78" s="43"/>
      <c r="AD78" s="44"/>
      <c r="AE78" s="45"/>
      <c r="AF78" s="46"/>
      <c r="AG78" s="44"/>
      <c r="AH78" s="45"/>
      <c r="AI78" s="46"/>
      <c r="AJ78" s="44"/>
      <c r="AK78" s="45"/>
      <c r="AL78" s="46"/>
      <c r="AM78" s="44"/>
    </row>
    <row r="79" spans="1:39" s="8" customFormat="1" x14ac:dyDescent="0.25">
      <c r="A79" s="40" t="s">
        <v>18</v>
      </c>
      <c r="B79" s="47" t="s">
        <v>19</v>
      </c>
      <c r="C79" s="115">
        <f t="shared" si="4"/>
        <v>0</v>
      </c>
      <c r="D79" s="48"/>
      <c r="E79" s="49"/>
      <c r="F79" s="50"/>
      <c r="G79" s="48"/>
      <c r="H79" s="49"/>
      <c r="I79" s="50"/>
      <c r="J79" s="48"/>
      <c r="K79" s="49"/>
      <c r="L79" s="50"/>
      <c r="M79" s="48"/>
      <c r="N79" s="49"/>
      <c r="O79" s="50"/>
      <c r="P79" s="48"/>
      <c r="Q79" s="49"/>
      <c r="R79" s="50"/>
      <c r="S79" s="48"/>
      <c r="T79" s="49"/>
      <c r="U79" s="50"/>
      <c r="V79" s="48"/>
      <c r="W79" s="49"/>
      <c r="X79" s="50"/>
      <c r="Y79" s="48"/>
      <c r="Z79" s="49"/>
      <c r="AA79" s="50"/>
      <c r="AB79" s="48"/>
      <c r="AC79" s="49"/>
      <c r="AD79" s="50"/>
      <c r="AE79" s="51"/>
      <c r="AF79" s="52"/>
      <c r="AG79" s="50"/>
      <c r="AH79" s="51"/>
      <c r="AI79" s="52"/>
      <c r="AJ79" s="50"/>
      <c r="AK79" s="51"/>
      <c r="AL79" s="52"/>
      <c r="AM79" s="50"/>
    </row>
    <row r="80" spans="1:39" s="8" customFormat="1" x14ac:dyDescent="0.25">
      <c r="A80" s="40" t="s">
        <v>18</v>
      </c>
      <c r="B80" s="47" t="s">
        <v>19</v>
      </c>
      <c r="C80" s="115">
        <f t="shared" si="4"/>
        <v>0</v>
      </c>
      <c r="D80" s="48"/>
      <c r="E80" s="49"/>
      <c r="F80" s="50"/>
      <c r="G80" s="48"/>
      <c r="H80" s="49"/>
      <c r="I80" s="50"/>
      <c r="J80" s="48"/>
      <c r="K80" s="49"/>
      <c r="L80" s="50"/>
      <c r="M80" s="48"/>
      <c r="N80" s="49"/>
      <c r="O80" s="50"/>
      <c r="P80" s="48"/>
      <c r="Q80" s="49"/>
      <c r="R80" s="50"/>
      <c r="S80" s="48"/>
      <c r="T80" s="49"/>
      <c r="U80" s="50"/>
      <c r="V80" s="48"/>
      <c r="W80" s="49"/>
      <c r="X80" s="50"/>
      <c r="Y80" s="48"/>
      <c r="Z80" s="49"/>
      <c r="AA80" s="50"/>
      <c r="AB80" s="48"/>
      <c r="AC80" s="49"/>
      <c r="AD80" s="50"/>
      <c r="AE80" s="51"/>
      <c r="AF80" s="52"/>
      <c r="AG80" s="50"/>
      <c r="AH80" s="51"/>
      <c r="AI80" s="52"/>
      <c r="AJ80" s="50"/>
      <c r="AK80" s="51"/>
      <c r="AL80" s="52"/>
      <c r="AM80" s="50"/>
    </row>
    <row r="81" spans="1:39" s="8" customFormat="1" x14ac:dyDescent="0.25">
      <c r="A81" s="40" t="s">
        <v>18</v>
      </c>
      <c r="B81" s="47" t="s">
        <v>19</v>
      </c>
      <c r="C81" s="115">
        <f t="shared" si="4"/>
        <v>0</v>
      </c>
      <c r="D81" s="48"/>
      <c r="E81" s="49"/>
      <c r="F81" s="50"/>
      <c r="G81" s="48"/>
      <c r="H81" s="49"/>
      <c r="I81" s="50"/>
      <c r="J81" s="48"/>
      <c r="K81" s="49"/>
      <c r="L81" s="50"/>
      <c r="M81" s="48"/>
      <c r="N81" s="49"/>
      <c r="O81" s="50"/>
      <c r="P81" s="48"/>
      <c r="Q81" s="49"/>
      <c r="R81" s="50"/>
      <c r="S81" s="48"/>
      <c r="T81" s="49"/>
      <c r="U81" s="50"/>
      <c r="V81" s="48"/>
      <c r="W81" s="49"/>
      <c r="X81" s="50"/>
      <c r="Y81" s="48"/>
      <c r="Z81" s="49"/>
      <c r="AA81" s="50"/>
      <c r="AB81" s="48"/>
      <c r="AC81" s="49"/>
      <c r="AD81" s="50"/>
      <c r="AE81" s="51"/>
      <c r="AF81" s="52"/>
      <c r="AG81" s="50"/>
      <c r="AH81" s="51"/>
      <c r="AI81" s="52"/>
      <c r="AJ81" s="50"/>
      <c r="AK81" s="51"/>
      <c r="AL81" s="52"/>
      <c r="AM81" s="50"/>
    </row>
    <row r="82" spans="1:39" s="8" customFormat="1" x14ac:dyDescent="0.25">
      <c r="A82" s="40" t="s">
        <v>18</v>
      </c>
      <c r="B82" s="47" t="s">
        <v>19</v>
      </c>
      <c r="C82" s="115">
        <f t="shared" si="4"/>
        <v>0</v>
      </c>
      <c r="D82" s="48"/>
      <c r="E82" s="49"/>
      <c r="F82" s="50"/>
      <c r="G82" s="48"/>
      <c r="H82" s="49"/>
      <c r="I82" s="50"/>
      <c r="J82" s="48"/>
      <c r="K82" s="49"/>
      <c r="L82" s="50"/>
      <c r="M82" s="48"/>
      <c r="N82" s="49"/>
      <c r="O82" s="50"/>
      <c r="P82" s="48"/>
      <c r="Q82" s="49"/>
      <c r="R82" s="50"/>
      <c r="S82" s="48"/>
      <c r="T82" s="49"/>
      <c r="U82" s="50"/>
      <c r="V82" s="48"/>
      <c r="W82" s="49"/>
      <c r="X82" s="50"/>
      <c r="Y82" s="48"/>
      <c r="Z82" s="49"/>
      <c r="AA82" s="50"/>
      <c r="AB82" s="48"/>
      <c r="AC82" s="49"/>
      <c r="AD82" s="50"/>
      <c r="AE82" s="51"/>
      <c r="AF82" s="52"/>
      <c r="AG82" s="50"/>
      <c r="AH82" s="51"/>
      <c r="AI82" s="52"/>
      <c r="AJ82" s="50"/>
      <c r="AK82" s="51"/>
      <c r="AL82" s="52"/>
      <c r="AM82" s="50"/>
    </row>
    <row r="83" spans="1:39" ht="15" x14ac:dyDescent="0.25">
      <c r="A83" s="34" t="s">
        <v>86</v>
      </c>
      <c r="B83" s="35"/>
      <c r="C83" s="117">
        <f t="shared" si="4"/>
        <v>0</v>
      </c>
      <c r="D83" s="38"/>
      <c r="E83" s="39"/>
      <c r="F83" s="29">
        <f>IF(F75&gt;$B$27,0,SUM(F78:F82))</f>
        <v>0</v>
      </c>
      <c r="G83" s="38"/>
      <c r="H83" s="39"/>
      <c r="I83" s="29">
        <f>IF(I75&gt;$B$27,0,SUM(I78:I82))</f>
        <v>0</v>
      </c>
      <c r="J83" s="38"/>
      <c r="K83" s="39"/>
      <c r="L83" s="29">
        <f>IF(L75&gt;$B$27,0,SUM(L78:L82))</f>
        <v>0</v>
      </c>
      <c r="M83" s="38"/>
      <c r="N83" s="39"/>
      <c r="O83" s="29">
        <f>IF(O75&gt;$B$27,0,SUM(O78:O82))</f>
        <v>0</v>
      </c>
      <c r="P83" s="38"/>
      <c r="Q83" s="39"/>
      <c r="R83" s="29">
        <f>IF(R75&gt;$B$27,0,SUM(R78:R82))</f>
        <v>0</v>
      </c>
      <c r="S83" s="38"/>
      <c r="T83" s="39"/>
      <c r="U83" s="29">
        <f>IF(U75&gt;$B$27,0,SUM(U78:U82))</f>
        <v>0</v>
      </c>
      <c r="V83" s="38"/>
      <c r="W83" s="39"/>
      <c r="X83" s="29">
        <f>IF(X75&gt;$B$27,0,SUM(X78:X82))</f>
        <v>0</v>
      </c>
      <c r="Y83" s="38"/>
      <c r="Z83" s="39"/>
      <c r="AA83" s="29">
        <f>IF(AA75&gt;$B$27,0,SUM(AA78:AA82))</f>
        <v>0</v>
      </c>
      <c r="AB83" s="38"/>
      <c r="AC83" s="39"/>
      <c r="AD83" s="29">
        <f>IF(AD75&gt;$B$27,0,SUM(AD78:AD82))</f>
        <v>0</v>
      </c>
      <c r="AE83" s="38"/>
      <c r="AF83" s="39"/>
      <c r="AG83" s="29">
        <f>IF(AG75&gt;$B$27,0,SUM(AG78:AG82))</f>
        <v>0</v>
      </c>
      <c r="AH83" s="38"/>
      <c r="AI83" s="39"/>
      <c r="AJ83" s="29">
        <f>IF(AJ75&gt;$B$27,0,SUM(AJ78:AJ82))</f>
        <v>0</v>
      </c>
      <c r="AK83" s="38"/>
      <c r="AL83" s="39"/>
      <c r="AM83" s="29">
        <f>IF(AM75&gt;$B$27,0,SUM(AM78:AM82))</f>
        <v>0</v>
      </c>
    </row>
    <row r="84" spans="1:39" ht="7.5" customHeight="1" x14ac:dyDescent="0.25">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row>
    <row r="85" spans="1:39" ht="7.5" customHeight="1" x14ac:dyDescent="0.25">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row>
    <row r="86" spans="1:39" ht="15" x14ac:dyDescent="0.25">
      <c r="A86" s="245" t="s">
        <v>88</v>
      </c>
      <c r="B86" s="246"/>
      <c r="C86" s="143" t="s">
        <v>0</v>
      </c>
      <c r="D86" s="230" t="str">
        <f>$A$32</f>
        <v/>
      </c>
      <c r="E86" s="231"/>
      <c r="F86" s="231"/>
      <c r="G86" s="230" t="str">
        <f>$A$33</f>
        <v/>
      </c>
      <c r="H86" s="231"/>
      <c r="I86" s="231"/>
      <c r="J86" s="230" t="str">
        <f>$A$34</f>
        <v/>
      </c>
      <c r="K86" s="231"/>
      <c r="L86" s="231"/>
      <c r="M86" s="230" t="str">
        <f>$A$35</f>
        <v/>
      </c>
      <c r="N86" s="231"/>
      <c r="O86" s="231"/>
      <c r="P86" s="230" t="str">
        <f>$A$36</f>
        <v/>
      </c>
      <c r="Q86" s="231"/>
      <c r="R86" s="231"/>
      <c r="S86" s="230" t="str">
        <f>$A$37</f>
        <v/>
      </c>
      <c r="T86" s="231"/>
      <c r="U86" s="231"/>
      <c r="V86" s="230" t="str">
        <f>$A$38</f>
        <v/>
      </c>
      <c r="W86" s="231"/>
      <c r="X86" s="231"/>
      <c r="Y86" s="230" t="str">
        <f>$A$39</f>
        <v/>
      </c>
      <c r="Z86" s="231"/>
      <c r="AA86" s="231"/>
      <c r="AB86" s="230" t="str">
        <f>$A$40</f>
        <v/>
      </c>
      <c r="AC86" s="231"/>
      <c r="AD86" s="231"/>
      <c r="AE86" s="230" t="str">
        <f>$A$41</f>
        <v/>
      </c>
      <c r="AF86" s="231"/>
      <c r="AG86" s="231"/>
      <c r="AH86" s="230" t="str">
        <f>$A$42</f>
        <v/>
      </c>
      <c r="AI86" s="231"/>
      <c r="AJ86" s="231"/>
      <c r="AK86" s="230" t="str">
        <f>$A$43</f>
        <v/>
      </c>
      <c r="AL86" s="231"/>
      <c r="AM86" s="231"/>
    </row>
    <row r="87" spans="1:39" s="8" customFormat="1" ht="28.5" x14ac:dyDescent="0.25">
      <c r="A87" s="247"/>
      <c r="B87" s="248"/>
      <c r="C87" s="116" t="s">
        <v>15</v>
      </c>
      <c r="D87" s="70"/>
      <c r="E87" s="71"/>
      <c r="F87" s="72" t="str">
        <f>IF($B$27&lt;D$46,"","Dépenses prévisionnelles")</f>
        <v/>
      </c>
      <c r="G87" s="70"/>
      <c r="H87" s="71"/>
      <c r="I87" s="72" t="str">
        <f>IF($B$27&lt;G$46,"","Dépenses prévisionnelles")</f>
        <v/>
      </c>
      <c r="J87" s="70"/>
      <c r="K87" s="71"/>
      <c r="L87" s="72" t="str">
        <f>IF($B$27&lt;J$46,"","Dépenses prévisionnelles")</f>
        <v/>
      </c>
      <c r="M87" s="70"/>
      <c r="N87" s="71"/>
      <c r="O87" s="72" t="str">
        <f>IF($B$27&lt;M$46,"","Dépenses prévisionnelles")</f>
        <v/>
      </c>
      <c r="P87" s="70"/>
      <c r="Q87" s="71"/>
      <c r="R87" s="72" t="str">
        <f>IF($B$27&lt;P$46,"","Dépenses prévisionnelles")</f>
        <v/>
      </c>
      <c r="S87" s="70"/>
      <c r="T87" s="71"/>
      <c r="U87" s="72" t="str">
        <f>IF($B$27&lt;S$46,"","Dépenses prévisionnelles")</f>
        <v/>
      </c>
      <c r="V87" s="70"/>
      <c r="W87" s="71"/>
      <c r="X87" s="72" t="str">
        <f>IF($B$27&lt;V$46,"","Dépenses prévisionnelles")</f>
        <v/>
      </c>
      <c r="Y87" s="70"/>
      <c r="Z87" s="71"/>
      <c r="AA87" s="72" t="str">
        <f>IF($B$27&lt;Y$46,"","Dépenses prévisionnelles")</f>
        <v/>
      </c>
      <c r="AB87" s="70"/>
      <c r="AC87" s="71"/>
      <c r="AD87" s="72" t="str">
        <f>IF($B$27&lt;AB$46,"","Dépenses prévisionnelles")</f>
        <v/>
      </c>
      <c r="AE87" s="70"/>
      <c r="AF87" s="71"/>
      <c r="AG87" s="72" t="str">
        <f>IF($B$27&lt;AE$46,"","Dépenses prévisionnelles")</f>
        <v/>
      </c>
      <c r="AH87" s="70"/>
      <c r="AI87" s="71"/>
      <c r="AJ87" s="72" t="str">
        <f>IF($B$27&lt;AH$46,"","Dépenses prévisionnelles")</f>
        <v/>
      </c>
      <c r="AK87" s="70"/>
      <c r="AL87" s="71"/>
      <c r="AM87" s="72" t="str">
        <f>IF($B$27&lt;AK$46,"","Dépenses prévisionnelles")</f>
        <v/>
      </c>
    </row>
    <row r="88" spans="1:39" ht="15" x14ac:dyDescent="0.25">
      <c r="A88" s="58" t="s">
        <v>87</v>
      </c>
      <c r="B88" s="59"/>
      <c r="C88" s="117">
        <f>IF(AM$46&gt;$B$27,0,IFERROR(C60,0)+IFERROR(C74,0)+IFERROR(C83,0))</f>
        <v>0</v>
      </c>
      <c r="D88" s="73"/>
      <c r="E88" s="74"/>
      <c r="F88" s="75">
        <f>IF(D$46&gt;$B$27,0,IFERROR(F60,0)+IFERROR(F74,0)+IFERROR(F83,0))</f>
        <v>0</v>
      </c>
      <c r="G88" s="73"/>
      <c r="H88" s="74"/>
      <c r="I88" s="75">
        <f>IF(G$46&gt;$B$27,0,IFERROR(I60,0)+IFERROR(I74,0)+IFERROR(I83,0)+IFERROR(#REF!,0))</f>
        <v>0</v>
      </c>
      <c r="J88" s="73"/>
      <c r="K88" s="74"/>
      <c r="L88" s="75">
        <f>IF(J$46&gt;$B$27,0,IFERROR(L60,0)+IFERROR(L74,0)+IFERROR(L83,0)+IFERROR(#REF!,0))</f>
        <v>0</v>
      </c>
      <c r="M88" s="73"/>
      <c r="N88" s="74"/>
      <c r="O88" s="75">
        <f>IF(M$46&gt;$B$27,0,IFERROR(O60,0)+IFERROR(O74,0)+IFERROR(O83,0)+IFERROR(#REF!,0))</f>
        <v>0</v>
      </c>
      <c r="P88" s="73"/>
      <c r="Q88" s="74"/>
      <c r="R88" s="75">
        <f>IF(P$46&gt;$B$27,0,IFERROR(R60,0)+IFERROR(R74,0)+IFERROR(R83,0)+IFERROR(#REF!,0))</f>
        <v>0</v>
      </c>
      <c r="S88" s="73"/>
      <c r="T88" s="74"/>
      <c r="U88" s="75">
        <f>IF(S$46&gt;$B$27,0,IFERROR(U60,0)+IFERROR(U74,0)+IFERROR(U83,0)+IFERROR(#REF!,0))</f>
        <v>0</v>
      </c>
      <c r="V88" s="73"/>
      <c r="W88" s="74"/>
      <c r="X88" s="75">
        <f>IF(V$46&gt;$B$27,0,IFERROR(X60,0)+IFERROR(X74,0)+IFERROR(X83,0)+IFERROR(#REF!,0))</f>
        <v>0</v>
      </c>
      <c r="Y88" s="73"/>
      <c r="Z88" s="74"/>
      <c r="AA88" s="75">
        <f>IF(Y$46&gt;$B$27,0,IFERROR(AA60,0)+IFERROR(AA74,0)+IFERROR(AA83,0)+IFERROR(#REF!,0))</f>
        <v>0</v>
      </c>
      <c r="AB88" s="73"/>
      <c r="AC88" s="74"/>
      <c r="AD88" s="75">
        <f>IF(AB$46&gt;$B$27,0,IFERROR(AD60,0)+IFERROR(AD74,0)+IFERROR(AD83,0)+IFERROR(#REF!,0))</f>
        <v>0</v>
      </c>
      <c r="AE88" s="73"/>
      <c r="AF88" s="74"/>
      <c r="AG88" s="75">
        <f>IF(AE$46&gt;$B$27,0,IFERROR(AG60,0)+IFERROR(AG74,0)+IFERROR(AG83,0)+IFERROR(#REF!,0))</f>
        <v>0</v>
      </c>
      <c r="AH88" s="73"/>
      <c r="AI88" s="74"/>
      <c r="AJ88" s="75">
        <f>IF(AH$46&gt;$B$27,0,IFERROR(AJ60,0)+IFERROR(AJ74,0)+IFERROR(AJ83,0)+IFERROR(#REF!,0))</f>
        <v>0</v>
      </c>
      <c r="AK88" s="73"/>
      <c r="AL88" s="74"/>
      <c r="AM88" s="75">
        <f>IF(AK$46&gt;$B$27,0,IFERROR(AM60,0)+IFERROR(AM74,0)+IFERROR(AM83,0)+IFERROR(#REF!,0))</f>
        <v>0</v>
      </c>
    </row>
    <row r="89" spans="1:39" s="24" customFormat="1" ht="26.25" x14ac:dyDescent="0.25">
      <c r="A89" s="23"/>
      <c r="C89" s="25"/>
      <c r="D89" s="25"/>
      <c r="E89" s="26"/>
    </row>
    <row r="90" spans="1:39" s="3" customFormat="1" ht="27.95" customHeight="1" x14ac:dyDescent="0.25">
      <c r="A90" s="6" t="s">
        <v>62</v>
      </c>
      <c r="B90" s="6"/>
      <c r="C90" s="6"/>
      <c r="D90" s="6"/>
      <c r="E90" s="6"/>
    </row>
    <row r="91" spans="1:39" ht="27" customHeight="1" x14ac:dyDescent="0.25">
      <c r="A91" s="108" t="s">
        <v>58</v>
      </c>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row>
    <row r="92" spans="1:39" s="8" customFormat="1" ht="45" x14ac:dyDescent="0.25">
      <c r="A92" s="61" t="s">
        <v>8</v>
      </c>
      <c r="B92" s="62"/>
      <c r="C92" s="139" t="s">
        <v>27</v>
      </c>
      <c r="D92" s="137" t="s">
        <v>28</v>
      </c>
      <c r="E92" s="137" t="s">
        <v>68</v>
      </c>
    </row>
    <row r="93" spans="1:39" x14ac:dyDescent="0.25">
      <c r="A93" s="54" t="s">
        <v>11</v>
      </c>
      <c r="B93" s="55"/>
      <c r="C93" s="121">
        <f>IF(AND($B$27&gt;=1,$B$32=$A93),F$88,0)+IF(AND($B$27&gt;=2,$B$33=$A93),I$88,0)+IF(AND($B$27&gt;=3,$B$34=$A93),L$88,0)+IF(AND($B$27&gt;=4,$B$35=$A93),O$88,0)+IF(AND($B$27&gt;=5,$B$36=$A93),R$88,0)+IF(AND($B$27&gt;=6,$B$37=$A93),U$88,0)+IF(AND($B$27&gt;=7,$B$38=$A93),X$88,0)+IF(AND($B$27&gt;=8,$B$39=$A93),AA$88,0)+IF(AND($B$27&gt;=9,$B$40=$A93),AD$88,0)+IF(AND($B$27&gt;=10,$B$41=$A93),AG$88,0)</f>
        <v>0</v>
      </c>
      <c r="D93" s="64">
        <f>IF(AND($B$21="publique", $B$26="Organisme de recherche et de diffusion des connaissances"), 100%,IF(AND($B$21="privée", $B$26="Organisme de recherche et de diffusion des connaissances"), 80%,IF(AND($B$26="Entreprise", $B$20="Petite ou moyenne", $B$28="aucune"), 60%,IF(AND($B$26="Entreprise", $B$20="GE", $B$28="aucune"), 50%,IF(AND($B$26="Entreprise", $B$20="Petite ou moyenne", $B$28="majoration possible"), 75%,IF(AND($B$26="Entreprise", $B$20="GE", $B$28="majoration possible"), 65%, 0%))))))</f>
        <v>0</v>
      </c>
      <c r="E93" s="65">
        <f>ROUND(C93*D93,2)</f>
        <v>0</v>
      </c>
    </row>
    <row r="94" spans="1:39" x14ac:dyDescent="0.25">
      <c r="A94" s="54" t="s">
        <v>13</v>
      </c>
      <c r="B94" s="55"/>
      <c r="C94" s="119">
        <f>IF(AND($B$27&gt;=1,$B$32=$A94),F$88,0)+IF(AND($B$27&gt;=2,$B$33=$A94),I$88,0)+IF(AND($B$27&gt;=3,$B$34=$A94),L$88,0)+IF(AND($B$27&gt;=4,$B$35=$A94),O$88,0)+IF(AND($B$27&gt;=5,$B$36=$A94),R$88,0)+IF(AND($B$27&gt;=6,$B$37=$A94),U$88,0)+IF(AND($B$27&gt;=7,$B$38=$A94),X$88,0)+IF(AND($B$27&gt;=8,$B$39=$A94),AA$88,0)+IF(AND($B$27&gt;=9,$B$40=$A94),AD$88,0)+IF(AND($B$27&gt;=10,$B$41=$A94),AG$88,0)</f>
        <v>0</v>
      </c>
      <c r="D94" s="64">
        <f>IF(AND($B$21="publique", $B$26="Organisme de recherche et de diffusion des connaissances"), 100%,IF(AND($B$21="privée", $B$26="Organisme de recherche et de diffusion des connaissances"), 80%,IF(AND($B$26="Entreprise", $B$20="petite ou moyenne", $B$28="aucune"), 35%,IF(AND($B$26="Entreprise", $B$20="GE", $B$28="aucune"),25%,IF(AND($B$26="Entreprise", $B$20="petite ou moyenne", $B$28="majoration possible"), 50%,IF(AND($B$26="Entreprise", $B$20="GE", $B$28="majoration possible"), 40%, 0%))))))</f>
        <v>0</v>
      </c>
      <c r="E94" s="65">
        <f>ROUND(C94*D94,2)</f>
        <v>0</v>
      </c>
    </row>
    <row r="95" spans="1:39" ht="15" x14ac:dyDescent="0.25">
      <c r="A95" s="58"/>
      <c r="B95" s="59"/>
      <c r="C95" s="138">
        <f>SUM(C93:C94)</f>
        <v>0</v>
      </c>
      <c r="D95" s="60"/>
      <c r="E95" s="66">
        <f>SUM(E93:E94)</f>
        <v>0</v>
      </c>
    </row>
    <row r="96" spans="1:39" ht="15" thickBot="1" x14ac:dyDescent="0.3"/>
    <row r="97" spans="1:32" s="67" customFormat="1" ht="16.5" thickBot="1" x14ac:dyDescent="0.3">
      <c r="A97" s="67" t="s">
        <v>146</v>
      </c>
      <c r="C97" s="156"/>
    </row>
    <row r="98" spans="1:32" s="24" customFormat="1" ht="26.25" x14ac:dyDescent="0.25">
      <c r="A98" s="23"/>
      <c r="C98" s="25"/>
      <c r="D98" s="25"/>
      <c r="E98" s="26"/>
    </row>
    <row r="99" spans="1:32" s="3" customFormat="1" ht="27.95" customHeight="1" x14ac:dyDescent="0.25">
      <c r="A99" s="6" t="s">
        <v>144</v>
      </c>
      <c r="B99" s="6"/>
      <c r="C99" s="6"/>
      <c r="D99" s="6"/>
      <c r="E99" s="6"/>
    </row>
    <row r="100" spans="1:32" ht="7.5" customHeight="1" x14ac:dyDescent="0.2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8" customFormat="1" ht="42.75" customHeight="1" x14ac:dyDescent="0.25">
      <c r="A101" s="137" t="s">
        <v>30</v>
      </c>
      <c r="B101" s="137" t="s">
        <v>31</v>
      </c>
      <c r="C101" s="139" t="s">
        <v>32</v>
      </c>
      <c r="D101" s="1"/>
    </row>
    <row r="102" spans="1:32" x14ac:dyDescent="0.25">
      <c r="A102" s="215" t="s">
        <v>2</v>
      </c>
      <c r="B102" s="56" t="s">
        <v>71</v>
      </c>
      <c r="C102" s="144">
        <f>MIN(C97,E95)</f>
        <v>0</v>
      </c>
    </row>
    <row r="103" spans="1:32" x14ac:dyDescent="0.25">
      <c r="A103" s="216"/>
      <c r="B103" s="27" t="s">
        <v>72</v>
      </c>
      <c r="C103" s="140"/>
    </row>
    <row r="104" spans="1:32" x14ac:dyDescent="0.25">
      <c r="A104" s="216"/>
      <c r="B104" s="27" t="s">
        <v>73</v>
      </c>
      <c r="C104" s="140">
        <v>0</v>
      </c>
    </row>
    <row r="105" spans="1:32" x14ac:dyDescent="0.25">
      <c r="A105" s="216"/>
      <c r="B105" s="27" t="s">
        <v>74</v>
      </c>
      <c r="C105" s="140"/>
    </row>
    <row r="106" spans="1:32" x14ac:dyDescent="0.25">
      <c r="A106" s="216"/>
      <c r="B106" s="27" t="s">
        <v>75</v>
      </c>
      <c r="C106" s="140"/>
    </row>
    <row r="107" spans="1:32" x14ac:dyDescent="0.25">
      <c r="A107" s="216"/>
      <c r="B107" s="27" t="s">
        <v>76</v>
      </c>
      <c r="C107" s="140">
        <v>0</v>
      </c>
    </row>
    <row r="108" spans="1:32" x14ac:dyDescent="0.25">
      <c r="A108" s="216"/>
      <c r="B108" s="27" t="s">
        <v>77</v>
      </c>
      <c r="C108" s="140">
        <v>0</v>
      </c>
    </row>
    <row r="109" spans="1:32" x14ac:dyDescent="0.25">
      <c r="A109" s="216"/>
      <c r="B109" s="68" t="s">
        <v>78</v>
      </c>
      <c r="C109" s="141">
        <v>0</v>
      </c>
    </row>
    <row r="110" spans="1:32" ht="15" x14ac:dyDescent="0.25">
      <c r="A110" s="217"/>
      <c r="B110" s="69" t="s">
        <v>33</v>
      </c>
      <c r="C110" s="142">
        <f>SUM(C102:C109)</f>
        <v>0</v>
      </c>
    </row>
    <row r="111" spans="1:32" x14ac:dyDescent="0.25">
      <c r="A111" s="215" t="s">
        <v>80</v>
      </c>
      <c r="B111" s="56" t="s">
        <v>1</v>
      </c>
      <c r="C111" s="144">
        <f>C117-C110-SUM(C112:C115)</f>
        <v>0</v>
      </c>
    </row>
    <row r="112" spans="1:32" x14ac:dyDescent="0.25">
      <c r="A112" s="216"/>
      <c r="B112" s="27" t="s">
        <v>34</v>
      </c>
      <c r="C112" s="140">
        <v>0</v>
      </c>
    </row>
    <row r="113" spans="1:32" x14ac:dyDescent="0.25">
      <c r="A113" s="216"/>
      <c r="B113" s="27" t="s">
        <v>79</v>
      </c>
      <c r="C113" s="140"/>
    </row>
    <row r="114" spans="1:32" x14ac:dyDescent="0.25">
      <c r="A114" s="216"/>
      <c r="B114" s="27" t="s">
        <v>89</v>
      </c>
      <c r="C114" s="140">
        <v>0</v>
      </c>
    </row>
    <row r="115" spans="1:32" x14ac:dyDescent="0.25">
      <c r="A115" s="216"/>
      <c r="B115" s="68" t="s">
        <v>17</v>
      </c>
      <c r="C115" s="141">
        <v>0</v>
      </c>
    </row>
    <row r="116" spans="1:32" ht="15" x14ac:dyDescent="0.25">
      <c r="A116" s="217"/>
      <c r="B116" s="69" t="s">
        <v>90</v>
      </c>
      <c r="C116" s="142">
        <f>SUM(C111:C115)</f>
        <v>0</v>
      </c>
    </row>
    <row r="117" spans="1:32" ht="15" x14ac:dyDescent="0.25">
      <c r="A117" s="58" t="s">
        <v>35</v>
      </c>
      <c r="B117" s="59"/>
      <c r="C117" s="138">
        <f>C88</f>
        <v>0</v>
      </c>
    </row>
    <row r="118" spans="1:32" s="24" customFormat="1" ht="26.25" x14ac:dyDescent="0.25">
      <c r="A118" s="23"/>
      <c r="C118" s="25"/>
      <c r="D118" s="25"/>
      <c r="E118" s="26"/>
    </row>
    <row r="119" spans="1:32" s="3" customFormat="1" ht="27.95" customHeight="1" x14ac:dyDescent="0.25">
      <c r="A119" s="6" t="s">
        <v>84</v>
      </c>
      <c r="B119" s="6"/>
      <c r="C119" s="6"/>
      <c r="D119" s="6"/>
      <c r="E119" s="6"/>
    </row>
    <row r="120" spans="1:32" ht="7.5" customHeight="1" x14ac:dyDescent="0.2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row>
    <row r="121" spans="1:32" s="8" customFormat="1" ht="30" customHeight="1" x14ac:dyDescent="0.25">
      <c r="A121" s="76" t="s">
        <v>16</v>
      </c>
      <c r="B121" s="139" t="s">
        <v>15</v>
      </c>
      <c r="C121" s="243" t="s">
        <v>51</v>
      </c>
      <c r="D121" s="244"/>
    </row>
    <row r="122" spans="1:32" ht="15" customHeight="1" x14ac:dyDescent="0.25">
      <c r="A122" s="56" t="s">
        <v>91</v>
      </c>
      <c r="B122" s="121">
        <f>IF($B$27&gt;=1,SUMIFS($F$49:$F$59,$A$49:$A$59,"Dépenses de personnel d'ingénieurs (salariés permanents)"),0)+IF($B$27&gt;=2,SUMIFS($I$49:$I$59,$A$49:$A$59,"Dépenses de personnel d'ingénieurs (salariés permanents)"),0)+IF($B$27&gt;=3,SUMIFS($L$49:$L$59,$A$49:$A$59,"Dépenses de personnel d'ingénieurs (salariés permanents)"),0)+IF($B$27&gt;=4,SUMIFS($O$49:$O$59,$A$49:$A$59,"Dépenses de personnel d'ingénieurs (salariés permanents)"),0)+IF($B$27&gt;=5,SUMIFS($R$49:$R$59,$A$49:$A$59,"Dépenses de personnel d'ingénieurs (salariés permanents)"),0)+IF($B$27&gt;=6,SUMIFS($U$49:$U$59,$A$49:$A$59,"Dépenses de personnel d'ingénieurs (salariés permanents)"),0)+IF($B$27&gt;=7,SUMIFS($X$49:$X$59,$A$49:$A$59,"Dépenses de personnel d'ingénieurs (salariés permanents)"),0)+IF($B$27&gt;=8,SUMIFS($AA$49:$AA$59,$A$49:$A$59,"Dépenses de personnel d'ingénieurs (salariés permanents)"),0)+IF($B$27&gt;=9,SUMIFS($AD$49:$AD$59,$A$49:$A$59,"Dépenses de personnel d'ingénieurs (salariés permanents)"),0)+IF($B$27&gt;=10,SUMIFS($AJ$49:$AJ$59,$A$49:$A$59,"Dépenses de personnel d'ingénieurs (salariés permanents)"),0)+IF($B$27&gt;=11,SUMIFS($AM$49:$AM$59,$A$49:$A$59,"Dépenses de personnel d'ingénieurs (salariés permanents)"),0)+IF($B$27&gt;=12,SUMIFS($AG$49:$AG$59,$A$49:$A$59,"Dépenses de personnel d'ingénieurs (salariés permanents)"),0)</f>
        <v>0</v>
      </c>
      <c r="C122" s="239">
        <f>SUM(B122:B136)</f>
        <v>0</v>
      </c>
      <c r="D122" s="240"/>
      <c r="E122" s="30"/>
    </row>
    <row r="123" spans="1:32" ht="15" customHeight="1" x14ac:dyDescent="0.25">
      <c r="A123" s="56" t="s">
        <v>92</v>
      </c>
      <c r="B123" s="120">
        <f>IF($B$27&gt;=1,SUMIFS($F$49:$F$59,$A$49:$A$59,"Dépenses de personnel d'ingénieurs (cdd)"),0)+IF($B$27&gt;=2,SUMIFS($I$49:$I$59,$A$49:$A$59,"Dépenses de personnel d'ingénieurs (cdd)"),0)+IF($B$27&gt;=3,SUMIFS($L$49:$L$59,$A$49:$A$59,"Dépenses de personnel d'ingénieurs (cdd)"),0)+IF($B$27&gt;=4,SUMIFS($O$49:$O$59,$A$49:$A$59,"Dépenses de personnel d'ingénieurs (cdd)"),0)+IF($B$27&gt;=5,SUMIFS($R$49:$R$59,$A$49:$A$59,"Dépenses de personnel d'ingénieurs (cdd)"),0)+IF($B$27&gt;=6,SUMIFS($U$49:$U$59,$A$49:$A$59,"Dépenses de personnel d'ingénieurs (cdd)"),0)+IF($B$27&gt;=7,SUMIFS($X$49:$X$59,$A$49:$A$59,"Dépenses de personnel d'ingénieurs (cdd)"),0)+IF($B$27&gt;=8,SUMIFS($AA$49:$AA$59,$A$49:$A$59,"Dépenses de personnel d'ingénieurs (cdd)"),0)+IF($B$27&gt;=9,SUMIFS($AD$49:$AD$59,$A$49:$A$59,"Dépenses de personnel d'ingénieurs (cdd)"),0)+IF($B$27&gt;=10,SUMIFS($AJ$49:$AJ$59,$A$49:$A$59,"Dépenses de personnel d'ingénieurs (cdd)"),0)+IF($B$27&gt;=11,SUMIFS($AM$49:$AM$59,$A$49:$A$59,"Dépenses de personnel d'ingénieurs (cdd)"),0)+IF($B$27&gt;=12,SUMIFS($AG$49:$AG$59,$A$49:$A$59,"Dépenses de personnel d'ingénieurs (cdd)"),0)</f>
        <v>0</v>
      </c>
      <c r="C123" s="241"/>
      <c r="D123" s="242"/>
      <c r="E123" s="30"/>
    </row>
    <row r="124" spans="1:32" ht="15" customHeight="1" x14ac:dyDescent="0.25">
      <c r="A124" s="56" t="s">
        <v>93</v>
      </c>
      <c r="B124" s="120">
        <f>IF($B$27&gt;=1,SUMIFS($F$49:$F$59,$A$49:$A$59,"Dépenses de personnel d'ingénieurs (stagiaires)"),0)+IF($B$27&gt;=2,SUMIFS($I$49:$I$59,$A$49:$A$59,"Dépenses de personnel d'ingénieurs (stagiaires)"),0)+IF($B$27&gt;=3,SUMIFS($L$49:$L$59,$A$49:$A$59,"Dépenses de personnel d'ingénieurs (stagiaires)"),0)+IF($B$27&gt;=4,SUMIFS($O$49:$O$59,$A$49:$A$59,"Dépenses de personnel d'ingénieurs (stagiaires)"),0)+IF($B$27&gt;=5,SUMIFS($R$49:$R$59,$A$49:$A$59,"Dépenses de personnel d'ingénieurs (stagiaires)"),0)+IF($B$27&gt;=6,SUMIFS($U$49:$U$59,$A$49:$A$59,"Dépenses de personnel d'ingénieurs (stagiaires)"),0)+IF($B$27&gt;=7,SUMIFS($X$49:$X$59,$A$49:$A$59,"Dépenses de personnel d'ingénieurs (stagiaires)"),0)+IF($B$27&gt;=8,SUMIFS($AA$49:$AA$59,$A$49:$A$59,"Dépenses de personnel d'ingénieurs (cdd)"),0)+IF($B$27&gt;=9,SUMIFS($AD$49:$AD$59,$A$49:$A$59,"Dépenses de personnel d'ingénieurs (cdd)"),0)+IF($B$27&gt;=10,SUMIFS($AJ$49:$AJ$59,$A$49:$A$59,"Dépenses de personnel d'ingénieurs (cdd)"),0)+IF($B$27&gt;=11,SUMIFS($AM$49:$AM$59,$A$49:$A$59,"Dépenses de personnel d'ingénieurs (stagiaires)"),0)+IF($B$27&gt;=12,SUMIFS($AG$49:$AG$59,$A$49:$A$59,"Dépenses de personnel d'ingénieurs (stagiaires)"),0)</f>
        <v>0</v>
      </c>
      <c r="C124" s="241"/>
      <c r="D124" s="242"/>
      <c r="E124" s="30"/>
    </row>
    <row r="125" spans="1:32" ht="15" customHeight="1" x14ac:dyDescent="0.25">
      <c r="A125" s="56" t="s">
        <v>94</v>
      </c>
      <c r="B125" s="120">
        <f>IF($B$27&gt;=1,SUMIFS($F$49:$F$59,$A$49:$A$59,"Dépenses de personnel de techniciens (salariés permanents)"),0)+IF($B$27&gt;=2,SUMIFS($I$49:$I$59,$A$49:$A$59,"Dépenses de personnel de techniciens (salariés permanents)"),0)+IF($B$27&gt;=3,SUMIFS($L$49:$L$59,$A$49:$A$59,"Dépenses de personnel de techniciens (salariés permanents)"),0)+IF($B$27&gt;=4,SUMIFS($O$49:$O$59,$A$49:$A$59,"Dépenses de personnel de techniciens (salariés permanents)"),0)+IF($B$27&gt;=5,SUMIFS($R$49:$R$59,$A$49:$A$59,"Dépenses de personnel de techniciens (salariés permanents)"),0)+IF($B$27&gt;=6,SUMIFS($U$49:$U$59,$A$49:$A$59,"Dépenses de personnel de techniciens (salariés permanents)"),0)+IF($B$27&gt;=7,SUMIFS($X$49:$X$59,$A$49:$A$59,"Dépenses de personnel de techniciens (salariés permanents)"),0)+IF($B$27&gt;=8,SUMIFS($AA$49:$AA$59,$A$49:$A$59,"Dépenses de personnel de techniciens (salariés permanents)"),0)+IF($B$27&gt;=9,SUMIFS($AD$49:$AD$59,$A$49:$A$59,"Dépenses de personnel de techniciens (salariés permanents)"),0)+IF($B$27&gt;=10,SUMIFS($AJ$49:$AJ$59,$A$49:$A$59,"Dépenses de personnel de techniciens (salariés permanents)"),0)+IF($B$27&gt;=11,SUMIFS($AM$49:$AM$59,$A$49:$A$59,"Dépenses de personnel de techniciens (salariés permanents)"),0)+IF($B$27&gt;=12,SUMIFS($AG$49:$AG$59,$A$49:$A$59,"Dépenses de personnel de techniciens (salariés permanents)"),0)</f>
        <v>0</v>
      </c>
      <c r="C125" s="241"/>
      <c r="D125" s="242"/>
    </row>
    <row r="126" spans="1:32" ht="15" customHeight="1" x14ac:dyDescent="0.25">
      <c r="A126" s="56" t="s">
        <v>95</v>
      </c>
      <c r="B126" s="120">
        <f>IF($B$27&gt;=1,SUMIFS($F$49:$F$59,$A$49:$A$59,"Dépenses de personnel de techniciens (cdd)"),0)+IF($B$27&gt;=2,SUMIFS($I$49:$I$59,$A$49:$A$59,"Dépenses de personnel de techniciens (cdd)"),0)+IF($B$27&gt;=3,SUMIFS($L$49:$L$59,$A$49:$A$59,"Dépenses de personnel de techniciens (cdd)"),0)+IF($B$27&gt;=4,SUMIFS($O$49:$O$59,$A$49:$A$59,"Dépenses de personnel de techniciens (cdd)"),0)+IF($B$27&gt;=5,SUMIFS($R$49:$R$59,$A$49:$A$59,"Dépenses de personnel de techniciens (cdd)"),0)+IF($B$27&gt;=6,SUMIFS($U$49:$U$59,$A$49:$A$59,"Dépenses de personnel de techniciens (cdd)"),0)+IF($B$27&gt;=7,SUMIFS($X$49:$X$59,$A$49:$A$59,"Dépenses de personnel de techniciens (cdd)"),0)+IF($B$27&gt;=8,SUMIFS($AA$49:$AA$59,$A$49:$A$59,"Dépenses de personnel de techniciens (cdd)"),0)+IF($B$27&gt;=9,SUMIFS($AD$49:$AD$59,$A$49:$A$59,"Dépenses de personnel de techniciens (cdd)"),0)+IF($B$27&gt;=10,SUMIFS($AJ$49:$AJ$59,$A$49:$A$59,"Dépenses de personnel de techniciens (cdd)"),0)+IF($B$27&gt;=11,SUMIFS($AM$49:$AM$59,$A$49:$A$59,"Dépenses de personnel de techniciens (cdd)"),0)+IF($B$27&gt;=12,SUMIFS($AG$49:$AG$59,$A$49:$A$59,"Dépenses de personnel de techniciens (cdd)"),0)</f>
        <v>0</v>
      </c>
      <c r="C126" s="241"/>
      <c r="D126" s="242"/>
      <c r="E126" s="30"/>
    </row>
    <row r="127" spans="1:32" ht="15" customHeight="1" x14ac:dyDescent="0.25">
      <c r="A127" s="56" t="s">
        <v>96</v>
      </c>
      <c r="B127" s="120">
        <f>IF($B$27&gt;=1,SUMIFS($F$49:$F$59,$A$49:$A$59,"Dépenses de personnel de techniciens (stagiaires)"),0)+IF($B$27&gt;=2,SUMIFS($I$49:$I$59,$A$49:$A$59,"Dépenses de personnel de techniciens (stagiaires)"),0)+IF($B$27&gt;=3,SUMIFS($L$49:$L$59,$A$49:$A$59,"Dépenses de personnel de techniciens (stagiaires)"),0)+IF($B$27&gt;=4,SUMIFS($O$49:$O$59,$A$49:$A$59,"Dépenses de personnel de techniciens (stagiaires)"),0)+IF($B$27&gt;=5,SUMIFS($R$49:$R$59,$A$49:$A$59,"Dépenses de personnel de techniciens (stagiaires)"),0)+IF($B$27&gt;=6,SUMIFS($U$49:$U$59,$A$49:$A$59,"Dépenses de personnel de techniciens (stagiaires)"),0)+IF($B$27&gt;=7,SUMIFS($X$49:$X$59,$A$49:$A$59,"Dépenses de personnel de techniciens (stagiaires)"),0)+IF($B$27&gt;=8,SUMIFS($AA$49:$AA$59,$A$49:$A$59,"Dépenses de personnel de techniciens (stagiaires)"),0)+IF($B$27&gt;=9,SUMIFS($AD$49:$AD$59,$A$49:$A$59,"Dépenses de personnel de techniciens (stagiaires)"),0)+IF($B$27&gt;=10,SUMIFS($AJ$49:$AJ$59,$A$49:$A$59,"Dépenses de personnel de techniciens (stagiaires)"),0)+IF($B$27&gt;=11,SUMIFS($AM$49:$AM$59,$A$49:$A$59,"Dépenses de personnel de techniciens (stagiaires)"),0)+IF($B$27&gt;=12,SUMIFS($AG$49:$AG$59,$A$49:$A$59,"Dépenses de personnel de techniciens (stagiaires)"),0)</f>
        <v>0</v>
      </c>
      <c r="C127" s="241"/>
      <c r="D127" s="242"/>
      <c r="E127" s="30"/>
    </row>
    <row r="128" spans="1:32" ht="15" customHeight="1" x14ac:dyDescent="0.25">
      <c r="A128" s="57" t="s">
        <v>82</v>
      </c>
      <c r="B128" s="120">
        <f>IF($B$27&gt;=1,SUMIFS($F$49:$F$59,$A$49:$A$59,"Frais de missions"),0)+IF($B$27&gt;=2,SUMIFS($I$49:$I$59,$A$49:$A$59,"Frais de missions"),0)+IF($B$27&gt;=3,SUMIFS($L$49:$L$59,$A$49:$A$59,"Frais de missions"),0)+IF($B$27&gt;=4,SUMIFS($O$49:$O$59,$A$49:$A$59,"Frais de missions"),0)+IF($B$27&gt;=5,SUMIFS($R$49:$R$59,$A$49:$A$59,"Frais de missions"),0)+IF($B$27&gt;=6,SUMIFS($U$49:$U$59,$A$49:$A$59,"Frais de missions"),0)+IF($B$27&gt;=7,SUMIFS($X$49:$X$59,$A$49:$A$59,"Frais de missions"),0)+IF($B$27&gt;=8,SUMIFS($AA$49:$AA$59,$A$49:$A$59,"Frais de missions"),0)+IF($B$27&gt;=9,SUMIFS($AD$49:$AD$59,$A$49:$A$59,"Frais de missions"),0)+IF($B$27&gt;=10,SUMIFS($AJ$49:$AJ$59,$A$49:$A$59,"Frais de missions"),0)+IF($B$27&gt;=11,SUMIFS($AM$49:$AM$59,$A$49:$A$59,"Frais de missions"),0)+IF($B$27&gt;=12,SUMIFS($AG$49:$AG$59,$A$49:$A$59,"Frais de missions"),0)</f>
        <v>0</v>
      </c>
      <c r="C128" s="241"/>
      <c r="D128" s="242"/>
      <c r="E128" s="30"/>
    </row>
    <row r="129" spans="1:6" ht="15" customHeight="1" x14ac:dyDescent="0.25">
      <c r="A129" s="57" t="s">
        <v>100</v>
      </c>
      <c r="B129" s="120">
        <f>IF($B$27&gt;=1,SUMIFS($F$49:$F$59,$A$49:$A$59,"Ouvriés impliqués"),0)+IF($B$27&gt;=2,SUMIFS($I$49:$I$59,$A$49:$A$59,"Ouvriés impliqués"),0)+IF($B$27&gt;=3,SUMIFS($L$49:$L$59,$A$49:$A$59,"Ouvriés impliqués"),0)+IF($B$27&gt;=4,SUMIFS($O$49:$O$59,$A$49:$A$59,"Ouvriés impliqués"),0)+IF($B$27&gt;=5,SUMIFS($R$49:$R$59,$A$49:$A$59,"Ouvriés impliqués"),0)+IF($B$27&gt;=6,SUMIFS($U$49:$U$59,$A$49:$A$59,"Ouvriés impliqués"),0)+IF($B$27&gt;=7,SUMIFS($X$49:$X$59,$A$49:$A$59,"Ouvriés impliqués"),0)+IF($B$27&gt;=8,SUMIFS($AA$49:$AA$59,$A$49:$A$59,"Ouvriés impliqués"),0)+IF($B$27&gt;=9,SUMIFS($AD$49:$AD$59,$A$49:$A$59,"Ouvriés impliqués"),0)+IF($B$27&gt;=10,SUMIFS($AJ$49:$AJ$59,$A$49:$A$59,"Ouvriés impliqués"),0)+IF($B$27&gt;=11,SUMIFS($AM$49:$AM$59,$A$49:$A$59,"Ouvriés impliqués"),0)+IF($B$27&gt;=12,SUMIFS($AG$49:$AG$59,$A$49:$A$59,"Ouvriés impliqués"),0)</f>
        <v>0</v>
      </c>
      <c r="C129" s="241"/>
      <c r="D129" s="242"/>
      <c r="E129" s="30"/>
    </row>
    <row r="130" spans="1:6" ht="15" customHeight="1" x14ac:dyDescent="0.25">
      <c r="A130" s="57" t="s">
        <v>97</v>
      </c>
      <c r="B130" s="120">
        <f>IF($B$27&gt;=1,SUMIFS($F$49:$F$59,$A$49:$A$59,"Saisonniers impliqués"),0)+IF($B$27&gt;=2,SUMIFS($I$49:$I$59,$A$49:$A$59,"Saisonniers impliqués"),0)+IF($B$27&gt;=3,SUMIFS($L$49:$L$59,$A$49:$A$59,"Saisonniers impliqués"),0)+IF($B$27&gt;=4,SUMIFS($O$49:$O$59,$A$49:$A$59,"Saisonniers impliqués"),0)+IF($B$27&gt;=5,SUMIFS($R$49:$R$59,$A$49:$A$59,"Saisonniers impliqués"),0)+IF($B$27&gt;=6,SUMIFS($U$49:$U$59,$A$49:$A$59,"Saisonniers impliqués"),0)+IF($B$27&gt;=7,SUMIFS($X$49:$X$59,$A$49:$A$59,"Saisonniers impliqués"),0)+IF($B$27&gt;=8,SUMIFS($AA$49:$AA$59,$A$49:$A$59,"Saisonniers impliqués"),0)+IF($B$27&gt;=9,SUMIFS($AD$49:$AD$59,$A$49:$A$59,"Saisonniers impliqués"),0)+IF($B$27&gt;=10,SUMIFS($AJ$49:$AJ$59,$A$49:$A$59,"Saisonniers impliqués"),0)+IF($B$27&gt;=11,SUMIFS($AM$49:$AM$59,$A$49:$A$59,"Saisonniers impliqués"),0)+IF($B$27&gt;=12,SUMIFS($AG$49:$AG$59,$A$49:$A$59,"Saisonniers impliqués"),0)</f>
        <v>0</v>
      </c>
      <c r="C130" s="241"/>
      <c r="D130" s="242"/>
      <c r="E130" s="30"/>
    </row>
    <row r="131" spans="1:6" x14ac:dyDescent="0.25">
      <c r="A131" s="57" t="s">
        <v>98</v>
      </c>
      <c r="B131" s="120">
        <f>IF($B$27&gt;=1,SUMIFS($F$49:$F$59,$A$49:$A$59,"Secrétariats impliqués"),0)+IF($B$27&gt;=2,SUMIFS($I$49:$I$59,$A$49:$A$59,"Secrétariats impliqués"),0)+IF($B$27&gt;=3,SUMIFS($L$49:$L$59,$A$49:$A$59,"Secrétariats impliqués"),0)+IF($B$27&gt;=4,SUMIFS($O$49:$O$59,$A$49:$A$59,"Secrétariats impliqués"),0)+IF($B$27&gt;=5,SUMIFS($R$49:$R$59,$A$49:$A$59,"Secrétariats impliqués"),0)+IF($B$27&gt;=6,SUMIFS($U$49:$U$59,$A$49:$A$59,"Secrétariats impliqués"),0)+IF($B$27&gt;=7,SUMIFS($X$49:$X$59,$A$49:$A$59,"Secrétariats impliqués"),0)+IF($B$27&gt;=8,SUMIFS($AA$49:$AA$59,$A$49:$A$59,"Secrétariats impliqués"),0)+IF($B$27&gt;=9,SUMIFS($AD$49:$AD$59,$A$49:$A$59,"Secrétariats impliqués"),0)+IF($B$27&gt;=10,SUMIFS($AJ$49:$AJ$59,$A$49:$A$59,"Secrétariats impliqués"),0)+IF($B$27&gt;=11,SUMIFS($AM$49:$AM$59,$A$49:$A$59,"Secrétariats impliqués"),0)+IF($B$27&gt;=12,SUMIFS($AG$49:$AG$59,$A$49:$A$59,"Secrétariats impliqués"),0)</f>
        <v>0</v>
      </c>
      <c r="C131" s="241"/>
      <c r="D131" s="242"/>
      <c r="E131" s="30"/>
    </row>
    <row r="132" spans="1:6" x14ac:dyDescent="0.25">
      <c r="A132" s="57" t="s">
        <v>99</v>
      </c>
      <c r="B132" s="120">
        <f>IF($B$27&gt;=1,SUMIFS($F$49:$F$59,$A$49:$A$59,"Autres personnes impliqués"),0)+IF($B$27&gt;=2,SUMIFS($I$49:$I$59,$A$49:$A$59,"Autres personnes impliqués"),0)+IF($B$27&gt;=3,SUMIFS($L$49:$L$59,$A$49:$A$59,"Autres personnes impliqués"),0)+IF($B$27&gt;=4,SUMIFS($O$49:$O$59,$A$49:$A$59,"Autres personnes impliqués"),0)+IF($B$27&gt;=5,SUMIFS($R$49:$R$59,$A$49:$A$59,"Autres personnes impliqués"),0)+IF($B$27&gt;=6,SUMIFS($U$49:$U$59,$A$49:$A$59,"Autres personnes impliqués"),0)+IF($B$27&gt;=7,SUMIFS($X$49:$X$59,$A$49:$A$59,"Autres personnes impliqués"),0)+IF($B$27&gt;=8,SUMIFS($AA$49:$AA$59,$A$49:$A$59,"Autres personnes impliqués"),0)+IF($B$27&gt;=9,SUMIFS($AD$49:$AD$59,$A$49:$A$59,"Autres personnes impliqués"),0)+IF($B$27&gt;=10,SUMIFS($AJ$49:$AJ$59,$A$49:$A$59,"Autres personnes impliqués"),0)+IF($B$27&gt;=11,SUMIFS($AM$49:$AM$59,$A$49:$A$59,"Autres personnes impliqués"),0)+IF($B$27&gt;=12,SUMIFS($AG$49:$AG$59,$A$49:$A$59,"Autres personnes impliqués"),0)</f>
        <v>0</v>
      </c>
      <c r="C132" s="241"/>
      <c r="D132" s="242"/>
      <c r="E132" s="30"/>
    </row>
    <row r="133" spans="1:6" x14ac:dyDescent="0.25">
      <c r="A133" s="57" t="s">
        <v>101</v>
      </c>
      <c r="B133" s="120">
        <f>IF($B$27&gt;=1,SUMIFS($F$64:$F$73,$A$64:$A$73,"Prestations de services"),0)+IF($B$27&gt;=2,SUMIFS($I$64:$I$73,$A$64:$A$73,"Prestations de services"),0)+IF($B$27&gt;=3,SUMIFS($L$64:$L$73,$A$64:$A$73,"Prestations de services"),0)+IF($B$27&gt;=4,SUMIFS($O$64:$O$73,$A$64:$A$73,"Prestations de services"),0)+IF($B$27&gt;=5,SUMIFS($R$64:$R$73,$A$64:$A$73,"Prestations de services"),0)+IF($B$27&gt;=6,SUMIFS($U$64:$U$73,$A$64:$A$73,"Prestations de services"),0)+IF($B$27&gt;=7,SUMIFS($X$64:$X$73,$A$64:$A$73,"Prestations de services"),0)+IF($B$27&gt;=8,SUMIFS($AA$64:$AA$73,$A$64:$A$73,"Prestations de services"),0)+IF($B$27&gt;=9,SUMIFS($AD$64:$AD$73,$A$64:$A$73,"Prestations de services"),0)+IF($B$27&gt;=10,SUMIFS($AJ$64:$AJ$73,$A$64:$A$73,"Prestations de services"),0)+IF($B$27&gt;=11,SUMIFS($AM$64:$AM$73,$A$64:$A$73,"Prestations de services"),0)+IF($B$27&gt;=12,SUMIFS($AG$64:$AG$73,$A$64:$A$73,"Prestations de services"),0)</f>
        <v>0</v>
      </c>
      <c r="C133" s="241"/>
      <c r="D133" s="242"/>
      <c r="E133" s="30"/>
    </row>
    <row r="134" spans="1:6" x14ac:dyDescent="0.25">
      <c r="A134" s="57" t="s">
        <v>83</v>
      </c>
      <c r="B134" s="120">
        <f>IF($B$27&gt;=1,SUMIFS($F$64:$F$73,$A$64:$A$73,"Acquisition de matériels"),0)+IF($B$27&gt;=2,SUMIFS($I$64:$I$73,$A$64:$A$73,"Acquisition de matériels"),0)+IF($B$27&gt;=3,SUMIFS($L$64:$L$73,$A$64:$A$73,"Acquisition de matériels"),0)+IF($B$27&gt;=4,SUMIFS($O$64:$O$73,$A$64:$A$73,"Acquisition de matériels"),0)+IF($B$27&gt;=5,SUMIFS($R$64:$R$73,$A$64:$A$73,"Acquisition de matériels"),0)+IF($B$27&gt;=6,SUMIFS($U$64:$U$73,$A$64:$A$73,"Acquisition de matériels"),0)+IF($B$27&gt;=7,SUMIFS($X$64:$X$73,$A$64:$A$73,"Acquisition de matériels"),0)+IF($B$27&gt;=8,SUMIFS($AA$64:$AA$73,$A$64:$A$73,"Acquisition de matériels"),0)+IF($B$27&gt;=9,SUMIFS($AD$64:$AD$73,$A$64:$A$73,"Acquisition de matériels"),0)+IF($B$27&gt;=10,SUMIFS($AJ$64:$AJ$73,$A$64:$A$73,"Acquisition de matériels"),0)+IF($B$27&gt;=11,SUMIFS($AM$64:$AM$73,$A$64:$A$73,"Acquisition de matériels"),0)+IF($B$27&gt;=12,SUMIFS($AG$64:$AG$73,$A$64:$A$73,"Acquisition de matériels"),0)</f>
        <v>0</v>
      </c>
      <c r="C134" s="241"/>
      <c r="D134" s="242"/>
      <c r="E134" s="30"/>
    </row>
    <row r="135" spans="1:6" x14ac:dyDescent="0.25">
      <c r="A135" s="57" t="s">
        <v>102</v>
      </c>
      <c r="B135" s="120">
        <f>IF($B$27&gt;=1,SUMIFS($F$64:$F$73,$A$64:$A$73,"Consommables"),0)+IF($B$27&gt;=2,SUMIFS($I$64:$I$73,$A$64:$A$73,"Consommables"),0)+IF($B$27&gt;=3,SUMIFS($L$64:$L$73,$A$64:$A$73,"Consommables"),0)+IF($B$27&gt;=4,SUMIFS($O$64:$O$73,$A$64:$A$73,"Consommables"),0)+IF($B$27&gt;=5,SUMIFS($R$64:$R$73,$A$64:$A$73,"Consommables"),0)+IF($B$27&gt;=6,SUMIFS($U$64:$U$73,$A$64:$A$73,"Consommables"),0)+IF($B$27&gt;=7,SUMIFS($X$64:$X$73,$A$64:$A$73,"Consommables"),0)+IF($B$27&gt;=8,SUMIFS($AA$64:$AA$73,$A$64:$A$73,"Consommables"),0)+IF($B$27&gt;=9,SUMIFS($AD$64:$AD$73,$A$64:$A$73,"Consommables"),0)+IF($B$27&gt;=10,SUMIFS($AJ$64:$AJ$73,$A$64:$A$73,"Consommables"),0)+IF($B$27&gt;=11,SUMIFS($AM$64:$AM$73,$A$64:$A$73,"Consommables"),0)+IF($B$27&gt;=12,SUMIFS($AG$64:$AG$73,$A$64:$A$73,"Consommables"),0)</f>
        <v>0</v>
      </c>
      <c r="C135" s="241"/>
      <c r="D135" s="242"/>
      <c r="E135" s="30"/>
    </row>
    <row r="136" spans="1:6" x14ac:dyDescent="0.25">
      <c r="A136" s="57" t="s">
        <v>103</v>
      </c>
      <c r="B136" s="120">
        <f>IF($B$27&gt;=1,SUMIFS($F$78:$F$82,$A$78:$A$82,"Frais généraux"),0)+IF($B$27&gt;=2,SUMIFS($I$78:$I$82,$A$78:$A$82,"Frais généraux"),0)+IF($B$27&gt;=3,SUMIFS($L$78:$L$82,$A$78:$A$82,"Frais généraux"),0)+IF($B$27&gt;=4,SUMIFS($O$78:$O$82,$A$78:$A$82,"Frais généraux"),0)+IF($B$27&gt;=5,SUMIFS($R$78:$R$82,$A$78:$A$82,"Frais généraux"),0)+IF($B$27&gt;=6,SUMIFS($U$78:$U$82,$A$78:$A$82,"Frais généraux"),0)+IF($B$27&gt;=7,SUMIFS($X$78:$X$82,$A$78:$A$82,"Frais généraux"),0)+IF($B$27&gt;=8,SUMIFS($AA$78:$AA$82,$A$78:$A$82,"Frais généraux"),0)+IF($B$27&gt;=9,SUMIFS($AD$78:$AD$82,$A$78:$A$82,"Frais généraux"),0)+IF($B$27&gt;=10,SUMIFS($AJ$78:$AJ$82,$A$78:$A$82,"Frais généraux"),0)+IF($B$27&gt;=11,SUMIFS($AM$78:$AM$82,$A$78:$A$82,"Frais généraux"),0)+IF($B$27&gt;=12,SUMIFS($AG$78:$AG$82,$A$78:$A$82,"Frais généraux"),0)</f>
        <v>0</v>
      </c>
      <c r="C136" s="241"/>
      <c r="D136" s="242"/>
      <c r="E136" s="30"/>
    </row>
    <row r="137" spans="1:6" x14ac:dyDescent="0.25">
      <c r="A137" s="56"/>
      <c r="B137" s="56"/>
      <c r="C137" s="121"/>
      <c r="D137" s="239"/>
      <c r="E137" s="240"/>
      <c r="F137" s="30"/>
    </row>
    <row r="138" spans="1:6" x14ac:dyDescent="0.25">
      <c r="A138" s="56"/>
      <c r="B138" s="57"/>
      <c r="C138" s="120"/>
      <c r="D138" s="241"/>
      <c r="E138" s="242"/>
      <c r="F138" s="30"/>
    </row>
    <row r="139" spans="1:6" x14ac:dyDescent="0.25">
      <c r="A139" s="56"/>
      <c r="B139" s="57"/>
      <c r="C139" s="120"/>
      <c r="D139" s="241"/>
      <c r="E139" s="242"/>
      <c r="F139" s="30"/>
    </row>
    <row r="140" spans="1:6" x14ac:dyDescent="0.25">
      <c r="A140" s="56"/>
      <c r="B140" s="57"/>
      <c r="C140" s="120"/>
      <c r="D140" s="241"/>
      <c r="E140" s="242"/>
      <c r="F140" s="30"/>
    </row>
    <row r="141" spans="1:6" x14ac:dyDescent="0.25">
      <c r="A141" s="56"/>
      <c r="B141" s="57"/>
      <c r="C141" s="120"/>
      <c r="D141" s="241"/>
      <c r="E141" s="242"/>
      <c r="F141" s="30"/>
    </row>
    <row r="142" spans="1:6" x14ac:dyDescent="0.25">
      <c r="A142" s="56"/>
      <c r="B142" s="57"/>
      <c r="C142" s="120"/>
      <c r="D142" s="241"/>
      <c r="E142" s="242"/>
      <c r="F142" s="30"/>
    </row>
    <row r="143" spans="1:6" x14ac:dyDescent="0.25">
      <c r="A143" s="57"/>
      <c r="B143" s="57"/>
      <c r="C143" s="120"/>
      <c r="D143" s="241"/>
      <c r="E143" s="242"/>
      <c r="F143" s="30"/>
    </row>
    <row r="144" spans="1:6" x14ac:dyDescent="0.25">
      <c r="A144" s="57"/>
      <c r="B144" s="57"/>
      <c r="C144" s="120"/>
      <c r="D144" s="241"/>
      <c r="E144" s="242"/>
      <c r="F144" s="30"/>
    </row>
    <row r="145" spans="1:6" x14ac:dyDescent="0.25">
      <c r="A145" s="57"/>
      <c r="B145" s="57"/>
      <c r="C145" s="120"/>
      <c r="D145" s="241"/>
      <c r="E145" s="242"/>
      <c r="F145" s="30"/>
    </row>
    <row r="146" spans="1:6" x14ac:dyDescent="0.25">
      <c r="A146" s="57"/>
      <c r="B146" s="57"/>
      <c r="C146" s="120"/>
      <c r="D146" s="241"/>
      <c r="E146" s="242"/>
      <c r="F146" s="30"/>
    </row>
    <row r="147" spans="1:6" x14ac:dyDescent="0.25">
      <c r="A147" s="57"/>
      <c r="B147" s="57"/>
      <c r="C147" s="120"/>
      <c r="D147" s="241"/>
      <c r="E147" s="242"/>
      <c r="F147" s="30"/>
    </row>
    <row r="148" spans="1:6" x14ac:dyDescent="0.25">
      <c r="A148" s="57"/>
      <c r="B148" s="57"/>
      <c r="C148" s="120"/>
      <c r="D148" s="241"/>
      <c r="E148" s="242"/>
      <c r="F148" s="30"/>
    </row>
    <row r="149" spans="1:6" x14ac:dyDescent="0.25">
      <c r="A149" s="57"/>
      <c r="B149" s="57"/>
      <c r="C149" s="120"/>
      <c r="D149" s="241"/>
      <c r="E149" s="242"/>
      <c r="F149" s="30"/>
    </row>
    <row r="150" spans="1:6" x14ac:dyDescent="0.25">
      <c r="A150" s="57"/>
      <c r="B150" s="57"/>
      <c r="C150" s="120"/>
      <c r="D150" s="241"/>
      <c r="E150" s="242"/>
      <c r="F150" s="30"/>
    </row>
    <row r="151" spans="1:6" x14ac:dyDescent="0.25">
      <c r="A151" s="57"/>
      <c r="B151" s="57"/>
      <c r="C151" s="119"/>
      <c r="D151" s="241"/>
      <c r="E151" s="242"/>
      <c r="F151" s="30"/>
    </row>
    <row r="152" spans="1:6" x14ac:dyDescent="0.25">
      <c r="A152" s="56"/>
      <c r="B152" s="56"/>
      <c r="C152" s="121"/>
      <c r="D152" s="134"/>
      <c r="E152" s="128"/>
      <c r="F152" s="30"/>
    </row>
    <row r="153" spans="1:6" x14ac:dyDescent="0.25">
      <c r="A153" s="57"/>
      <c r="B153" s="57"/>
      <c r="C153" s="120"/>
      <c r="D153" s="134"/>
      <c r="E153" s="128"/>
      <c r="F153" s="30"/>
    </row>
    <row r="154" spans="1:6" x14ac:dyDescent="0.25">
      <c r="A154" s="57"/>
      <c r="B154" s="57"/>
      <c r="C154" s="120"/>
      <c r="D154" s="134"/>
      <c r="E154" s="128"/>
      <c r="F154" s="30"/>
    </row>
    <row r="155" spans="1:6" x14ac:dyDescent="0.25">
      <c r="A155" s="57"/>
      <c r="B155" s="57"/>
      <c r="C155" s="120"/>
      <c r="D155" s="134"/>
      <c r="E155" s="128"/>
      <c r="F155" s="30"/>
    </row>
    <row r="156" spans="1:6" x14ac:dyDescent="0.25">
      <c r="A156" s="57"/>
      <c r="B156" s="57"/>
      <c r="C156" s="120"/>
      <c r="D156" s="134"/>
      <c r="E156" s="128"/>
      <c r="F156" s="30"/>
    </row>
    <row r="157" spans="1:6" x14ac:dyDescent="0.25">
      <c r="A157" s="57"/>
      <c r="B157" s="57"/>
      <c r="C157" s="120"/>
      <c r="D157" s="134"/>
      <c r="E157" s="128"/>
      <c r="F157" s="30"/>
    </row>
    <row r="158" spans="1:6" x14ac:dyDescent="0.25">
      <c r="A158" s="57"/>
      <c r="B158" s="57"/>
      <c r="C158" s="120"/>
      <c r="D158" s="136"/>
      <c r="E158" s="129"/>
      <c r="F158" s="30"/>
    </row>
    <row r="159" spans="1:6" x14ac:dyDescent="0.25">
      <c r="A159" s="57"/>
      <c r="B159" s="57"/>
      <c r="C159" s="120"/>
      <c r="D159" s="135"/>
      <c r="E159" s="239"/>
      <c r="F159" s="240"/>
    </row>
    <row r="160" spans="1:6" x14ac:dyDescent="0.25">
      <c r="A160" s="57"/>
      <c r="B160" s="57"/>
      <c r="C160" s="120"/>
      <c r="D160" s="134"/>
      <c r="E160" s="241"/>
      <c r="F160" s="242"/>
    </row>
    <row r="161" spans="1:7" x14ac:dyDescent="0.25">
      <c r="A161" s="57"/>
      <c r="B161" s="57"/>
      <c r="C161" s="120"/>
      <c r="D161" s="134"/>
      <c r="E161" s="241"/>
      <c r="F161" s="242"/>
    </row>
    <row r="162" spans="1:7" x14ac:dyDescent="0.25">
      <c r="A162" s="57"/>
      <c r="B162" s="57"/>
      <c r="C162" s="120"/>
      <c r="D162" s="134"/>
      <c r="E162" s="241"/>
      <c r="F162" s="242"/>
    </row>
    <row r="163" spans="1:7" x14ac:dyDescent="0.25">
      <c r="A163" s="57"/>
      <c r="B163" s="57"/>
      <c r="C163" s="120"/>
      <c r="D163" s="134"/>
      <c r="E163" s="241"/>
      <c r="F163" s="242"/>
    </row>
    <row r="164" spans="1:7" x14ac:dyDescent="0.25">
      <c r="A164" s="57"/>
      <c r="B164" s="57"/>
      <c r="C164" s="253"/>
      <c r="D164" s="253"/>
      <c r="E164" s="241"/>
      <c r="F164" s="242"/>
      <c r="G164" s="30"/>
    </row>
    <row r="165" spans="1:7" x14ac:dyDescent="0.25">
      <c r="A165" s="57"/>
      <c r="B165" s="57"/>
      <c r="C165" s="253"/>
      <c r="D165" s="253"/>
      <c r="E165" s="241"/>
      <c r="F165" s="242"/>
      <c r="G165" s="30"/>
    </row>
    <row r="166" spans="1:7" x14ac:dyDescent="0.25">
      <c r="A166" s="57"/>
      <c r="B166" s="57"/>
      <c r="C166" s="253"/>
      <c r="D166" s="253"/>
      <c r="E166" s="241"/>
      <c r="F166" s="242"/>
      <c r="G166" s="30"/>
    </row>
    <row r="167" spans="1:7" x14ac:dyDescent="0.25">
      <c r="A167" s="57"/>
      <c r="B167" s="57"/>
      <c r="C167" s="253"/>
      <c r="D167" s="253"/>
      <c r="E167" s="241"/>
      <c r="F167" s="242"/>
      <c r="G167" s="30"/>
    </row>
    <row r="168" spans="1:7" x14ac:dyDescent="0.25">
      <c r="A168" s="57"/>
      <c r="B168" s="57"/>
      <c r="C168" s="253"/>
      <c r="D168" s="253"/>
      <c r="E168" s="241"/>
      <c r="F168" s="242"/>
      <c r="G168" s="30"/>
    </row>
    <row r="169" spans="1:7" x14ac:dyDescent="0.25">
      <c r="A169" s="57"/>
      <c r="B169" s="57"/>
      <c r="C169" s="253"/>
      <c r="D169" s="253"/>
      <c r="E169" s="241"/>
      <c r="F169" s="242"/>
      <c r="G169" s="30"/>
    </row>
    <row r="170" spans="1:7" x14ac:dyDescent="0.25">
      <c r="A170" s="57"/>
      <c r="B170" s="57"/>
      <c r="C170" s="253"/>
      <c r="D170" s="253"/>
      <c r="E170" s="241"/>
      <c r="F170" s="242"/>
      <c r="G170" s="30"/>
    </row>
    <row r="171" spans="1:7" x14ac:dyDescent="0.25">
      <c r="A171" s="57"/>
      <c r="B171" s="57"/>
      <c r="C171" s="253"/>
      <c r="D171" s="253"/>
      <c r="E171" s="241"/>
      <c r="F171" s="242"/>
      <c r="G171" s="30"/>
    </row>
    <row r="172" spans="1:7" x14ac:dyDescent="0.25">
      <c r="A172" s="57"/>
      <c r="B172" s="57"/>
      <c r="C172" s="253"/>
      <c r="D172" s="253"/>
      <c r="E172" s="241"/>
      <c r="F172" s="242"/>
      <c r="G172" s="30"/>
    </row>
    <row r="173" spans="1:7" x14ac:dyDescent="0.25">
      <c r="A173" s="57"/>
      <c r="B173" s="57"/>
      <c r="C173" s="253"/>
      <c r="D173" s="253"/>
      <c r="E173" s="241"/>
      <c r="F173" s="242"/>
      <c r="G173" s="30"/>
    </row>
    <row r="174" spans="1:7" x14ac:dyDescent="0.25">
      <c r="A174" s="57"/>
      <c r="B174" s="57"/>
      <c r="C174" s="253"/>
      <c r="D174" s="253"/>
      <c r="E174" s="241"/>
      <c r="F174" s="242"/>
      <c r="G174" s="30"/>
    </row>
    <row r="175" spans="1:7" x14ac:dyDescent="0.25">
      <c r="A175" s="28"/>
      <c r="B175" s="28"/>
      <c r="C175" s="254"/>
      <c r="D175" s="254"/>
      <c r="E175" s="249"/>
      <c r="F175" s="250"/>
      <c r="G175" s="77">
        <f>SUM(C159:D175)</f>
        <v>0</v>
      </c>
    </row>
    <row r="176" spans="1:7" x14ac:dyDescent="0.25">
      <c r="A176" s="56"/>
      <c r="B176" s="56"/>
      <c r="C176" s="255"/>
      <c r="D176" s="255"/>
      <c r="E176" s="239"/>
      <c r="F176" s="240"/>
      <c r="G176" s="30" t="str">
        <f>IF(OR($B$31=G142,$B$31=G159),IF(OR($B$32=G142,$B$32=G159),IF(OR($B$33=G142,$B$33=G159),IF(OR($B$34=G142,$B$34=G159),IF(OR($B$35=G142,$B$35=G159),IF(OR($B$36=G142,$B$36=G159),IF(OR($B$37=G142,$B$37=G159),IF(OR($B$38=G142,$B$38=G159),IF(OR($B$39=G142,$B$39=G159),IF(OR($B$40=G142,$B$40=G159),"X",$B$40),$B$39),$B$38),$B$37),$B$36),$B$35),$B$34),$B$33),$B$32),$B$31)</f>
        <v>Type de recherche</v>
      </c>
    </row>
    <row r="177" spans="1:7" x14ac:dyDescent="0.25">
      <c r="A177" s="57"/>
      <c r="B177" s="57"/>
      <c r="C177" s="253"/>
      <c r="D177" s="253"/>
      <c r="E177" s="241"/>
      <c r="F177" s="242"/>
      <c r="G177" s="30"/>
    </row>
    <row r="178" spans="1:7" x14ac:dyDescent="0.25">
      <c r="A178" s="57"/>
      <c r="B178" s="57"/>
      <c r="C178" s="253"/>
      <c r="D178" s="253"/>
      <c r="E178" s="241"/>
      <c r="F178" s="242"/>
      <c r="G178" s="30"/>
    </row>
    <row r="179" spans="1:7" x14ac:dyDescent="0.25">
      <c r="A179" s="57"/>
      <c r="B179" s="57"/>
      <c r="C179" s="253"/>
      <c r="D179" s="253"/>
      <c r="E179" s="241"/>
      <c r="F179" s="242"/>
      <c r="G179" s="30"/>
    </row>
    <row r="180" spans="1:7" x14ac:dyDescent="0.25">
      <c r="A180" s="57"/>
      <c r="B180" s="57"/>
      <c r="C180" s="253"/>
      <c r="D180" s="253"/>
      <c r="E180" s="241"/>
      <c r="F180" s="242"/>
      <c r="G180" s="30"/>
    </row>
    <row r="181" spans="1:7" x14ac:dyDescent="0.25">
      <c r="A181" s="57"/>
      <c r="B181" s="57"/>
      <c r="C181" s="253"/>
      <c r="D181" s="253"/>
      <c r="E181" s="241"/>
      <c r="F181" s="242"/>
      <c r="G181" s="30"/>
    </row>
    <row r="182" spans="1:7" x14ac:dyDescent="0.25">
      <c r="A182" s="57"/>
      <c r="B182" s="57"/>
      <c r="C182" s="253"/>
      <c r="D182" s="253"/>
      <c r="E182" s="241"/>
      <c r="F182" s="242"/>
      <c r="G182" s="30"/>
    </row>
    <row r="183" spans="1:7" x14ac:dyDescent="0.25">
      <c r="A183" s="57"/>
      <c r="B183" s="57"/>
      <c r="C183" s="253"/>
      <c r="D183" s="253"/>
      <c r="E183" s="241"/>
      <c r="F183" s="242"/>
      <c r="G183" s="30"/>
    </row>
    <row r="184" spans="1:7" x14ac:dyDescent="0.25">
      <c r="A184" s="57"/>
      <c r="B184" s="57"/>
      <c r="C184" s="253"/>
      <c r="D184" s="253"/>
      <c r="E184" s="241"/>
      <c r="F184" s="242"/>
      <c r="G184" s="30"/>
    </row>
    <row r="185" spans="1:7" x14ac:dyDescent="0.25">
      <c r="A185" s="57"/>
      <c r="B185" s="57"/>
      <c r="C185" s="253"/>
      <c r="D185" s="253"/>
      <c r="E185" s="241"/>
      <c r="F185" s="242"/>
      <c r="G185" s="30"/>
    </row>
    <row r="186" spans="1:7" x14ac:dyDescent="0.25">
      <c r="A186" s="57"/>
      <c r="B186" s="57"/>
      <c r="C186" s="253"/>
      <c r="D186" s="253"/>
      <c r="E186" s="241"/>
      <c r="F186" s="242"/>
      <c r="G186" s="30"/>
    </row>
    <row r="187" spans="1:7" x14ac:dyDescent="0.25">
      <c r="A187" s="57"/>
      <c r="B187" s="57"/>
      <c r="C187" s="253"/>
      <c r="D187" s="253"/>
      <c r="E187" s="241"/>
      <c r="F187" s="242"/>
      <c r="G187" s="30"/>
    </row>
    <row r="188" spans="1:7" x14ac:dyDescent="0.25">
      <c r="A188" s="57"/>
      <c r="B188" s="57"/>
      <c r="C188" s="253"/>
      <c r="D188" s="253"/>
      <c r="E188" s="241"/>
      <c r="F188" s="242"/>
      <c r="G188" s="30"/>
    </row>
    <row r="189" spans="1:7" x14ac:dyDescent="0.25">
      <c r="A189" s="57"/>
      <c r="B189" s="57"/>
      <c r="C189" s="253"/>
      <c r="D189" s="253"/>
      <c r="E189" s="241"/>
      <c r="F189" s="242"/>
      <c r="G189" s="30"/>
    </row>
    <row r="190" spans="1:7" x14ac:dyDescent="0.25">
      <c r="A190" s="57"/>
      <c r="B190" s="57"/>
      <c r="C190" s="253"/>
      <c r="D190" s="253"/>
      <c r="E190" s="241"/>
      <c r="F190" s="242"/>
      <c r="G190" s="30"/>
    </row>
    <row r="191" spans="1:7" x14ac:dyDescent="0.25">
      <c r="A191" s="57"/>
      <c r="B191" s="57"/>
      <c r="C191" s="253"/>
      <c r="D191" s="253"/>
      <c r="E191" s="241"/>
      <c r="F191" s="242"/>
      <c r="G191" s="30"/>
    </row>
    <row r="192" spans="1:7" x14ac:dyDescent="0.25">
      <c r="A192" s="28"/>
      <c r="B192" s="28"/>
      <c r="C192" s="254"/>
      <c r="D192" s="254"/>
      <c r="E192" s="249"/>
      <c r="F192" s="250"/>
      <c r="G192" s="77">
        <f>SUM(C176:D192)</f>
        <v>0</v>
      </c>
    </row>
    <row r="193" spans="1:7" x14ac:dyDescent="0.25">
      <c r="A193" s="56"/>
      <c r="B193" s="56"/>
      <c r="C193" s="255"/>
      <c r="D193" s="255"/>
      <c r="E193" s="232"/>
      <c r="F193" s="233"/>
      <c r="G193" s="30" t="str">
        <f>IF(OR($B$31=G142,$B$31=G159,$B$31=G176),IF(OR($B$32=G142,$B$32=G159,$B$32=G176),IF(OR($B$33=G142,$B$33=G159,$B$33=G176),IF(OR($B$34=G142,$B$34=G159,$B$34=G176),IF(OR($B$35=G142,$B$35=G159,$B$35=G176),IF(OR($B$36=G142,$B$36=G159,$B$36=G176),IF(OR($B$37=G142,$B$37=G159,$B$37=G176),IF(OR($B$38=G142,$B$38=G159,$B$38=G176),IF(OR($B$39=G142,$B$39=G159,$B$39=G176),IF(OR($B$40=G142,$B$40=G159,$B$40=G176),"X",$B$40),$B$39),$B$38),$B$37),$B$36),$B$35),$B$34),$B$33),$B$32),$B$31)</f>
        <v>X</v>
      </c>
    </row>
    <row r="194" spans="1:7" x14ac:dyDescent="0.25">
      <c r="A194" s="57"/>
      <c r="B194" s="57"/>
      <c r="C194" s="253"/>
      <c r="D194" s="253"/>
      <c r="E194" s="234"/>
      <c r="F194" s="235"/>
      <c r="G194" s="30"/>
    </row>
    <row r="195" spans="1:7" x14ac:dyDescent="0.25">
      <c r="A195" s="57"/>
      <c r="B195" s="57"/>
      <c r="C195" s="253"/>
      <c r="D195" s="253"/>
      <c r="E195" s="234"/>
      <c r="F195" s="235"/>
      <c r="G195" s="30"/>
    </row>
    <row r="196" spans="1:7" x14ac:dyDescent="0.25">
      <c r="A196" s="57"/>
      <c r="B196" s="57"/>
      <c r="C196" s="253"/>
      <c r="D196" s="253"/>
      <c r="E196" s="234"/>
      <c r="F196" s="235"/>
      <c r="G196" s="30"/>
    </row>
    <row r="197" spans="1:7" x14ac:dyDescent="0.25">
      <c r="A197" s="57"/>
      <c r="B197" s="57"/>
      <c r="C197" s="253"/>
      <c r="D197" s="253"/>
      <c r="E197" s="234"/>
      <c r="F197" s="235"/>
      <c r="G197" s="30"/>
    </row>
    <row r="198" spans="1:7" x14ac:dyDescent="0.25">
      <c r="A198" s="57"/>
      <c r="B198" s="57"/>
      <c r="C198" s="253"/>
      <c r="D198" s="253"/>
      <c r="E198" s="234"/>
      <c r="F198" s="235"/>
      <c r="G198" s="30"/>
    </row>
    <row r="199" spans="1:7" x14ac:dyDescent="0.25">
      <c r="A199" s="57"/>
      <c r="B199" s="57"/>
      <c r="C199" s="253"/>
      <c r="D199" s="253"/>
      <c r="E199" s="234"/>
      <c r="F199" s="235"/>
      <c r="G199" s="30"/>
    </row>
    <row r="200" spans="1:7" x14ac:dyDescent="0.25">
      <c r="A200" s="57"/>
      <c r="B200" s="57"/>
      <c r="C200" s="253"/>
      <c r="D200" s="253"/>
      <c r="E200" s="234"/>
      <c r="F200" s="235"/>
      <c r="G200" s="30"/>
    </row>
    <row r="201" spans="1:7" x14ac:dyDescent="0.25">
      <c r="A201" s="57"/>
      <c r="B201" s="57"/>
      <c r="C201" s="253"/>
      <c r="D201" s="253"/>
      <c r="E201" s="234"/>
      <c r="F201" s="235"/>
      <c r="G201" s="30"/>
    </row>
    <row r="202" spans="1:7" x14ac:dyDescent="0.25">
      <c r="A202" s="57"/>
      <c r="B202" s="57" t="str">
        <f>G193</f>
        <v>X</v>
      </c>
      <c r="C202" s="253">
        <f t="shared" ref="C202:C204" si="5">IF(AND($B$28&gt;=1,$B$31=$B202),SUMIFS($G$61:$G$71,$A$61:$A$71,A202),0)+IF(AND($B$28&gt;=2,$B$32=$B202),SUMIFS($K$61:$K$71,$A$61:$A$71,A202),0)+IF(AND($B$28&gt;=3,$B$33=$B202),SUMIFS($O$61:$O$71,$A$61:$A$71,A202),0)+IF(AND($B$28&gt;=4,$B$34=$B202),SUMIFS($S$61:$S$71,$A$61:$A$71,A202),0)+IF(AND($B$28&gt;=5,$B$35=$B202),SUMIFS($W$61:$W$71,$A$61:$A$71,A202),0)+IF(AND($B$28&gt;=6,$B$36=$B202),SUMIFS($AA$61:$AA$71,$A$61:$A$71,A202),0)+IF(AND($B$28&gt;=7,$B$37=$B202),SUMIFS($AE$61:$AE$71,$A$61:$A$71,A202),0)+IF(AND($B$28&gt;=8,$B$38=$B202),SUMIFS($AI$61:$AI$71,$A$61:$A$71,A202),0)+IF(AND($B$28&gt;=9,$B$39=$B202),SUMIFS($AM$61:$AM$71,$A$61:$A$71,A202),0)+IF(AND($B$28&gt;=10,$B$40=$B202),SUMIFS($AQ$61:$AQ$71,$A$61:$A$71,A202),0)</f>
        <v>0</v>
      </c>
      <c r="D202" s="253"/>
      <c r="E202" s="234"/>
      <c r="F202" s="235"/>
      <c r="G202" s="30"/>
    </row>
    <row r="203" spans="1:7" x14ac:dyDescent="0.25">
      <c r="A203" s="57"/>
      <c r="B203" s="57" t="str">
        <f>G193</f>
        <v>X</v>
      </c>
      <c r="C203" s="253">
        <f t="shared" si="5"/>
        <v>0</v>
      </c>
      <c r="D203" s="253"/>
      <c r="E203" s="234"/>
      <c r="F203" s="235"/>
      <c r="G203" s="30"/>
    </row>
    <row r="204" spans="1:7" x14ac:dyDescent="0.25">
      <c r="A204" s="57"/>
      <c r="B204" s="57" t="str">
        <f>G193</f>
        <v>X</v>
      </c>
      <c r="C204" s="253">
        <f t="shared" si="5"/>
        <v>0</v>
      </c>
      <c r="D204" s="253"/>
      <c r="E204" s="234"/>
      <c r="F204" s="235"/>
      <c r="G204" s="30"/>
    </row>
    <row r="205" spans="1:7" x14ac:dyDescent="0.25">
      <c r="A205" s="57"/>
      <c r="B205" s="57" t="str">
        <f>G193</f>
        <v>X</v>
      </c>
      <c r="C205" s="253">
        <f>IF(AND($B$28&gt;=1,$B$31=$B205),SUMIFS($G$76:$G$86,$A$76:$A$86,"Equipements process (RDI)"),0)+IF(AND($B$28&gt;=2,$B$32=$B205),SUMIFS($K$76:$K$86,$A$76:$A$86,"Equipements process (RDI)"),0)+IF(AND($B$28&gt;=3,$B$33=$B205),SUMIFS($O$76:$O$86,$A$76:$A$86,"Equipements process (RDI)"),0)+IF(AND($B$28&gt;=4,$B$34=$B205),SUMIFS($S$76:$S$86,$A$76:$A$86,"Equipements process (RDI)"),0)+IF(AND($B$28&gt;=5,$B$35=$B205),SUMIFS($W$76:$W$86,$A$76:$A$86,"Equipements process (RDI)"),0)+IF(AND($B$28&gt;=6,$B$36=$B205),SUMIFS($AA$76:$AA$86,$A$76:$A$86,"Equipements process (RDI)"),0)+IF(AND($B$28&gt;=7,$B$37=$B205),SUMIFS($AE$76:$AE$86,$A$76:$A$86,"Equipements process (RDI)"),0)+IF(AND($B$28&gt;=8,$B$38=$B205),SUMIFS($AI$76:$AI$86,$A$76:$A$86,"Equipements process (RDI)"),0)+IF(AND($B$28&gt;=9,$B$39=$B205),SUMIFS($AM$76:$AM$86,$A$76:$A$86,"Equipements process (RDI)"),0)+IF(AND($B$28&gt;=10,$B$40=$B205),SUMIFS($AQ$76:$AQ$86,$A$76:$A$86,"Equipements process (RDI)"),0)</f>
        <v>0</v>
      </c>
      <c r="D205" s="253"/>
      <c r="E205" s="234"/>
      <c r="F205" s="235"/>
      <c r="G205" s="30"/>
    </row>
    <row r="206" spans="1:7" x14ac:dyDescent="0.25">
      <c r="A206" s="57"/>
      <c r="B206" s="57" t="str">
        <f>G193</f>
        <v>X</v>
      </c>
      <c r="C206" s="253">
        <f>IF(AND($B$28&gt;=1,$B$31=$B206),SUMIFS($G$76:$G$86,$A$76:$A$86,A206),0)+IF(AND($B$28&gt;=2,$B$32=$B206),SUMIFS($K$76:$K$86,$A$76:$A$86,A206),0)+IF(AND($B$28&gt;=3,$B$33=$B206),SUMIFS($O$76:$O$86,$A$76:$A$86,A206),0)+IF(AND($B$28&gt;=4,$B$34=$B206),SUMIFS($S$76:$S$86,$A$76:$A$86,A206),0)+IF(AND($B$28&gt;=5,$B$35=$B206),SUMIFS($W$76:$W$86,$A$76:$A$86,A206),0)+IF(AND($B$28&gt;=6,$B$36=$B206),SUMIFS($AA$76:$AA$86,$A$76:$A$86,A206),0)+IF(AND($B$28&gt;=7,$B$37=$B206),SUMIFS($AE$76:$AE$86,$A$76:$A$86,A206),0)+IF(AND($B$28&gt;=8,$B$38=$B206),SUMIFS($AI$76:$AI$86,$A$76:$A$86,A206),0)+IF(AND($B$28&gt;=9,$B$39=$B206),SUMIFS($AM$76:$AM$86,$A$76:$A$86,A206),0)+IF(AND($B$28&gt;=10,$B$40=$B206),SUMIFS($AQ$76:$AQ$86,$A$76:$A$86,A206),0)</f>
        <v>0</v>
      </c>
      <c r="D206" s="253"/>
      <c r="E206" s="234"/>
      <c r="F206" s="235"/>
      <c r="G206" s="30"/>
    </row>
    <row r="207" spans="1:7" x14ac:dyDescent="0.25">
      <c r="A207" s="57"/>
      <c r="B207" s="57" t="str">
        <f>G193</f>
        <v>X</v>
      </c>
      <c r="C207" s="253">
        <f>IF(AND($B$28&gt;=1,$B$31=$B207),SUMIFS($G$76:$G$86,$A$76:$A$86,A207),0)+IF(AND($B$28&gt;=2,$B$32=$B207),SUMIFS($K$76:$K$86,$A$76:$A$86,A207),0)+IF(AND($B$28&gt;=3,$B$33=$B207),SUMIFS($O$76:$O$86,$A$76:$A$86,A207),0)+IF(AND($B$28&gt;=4,$B$34=$B207),SUMIFS($S$76:$S$86,$A$76:$A$86,A207),0)+IF(AND($B$28&gt;=5,$B$35=$B207),SUMIFS($W$76:$W$86,$A$76:$A$86,A207),0)+IF(AND($B$28&gt;=6,$B$36=$B207),SUMIFS($AA$76:$AA$86,$A$76:$A$86,A207),0)+IF(AND($B$28&gt;=7,$B$37=$B207),SUMIFS($AE$76:$AE$86,$A$76:$A$86,A207),0)+IF(AND($B$28&gt;=8,$B$38=$B207),SUMIFS($AI$76:$AI$86,$A$76:$A$86,A207),0)+IF(AND($B$28&gt;=9,$B$39=$B207),SUMIFS($AM$76:$AM$86,$A$76:$A$86,A207),0)+IF(AND($B$28&gt;=10,$B$40=$B207),SUMIFS($AQ$76:$AQ$86,$A$76:$A$86,A207),0)</f>
        <v>0</v>
      </c>
      <c r="D207" s="253"/>
      <c r="E207" s="234"/>
      <c r="F207" s="235"/>
      <c r="G207" s="30"/>
    </row>
    <row r="208" spans="1:7" x14ac:dyDescent="0.25">
      <c r="A208" s="57"/>
      <c r="B208" s="57" t="str">
        <f>G193</f>
        <v>X</v>
      </c>
      <c r="C208" s="253">
        <f>IF(AND($B$28&gt;=1,$B$31=$B208),SUMIFS($G$76:$G$86,$A$76:$A$86,A208),0)+IF(AND($B$28&gt;=2,$B$32=$B208),SUMIFS($K$76:$K$86,$A$76:$A$86,A208),0)+IF(AND($B$28&gt;=3,$B$33=$B208),SUMIFS($O$76:$O$86,$A$76:$A$86,A208),0)+IF(AND($B$28&gt;=4,$B$34=$B208),SUMIFS($S$76:$S$86,$A$76:$A$86,A208),0)+IF(AND($B$28&gt;=5,$B$35=$B208),SUMIFS($W$76:$W$86,$A$76:$A$86,A208),0)+IF(AND($B$28&gt;=6,$B$36=$B208),SUMIFS($AA$76:$AA$86,$A$76:$A$86,A208),0)+IF(AND($B$28&gt;=7,$B$37=$B208),SUMIFS($AE$76:$AE$86,$A$76:$A$86,A208),0)+IF(AND($B$28&gt;=8,$B$38=$B208),SUMIFS($AI$76:$AI$86,$A$76:$A$86,A208),0)+IF(AND($B$28&gt;=9,$B$39=$B208),SUMIFS($AM$76:$AM$86,$A$76:$A$86,A208),0)+IF(AND($B$28&gt;=10,$B$40=$B208),SUMIFS($AQ$76:$AQ$86,$A$76:$A$86,A208),0)</f>
        <v>0</v>
      </c>
      <c r="D208" s="253"/>
      <c r="E208" s="234"/>
      <c r="F208" s="235"/>
      <c r="G208" s="30"/>
    </row>
    <row r="209" spans="1:7" x14ac:dyDescent="0.25">
      <c r="A209" s="28"/>
      <c r="B209" s="28" t="str">
        <f>G193</f>
        <v>X</v>
      </c>
      <c r="C209" s="254">
        <f>IF(AND($B$28&gt;=1,$B$31=$B209),$G$91,0)+IF(AND($B$28&gt;=2,$B$32=$B209),$K$91,0)+IF(AND($B$28&gt;=3,$B$33=$B209),$O$91,0)+IF(AND($B$28&gt;=4,$B$34=$B209),$S$91,0)+IF(AND($B$28&gt;=5,$B$35=$B209),$W$91,0)+IF(AND($B$28&gt;=6,$B$36=$B209),$AA$91,0)+IF(AND($B$28&gt;=7,$B$37=$B209),$AE$91,0)+IF(AND($B$28&gt;=8,$B$38=$B209),$AI$91,0)+IF(AND($B$28&gt;=9,$B$39=$B209),$AM$91,0)+IF(AND($B$28&gt;=10,$B$40=$B209),$AQ$91,0)</f>
        <v>0</v>
      </c>
      <c r="D209" s="254"/>
      <c r="E209" s="251"/>
      <c r="F209" s="252"/>
      <c r="G209" s="77">
        <f>SUM(C193:D209)</f>
        <v>0</v>
      </c>
    </row>
    <row r="210" spans="1:7" x14ac:dyDescent="0.25">
      <c r="A210" s="56"/>
      <c r="B210" s="56" t="str">
        <f>G210</f>
        <v>X</v>
      </c>
      <c r="C210" s="255">
        <f>IF(AND($B$28&gt;=1,$B$31=$B210),SUMIFS($G$46:$G$56,$A$46:$A$56,"Statutaire de la fonction publique"),0)+IF(AND($B$28&gt;=2,$B$32=$B210),SUMIFS($K$46:$K$56,$A$46:$A$56,"Statutaire de la fonction publique"),0)+IF(AND($B$28&gt;=3,$B$33=$B210),SUMIFS($O$46:$O$56,$A$46:$A$56,"Statutaire de la fonction publique"),0)+IF(AND($B$28&gt;=4,$B$34=$B210),SUMIFS($S$46:$S$56,$A$46:$A$56,"Statutaire de la fonction publique"),0)+IF(AND($B$28&gt;=5,$B$35=$B210),SUMIFS($W$46:$W$56,$A$46:$A$56,"Statutaire de la fonction publique"),0)+IF(AND($B$28&gt;=6,$B$36=$B210),SUMIFS($AA$46:$AA$56,$A$46:$A$56,"Statutaire de la fonction publique"),0)+IF(AND($B$28&gt;=7,$B$37=$B210),SUMIFS($AE$46:$AE$56,$A$46:$A$56,"Statutaire de la fonction publique"),0)+IF(AND($B$28&gt;=8,$B$38=$B210),SUMIFS($AI$46:$AI$56,$A$46:$A$56,"Statutaire de la fonction publique"),0)+IF(AND($B$28&gt;=9,$B$39=$B210),SUMIFS($AM$46:$AM$56,$A$46:$A$56,"Statutaire de la fonction publique"),0)+IF(AND($B$28&gt;=10,$B$40=$B210),SUMIFS($AQ$46:$AQ$56,$A$46:$A$56,"Statutaire de la fonction publique"),0)</f>
        <v>0</v>
      </c>
      <c r="D210" s="255"/>
      <c r="E210" s="232">
        <f>SUM(C210:D226)</f>
        <v>0</v>
      </c>
      <c r="F210" s="233"/>
      <c r="G210" s="30" t="str">
        <f>IF(OR($B$31=G142,$B$31=G159,$B$31=G176,$B$31=G193),IF(OR($B$32=G142,$B$32=G159,$B$32=G176,$B$32=G193),IF(OR($B$33=G142,$B$33=G159,$B$33=G176,$B$33=G193),IF(OR($B$34=G142,$B$34=G159,$B$34=G176,$B$34=G193),IF(OR($B$35=G142,$B$35=G159,$B$35=G176,$B$35=G193),IF(OR($B$36=G142,$B$36=G159,$B$36=G176,$B$36=G193),IF(OR($B$37=G142,$B$37=G159,$B$37=G176,$B$37=G193),IF(OR($B$38=G142,$B$38=G159,$B$38=G176,$B$38=G193),IF(OR($B$39=G142,$B$39=G159,$B$39=G176,$B$39=G193),IF(OR($B$40=G142,$B$40=G159,$B$40=G176,$B$40=G193),"X",$B$40),$B$39),$B$38),$B$37),$B$36),$B$35),$B$34),$B$33),$B$32),$B$31)</f>
        <v>X</v>
      </c>
    </row>
    <row r="211" spans="1:7" x14ac:dyDescent="0.25">
      <c r="A211" s="57"/>
      <c r="B211" s="57" t="str">
        <f>G210</f>
        <v>X</v>
      </c>
      <c r="C211" s="253">
        <f>IF(AND($B$28&gt;=1,$B$31=$B211),SUMIFS($G$46:$G$56,$A$46:$A$56,"Non statutaire de la fonction publique"),0)+IF(AND($B$28&gt;=2,$B$32=$B211),SUMIFS($K$46:$K$56,$A$46:$A$56,"Non statutaire de la fonction publique"),0)+IF(AND($B$28&gt;=3,$B$33=$B211),SUMIFS($O$46:$O$56,$A$46:$A$56,"Non statutaire de la fonction publique"),0)+IF(AND($B$28&gt;=4,$B$34=$B211),SUMIFS($S$46:$S$56,$A$46:$A$56,"Non statutaire de la fonction publique"),0)+IF(AND($B$28&gt;=5,$B$35=$B211),SUMIFS($W$46:$W$56,$A$46:$A$56,"Non statutaire de la fonction publique"),0)+IF(AND($B$28&gt;=6,$B$36=$B211),SUMIFS($AA$46:$AA$56,$A$46:$A$56,"Non statutaire de la fonction publique"),0)+IF(AND($B$28&gt;=7,$B$37=$B211),SUMIFS($AE$46:$AE$56,$A$46:$A$56,"Non statutaire de la fonction publique"),0)+IF(AND($B$28&gt;=8,$B$38=$B211),SUMIFS($AI$46:$AI$56,$A$46:$A$56,"Non statutaire de la fonction publique"),0)+IF(AND($B$28&gt;=9,$B$39=$B211),SUMIFS($AM$46:$AM$56,$A$46:$A$56,"Non statutaire de la fonction publique"),0)+IF(AND($B$28&gt;=10,$B$40=$B211),SUMIFS($AQ$46:$AQ$56,$A$46:$A$56,"Non statutaire de la fonction publique"),0)</f>
        <v>0</v>
      </c>
      <c r="D211" s="253"/>
      <c r="E211" s="234"/>
      <c r="F211" s="235"/>
      <c r="G211" s="30"/>
    </row>
    <row r="212" spans="1:7" x14ac:dyDescent="0.25">
      <c r="A212" s="57"/>
      <c r="B212" s="57" t="str">
        <f>G210</f>
        <v>X</v>
      </c>
      <c r="C212" s="253">
        <f>IF(AND($B$28&gt;=1,$B$31=$B212),SUMIFS($G$46:$G$56,$A$46:$A$56,$A212),0)+IF(AND($B$28&gt;=2,$B$32=$B212),SUMIFS($K$46:$K$56,$A$46:$A$56,$A212),0)+IF(AND($B$28&gt;=3,$B$33=$B212),SUMIFS($O$46:$O$56,$A$46:$A$56,$A212),0)+IF(AND($B$28&gt;=4,$B$34=$B212),SUMIFS($S$46:$S$56,$A$46:$A$56,$A212),0)+IF(AND($B$28&gt;=5,$B$35=$B212),SUMIFS($W$46:$W$56,$A$46:$A$56,$A212),0)+IF(AND($B$28&gt;=6,$B$36=$B212),SUMIFS($AA$46:$AA$56,$A$46:$A$56,$A212),0)+IF(AND($B$28&gt;=7,$B$37=$B212),SUMIFS($AE$46:$AE$56,$A$46:$A$56,$A212),0)+IF(AND($B$28&gt;=8,$B$38=$B212),SUMIFS($AI$46:$AI$56,$A$46:$A$56,$A212),0)+IF(AND($B$28&gt;=9,$B$39=$B212),SUMIFS($AM$46:$AM$56,$A$46:$A$56,$A212),0)+IF(AND($B$28&gt;=10,$B$40=$B212),SUMIFS($AQ$46:$AQ$56,$A$46:$A$56,$A212),0)</f>
        <v>0</v>
      </c>
      <c r="D212" s="253"/>
      <c r="E212" s="234"/>
      <c r="F212" s="235"/>
      <c r="G212" s="30"/>
    </row>
    <row r="213" spans="1:7" x14ac:dyDescent="0.25">
      <c r="A213" s="57"/>
      <c r="B213" s="57" t="str">
        <f>G210</f>
        <v>X</v>
      </c>
      <c r="C213" s="253">
        <f t="shared" ref="C213:C221" si="6">IF(AND($B$28&gt;=1,$B$31=$B213),SUMIFS($G$61:$G$71,$A$61:$A$71,A213),0)+IF(AND($B$28&gt;=2,$B$32=$B213),SUMIFS($K$61:$K$71,$A$61:$A$71,A213),0)+IF(AND($B$28&gt;=3,$B$33=$B213),SUMIFS($O$61:$O$71,$A$61:$A$71,A213),0)+IF(AND($B$28&gt;=4,$B$34=$B213),SUMIFS($S$61:$S$71,$A$61:$A$71,A213),0)+IF(AND($B$28&gt;=5,$B$35=$B213),SUMIFS($W$61:$W$71,$A$61:$A$71,A213),0)+IF(AND($B$28&gt;=6,$B$36=$B213),SUMIFS($AA$61:$AA$71,$A$61:$A$71,A213),0)+IF(AND($B$28&gt;=7,$B$37=$B213),SUMIFS($AE$61:$AE$71,$A$61:$A$71,A213),0)+IF(AND($B$28&gt;=8,$B$38=$B213),SUMIFS($AI$61:$AI$71,$A$61:$A$71,A213),0)+IF(AND($B$28&gt;=9,$B$39=$B213),SUMIFS($AM$61:$AM$71,$A$61:$A$71,A213),0)+IF(AND($B$28&gt;=10,$B$40=$B213),SUMIFS($AQ$61:$AQ$71,$A$61:$A$71,A213),0)</f>
        <v>0</v>
      </c>
      <c r="D213" s="253"/>
      <c r="E213" s="234"/>
      <c r="F213" s="235"/>
      <c r="G213" s="30"/>
    </row>
    <row r="214" spans="1:7" x14ac:dyDescent="0.25">
      <c r="A214" s="57"/>
      <c r="B214" s="57" t="str">
        <f>G210</f>
        <v>X</v>
      </c>
      <c r="C214" s="253">
        <f t="shared" si="6"/>
        <v>0</v>
      </c>
      <c r="D214" s="253"/>
      <c r="E214" s="234"/>
      <c r="F214" s="235"/>
      <c r="G214" s="30"/>
    </row>
    <row r="215" spans="1:7" x14ac:dyDescent="0.25">
      <c r="A215" s="57"/>
      <c r="B215" s="57" t="str">
        <f>G210</f>
        <v>X</v>
      </c>
      <c r="C215" s="253">
        <f t="shared" si="6"/>
        <v>0</v>
      </c>
      <c r="D215" s="253"/>
      <c r="E215" s="234"/>
      <c r="F215" s="235"/>
      <c r="G215" s="30"/>
    </row>
    <row r="216" spans="1:7" x14ac:dyDescent="0.25">
      <c r="A216" s="57"/>
      <c r="B216" s="57" t="str">
        <f>G210</f>
        <v>X</v>
      </c>
      <c r="C216" s="253">
        <f t="shared" si="6"/>
        <v>0</v>
      </c>
      <c r="D216" s="253"/>
      <c r="E216" s="234"/>
      <c r="F216" s="235"/>
      <c r="G216" s="30"/>
    </row>
    <row r="217" spans="1:7" x14ac:dyDescent="0.25">
      <c r="A217" s="57"/>
      <c r="B217" s="57" t="str">
        <f>G210</f>
        <v>X</v>
      </c>
      <c r="C217" s="253">
        <f t="shared" si="6"/>
        <v>0</v>
      </c>
      <c r="D217" s="253"/>
      <c r="E217" s="234"/>
      <c r="F217" s="235"/>
      <c r="G217" s="30"/>
    </row>
    <row r="218" spans="1:7" x14ac:dyDescent="0.25">
      <c r="A218" s="57"/>
      <c r="B218" s="57" t="str">
        <f>G210</f>
        <v>X</v>
      </c>
      <c r="C218" s="253">
        <f t="shared" si="6"/>
        <v>0</v>
      </c>
      <c r="D218" s="253"/>
      <c r="E218" s="234"/>
      <c r="F218" s="235"/>
      <c r="G218" s="30"/>
    </row>
    <row r="219" spans="1:7" x14ac:dyDescent="0.25">
      <c r="A219" s="57"/>
      <c r="B219" s="57" t="str">
        <f>G210</f>
        <v>X</v>
      </c>
      <c r="C219" s="253">
        <f t="shared" si="6"/>
        <v>0</v>
      </c>
      <c r="D219" s="253"/>
      <c r="E219" s="234"/>
      <c r="F219" s="235"/>
      <c r="G219" s="30"/>
    </row>
    <row r="220" spans="1:7" x14ac:dyDescent="0.25">
      <c r="A220" s="57"/>
      <c r="B220" s="57" t="str">
        <f>G210</f>
        <v>X</v>
      </c>
      <c r="C220" s="253">
        <f t="shared" si="6"/>
        <v>0</v>
      </c>
      <c r="D220" s="253"/>
      <c r="E220" s="234"/>
      <c r="F220" s="235"/>
      <c r="G220" s="30"/>
    </row>
    <row r="221" spans="1:7" x14ac:dyDescent="0.25">
      <c r="A221" s="57"/>
      <c r="B221" s="57" t="str">
        <f>G210</f>
        <v>X</v>
      </c>
      <c r="C221" s="253">
        <f t="shared" si="6"/>
        <v>0</v>
      </c>
      <c r="D221" s="253"/>
      <c r="E221" s="234"/>
      <c r="F221" s="235"/>
      <c r="G221" s="30"/>
    </row>
    <row r="222" spans="1:7" x14ac:dyDescent="0.25">
      <c r="A222" s="57"/>
      <c r="B222" s="57" t="str">
        <f>G210</f>
        <v>X</v>
      </c>
      <c r="C222" s="253">
        <f>IF(AND($B$28&gt;=1,$B$31=$B222),SUMIFS($G$76:$G$86,$A$76:$A$86,"Equipements process (RDI)"),0)+IF(AND($B$28&gt;=2,$B$32=$B222),SUMIFS($K$76:$K$86,$A$76:$A$86,"Equipements process (RDI)"),0)+IF(AND($B$28&gt;=3,$B$33=$B222),SUMIFS($O$76:$O$86,$A$76:$A$86,"Equipements process (RDI)"),0)+IF(AND($B$28&gt;=4,$B$34=$B222),SUMIFS($S$76:$S$86,$A$76:$A$86,"Equipements process (RDI)"),0)+IF(AND($B$28&gt;=5,$B$35=$B222),SUMIFS($W$76:$W$86,$A$76:$A$86,"Equipements process (RDI)"),0)+IF(AND($B$28&gt;=6,$B$36=$B222),SUMIFS($AA$76:$AA$86,$A$76:$A$86,"Equipements process (RDI)"),0)+IF(AND($B$28&gt;=7,$B$37=$B222),SUMIFS($AE$76:$AE$86,$A$76:$A$86,"Equipements process (RDI)"),0)+IF(AND($B$28&gt;=8,$B$38=$B222),SUMIFS($AI$76:$AI$86,$A$76:$A$86,"Equipements process (RDI)"),0)+IF(AND($B$28&gt;=9,$B$39=$B222),SUMIFS($AM$76:$AM$86,$A$76:$A$86,"Equipements process (RDI)"),0)+IF(AND($B$28&gt;=10,$B$40=$B222),SUMIFS($AQ$76:$AQ$86,$A$76:$A$86,"Equipements process (RDI)"),0)</f>
        <v>0</v>
      </c>
      <c r="D222" s="253"/>
      <c r="E222" s="234"/>
      <c r="F222" s="235"/>
      <c r="G222" s="30"/>
    </row>
    <row r="223" spans="1:7" x14ac:dyDescent="0.25">
      <c r="A223" s="57"/>
      <c r="B223" s="57" t="str">
        <f>G210</f>
        <v>X</v>
      </c>
      <c r="C223" s="253">
        <f>IF(AND($B$28&gt;=1,$B$31=$B223),SUMIFS($G$76:$G$86,$A$76:$A$86,A223),0)+IF(AND($B$28&gt;=2,$B$32=$B223),SUMIFS($K$76:$K$86,$A$76:$A$86,A223),0)+IF(AND($B$28&gt;=3,$B$33=$B223),SUMIFS($O$76:$O$86,$A$76:$A$86,A223),0)+IF(AND($B$28&gt;=4,$B$34=$B223),SUMIFS($S$76:$S$86,$A$76:$A$86,A223),0)+IF(AND($B$28&gt;=5,$B$35=$B223),SUMIFS($W$76:$W$86,$A$76:$A$86,A223),0)+IF(AND($B$28&gt;=6,$B$36=$B223),SUMIFS($AA$76:$AA$86,$A$76:$A$86,A223),0)+IF(AND($B$28&gt;=7,$B$37=$B223),SUMIFS($AE$76:$AE$86,$A$76:$A$86,A223),0)+IF(AND($B$28&gt;=8,$B$38=$B223),SUMIFS($AI$76:$AI$86,$A$76:$A$86,A223),0)+IF(AND($B$28&gt;=9,$B$39=$B223),SUMIFS($AM$76:$AM$86,$A$76:$A$86,A223),0)+IF(AND($B$28&gt;=10,$B$40=$B223),SUMIFS($AQ$76:$AQ$86,$A$76:$A$86,A223),0)</f>
        <v>0</v>
      </c>
      <c r="D223" s="253"/>
      <c r="E223" s="234"/>
      <c r="F223" s="235"/>
      <c r="G223" s="30"/>
    </row>
    <row r="224" spans="1:7" x14ac:dyDescent="0.25">
      <c r="A224" s="57"/>
      <c r="B224" s="57" t="str">
        <f>G210</f>
        <v>X</v>
      </c>
      <c r="C224" s="253">
        <f>IF(AND($B$28&gt;=1,$B$31=$B224),SUMIFS($G$76:$G$86,$A$76:$A$86,A224),0)+IF(AND($B$28&gt;=2,$B$32=$B224),SUMIFS($K$76:$K$86,$A$76:$A$86,A224),0)+IF(AND($B$28&gt;=3,$B$33=$B224),SUMIFS($O$76:$O$86,$A$76:$A$86,A224),0)+IF(AND($B$28&gt;=4,$B$34=$B224),SUMIFS($S$76:$S$86,$A$76:$A$86,A224),0)+IF(AND($B$28&gt;=5,$B$35=$B224),SUMIFS($W$76:$W$86,$A$76:$A$86,A224),0)+IF(AND($B$28&gt;=6,$B$36=$B224),SUMIFS($AA$76:$AA$86,$A$76:$A$86,A224),0)+IF(AND($B$28&gt;=7,$B$37=$B224),SUMIFS($AE$76:$AE$86,$A$76:$A$86,A224),0)+IF(AND($B$28&gt;=8,$B$38=$B224),SUMIFS($AI$76:$AI$86,$A$76:$A$86,A224),0)+IF(AND($B$28&gt;=9,$B$39=$B224),SUMIFS($AM$76:$AM$86,$A$76:$A$86,A224),0)+IF(AND($B$28&gt;=10,$B$40=$B224),SUMIFS($AQ$76:$AQ$86,$A$76:$A$86,A224),0)</f>
        <v>0</v>
      </c>
      <c r="D224" s="253"/>
      <c r="E224" s="234"/>
      <c r="F224" s="235"/>
      <c r="G224" s="30"/>
    </row>
    <row r="225" spans="1:7" x14ac:dyDescent="0.25">
      <c r="A225" s="57"/>
      <c r="B225" s="57" t="str">
        <f>G210</f>
        <v>X</v>
      </c>
      <c r="C225" s="253">
        <f>IF(AND($B$28&gt;=1,$B$31=$B225),SUMIFS($G$76:$G$86,$A$76:$A$86,A225),0)+IF(AND($B$28&gt;=2,$B$32=$B225),SUMIFS($K$76:$K$86,$A$76:$A$86,A225),0)+IF(AND($B$28&gt;=3,$B$33=$B225),SUMIFS($O$76:$O$86,$A$76:$A$86,A225),0)+IF(AND($B$28&gt;=4,$B$34=$B225),SUMIFS($S$76:$S$86,$A$76:$A$86,A225),0)+IF(AND($B$28&gt;=5,$B$35=$B225),SUMIFS($W$76:$W$86,$A$76:$A$86,A225),0)+IF(AND($B$28&gt;=6,$B$36=$B225),SUMIFS($AA$76:$AA$86,$A$76:$A$86,A225),0)+IF(AND($B$28&gt;=7,$B$37=$B225),SUMIFS($AE$76:$AE$86,$A$76:$A$86,A225),0)+IF(AND($B$28&gt;=8,$B$38=$B225),SUMIFS($AI$76:$AI$86,$A$76:$A$86,A225),0)+IF(AND($B$28&gt;=9,$B$39=$B225),SUMIFS($AM$76:$AM$86,$A$76:$A$86,A225),0)+IF(AND($B$28&gt;=10,$B$40=$B225),SUMIFS($AQ$76:$AQ$86,$A$76:$A$86,A225),0)</f>
        <v>0</v>
      </c>
      <c r="D225" s="253"/>
      <c r="E225" s="234"/>
      <c r="F225" s="235"/>
      <c r="G225" s="30"/>
    </row>
    <row r="226" spans="1:7" x14ac:dyDescent="0.25">
      <c r="A226" s="28" t="s">
        <v>36</v>
      </c>
      <c r="B226" s="28" t="str">
        <f>G210</f>
        <v>X</v>
      </c>
      <c r="C226" s="254">
        <f>IF(AND($B$28&gt;=1,$B$31=$B226),$G$91,0)+IF(AND($B$28&gt;=2,$B$32=$B226),$K$91,0)+IF(AND($B$28&gt;=3,$B$33=$B226),$O$91,0)+IF(AND($B$28&gt;=4,$B$34=$B226),$S$91,0)+IF(AND($B$28&gt;=5,$B$35=$B226),$W$91,0)+IF(AND($B$28&gt;=6,$B$36=$B226),$AA$91,0)+IF(AND($B$28&gt;=7,$B$37=$B226),$AE$91,0)+IF(AND($B$28&gt;=8,$B$38=$B226),$AI$91,0)+IF(AND($B$28&gt;=9,$B$39=$B226),$AM$91,0)+IF(AND($B$28&gt;=10,$B$40=$B226),$AQ$91,0)</f>
        <v>0</v>
      </c>
      <c r="D226" s="254"/>
      <c r="E226" s="251"/>
      <c r="F226" s="252"/>
      <c r="G226" s="77">
        <f>SUM(C210:D226)</f>
        <v>0</v>
      </c>
    </row>
  </sheetData>
  <customSheetViews>
    <customSheetView guid="{382F9144-C632-471B-9E71-B8C862BB84A7}" scale="85" showGridLines="0" topLeftCell="A7">
      <selection activeCell="B7" sqref="B7"/>
      <pageMargins left="0.7" right="0.7" top="0.75" bottom="0.75" header="0.3" footer="0.3"/>
    </customSheetView>
  </customSheetViews>
  <mergeCells count="141">
    <mergeCell ref="C223:D223"/>
    <mergeCell ref="C224:D224"/>
    <mergeCell ref="C225:D225"/>
    <mergeCell ref="C226:D226"/>
    <mergeCell ref="C217:D217"/>
    <mergeCell ref="C218:D218"/>
    <mergeCell ref="C219:D219"/>
    <mergeCell ref="C220:D220"/>
    <mergeCell ref="C221:D221"/>
    <mergeCell ref="C222:D222"/>
    <mergeCell ref="C211:D211"/>
    <mergeCell ref="C212:D212"/>
    <mergeCell ref="C213:D213"/>
    <mergeCell ref="C214:D214"/>
    <mergeCell ref="C215:D215"/>
    <mergeCell ref="C216:D216"/>
    <mergeCell ref="C205:D205"/>
    <mergeCell ref="C206:D206"/>
    <mergeCell ref="C207:D207"/>
    <mergeCell ref="C208:D208"/>
    <mergeCell ref="C209:D209"/>
    <mergeCell ref="C210:D210"/>
    <mergeCell ref="C199:D199"/>
    <mergeCell ref="C200:D200"/>
    <mergeCell ref="C201:D201"/>
    <mergeCell ref="C202:D202"/>
    <mergeCell ref="C203:D203"/>
    <mergeCell ref="C204:D204"/>
    <mergeCell ref="C193:D193"/>
    <mergeCell ref="C194:D194"/>
    <mergeCell ref="C195:D195"/>
    <mergeCell ref="C196:D196"/>
    <mergeCell ref="C197:D197"/>
    <mergeCell ref="C198:D198"/>
    <mergeCell ref="C189:D189"/>
    <mergeCell ref="C190:D190"/>
    <mergeCell ref="C191:D191"/>
    <mergeCell ref="C192:D192"/>
    <mergeCell ref="C181:D181"/>
    <mergeCell ref="C182:D182"/>
    <mergeCell ref="C183:D183"/>
    <mergeCell ref="C184:D184"/>
    <mergeCell ref="C185:D185"/>
    <mergeCell ref="C186:D186"/>
    <mergeCell ref="E159:F175"/>
    <mergeCell ref="E176:F192"/>
    <mergeCell ref="E193:F209"/>
    <mergeCell ref="E210:F226"/>
    <mergeCell ref="C121:D121"/>
    <mergeCell ref="C164:D164"/>
    <mergeCell ref="C165:D165"/>
    <mergeCell ref="C166:D166"/>
    <mergeCell ref="C167:D167"/>
    <mergeCell ref="C168:D168"/>
    <mergeCell ref="C175:D175"/>
    <mergeCell ref="C176:D176"/>
    <mergeCell ref="C177:D177"/>
    <mergeCell ref="C178:D178"/>
    <mergeCell ref="C179:D179"/>
    <mergeCell ref="C180:D180"/>
    <mergeCell ref="C169:D169"/>
    <mergeCell ref="C170:D170"/>
    <mergeCell ref="C171:D171"/>
    <mergeCell ref="C172:D172"/>
    <mergeCell ref="C173:D173"/>
    <mergeCell ref="C174:D174"/>
    <mergeCell ref="C187:D187"/>
    <mergeCell ref="C188:D188"/>
    <mergeCell ref="A47:B47"/>
    <mergeCell ref="D47:F47"/>
    <mergeCell ref="A1:F1"/>
    <mergeCell ref="A3:E3"/>
    <mergeCell ref="A13:E13"/>
    <mergeCell ref="B19:D19"/>
    <mergeCell ref="C31:E31"/>
    <mergeCell ref="C32:E32"/>
    <mergeCell ref="C33:E33"/>
    <mergeCell ref="C34:E34"/>
    <mergeCell ref="C35:E35"/>
    <mergeCell ref="P47:R47"/>
    <mergeCell ref="S47:U47"/>
    <mergeCell ref="V47:X47"/>
    <mergeCell ref="Y47:AA47"/>
    <mergeCell ref="AB47:AD47"/>
    <mergeCell ref="AE47:AG47"/>
    <mergeCell ref="C36:E36"/>
    <mergeCell ref="C37:E37"/>
    <mergeCell ref="C38:E38"/>
    <mergeCell ref="C39:E39"/>
    <mergeCell ref="C40:E40"/>
    <mergeCell ref="C41:E41"/>
    <mergeCell ref="C42:E42"/>
    <mergeCell ref="C43:E43"/>
    <mergeCell ref="J76:L76"/>
    <mergeCell ref="M76:O76"/>
    <mergeCell ref="P76:R76"/>
    <mergeCell ref="S76:U76"/>
    <mergeCell ref="V76:X76"/>
    <mergeCell ref="Y76:AA76"/>
    <mergeCell ref="AH47:AJ47"/>
    <mergeCell ref="AK47:AM47"/>
    <mergeCell ref="A62:B62"/>
    <mergeCell ref="D62:F62"/>
    <mergeCell ref="G62:I62"/>
    <mergeCell ref="J62:L62"/>
    <mergeCell ref="M62:O62"/>
    <mergeCell ref="P62:R62"/>
    <mergeCell ref="S62:U62"/>
    <mergeCell ref="V62:X62"/>
    <mergeCell ref="Y62:AA62"/>
    <mergeCell ref="AB62:AD62"/>
    <mergeCell ref="AE62:AG62"/>
    <mergeCell ref="AH62:AJ62"/>
    <mergeCell ref="AK62:AM62"/>
    <mergeCell ref="G47:I47"/>
    <mergeCell ref="J47:L47"/>
    <mergeCell ref="M47:O47"/>
    <mergeCell ref="A102:A110"/>
    <mergeCell ref="A111:A116"/>
    <mergeCell ref="C122:D136"/>
    <mergeCell ref="D137:E151"/>
    <mergeCell ref="AB76:AD76"/>
    <mergeCell ref="AE76:AG76"/>
    <mergeCell ref="AH76:AJ76"/>
    <mergeCell ref="AK76:AM76"/>
    <mergeCell ref="A86:B87"/>
    <mergeCell ref="D86:F86"/>
    <mergeCell ref="G86:I86"/>
    <mergeCell ref="J86:L86"/>
    <mergeCell ref="M86:O86"/>
    <mergeCell ref="P86:R86"/>
    <mergeCell ref="S86:U86"/>
    <mergeCell ref="V86:X86"/>
    <mergeCell ref="Y86:AA86"/>
    <mergeCell ref="AB86:AD86"/>
    <mergeCell ref="AE86:AG86"/>
    <mergeCell ref="AH86:AJ86"/>
    <mergeCell ref="AK86:AM86"/>
    <mergeCell ref="A76:B76"/>
    <mergeCell ref="D76:F76"/>
    <mergeCell ref="G76:I76"/>
  </mergeCells>
  <conditionalFormatting sqref="A164:B175">
    <cfRule type="expression" dxfId="241" priority="19">
      <formula>$C164&gt;0.005</formula>
    </cfRule>
  </conditionalFormatting>
  <conditionalFormatting sqref="A164:F175">
    <cfRule type="expression" dxfId="240" priority="22">
      <formula>$G$175=0</formula>
    </cfRule>
  </conditionalFormatting>
  <conditionalFormatting sqref="A176:F192">
    <cfRule type="expression" dxfId="239" priority="29">
      <formula>$G$192=0</formula>
    </cfRule>
  </conditionalFormatting>
  <conditionalFormatting sqref="A193:F209">
    <cfRule type="expression" dxfId="238" priority="30">
      <formula>$G$209=0</formula>
    </cfRule>
  </conditionalFormatting>
  <conditionalFormatting sqref="A210:F226">
    <cfRule type="expression" dxfId="237" priority="31">
      <formula>$G$226=0</formula>
    </cfRule>
  </conditionalFormatting>
  <conditionalFormatting sqref="C164:D175">
    <cfRule type="cellIs" dxfId="236" priority="18" operator="greaterThan">
      <formula>0.005</formula>
    </cfRule>
  </conditionalFormatting>
  <conditionalFormatting sqref="E176">
    <cfRule type="expression" dxfId="235" priority="25">
      <formula>$G$192=0</formula>
    </cfRule>
  </conditionalFormatting>
  <conditionalFormatting sqref="E193">
    <cfRule type="expression" dxfId="234" priority="26">
      <formula>$G$209=0</formula>
    </cfRule>
  </conditionalFormatting>
  <conditionalFormatting sqref="E210">
    <cfRule type="expression" dxfId="233" priority="27">
      <formula>$G$226=0</formula>
    </cfRule>
  </conditionalFormatting>
  <conditionalFormatting sqref="A49:A59">
    <cfRule type="containsText" dxfId="232" priority="14" operator="containsText" text="Choisir une catégorie">
      <formula>NOT(ISERROR(SEARCH("Choisir une catégorie",A49)))</formula>
    </cfRule>
  </conditionalFormatting>
  <conditionalFormatting sqref="A64:A73">
    <cfRule type="containsText" dxfId="231" priority="13" operator="containsText" text="Choisir une catégorie">
      <formula>NOT(ISERROR(SEARCH("Choisir une catégorie",A64)))</formula>
    </cfRule>
  </conditionalFormatting>
  <conditionalFormatting sqref="A78:A82">
    <cfRule type="containsText" dxfId="230" priority="10" operator="containsText" text="Choisir une catégorie">
      <formula>NOT(ISERROR(SEARCH("Choisir une catégorie",A78)))</formula>
    </cfRule>
  </conditionalFormatting>
  <conditionalFormatting sqref="A137:B151">
    <cfRule type="expression" dxfId="229" priority="3">
      <formula>$C137&gt;0.005</formula>
    </cfRule>
  </conditionalFormatting>
  <conditionalFormatting sqref="B78:B82">
    <cfRule type="containsText" dxfId="228" priority="9" operator="containsText" text="A préciser">
      <formula>NOT(ISERROR(SEARCH("A préciser",B78)))</formula>
    </cfRule>
  </conditionalFormatting>
  <conditionalFormatting sqref="B49:C59">
    <cfRule type="containsText" dxfId="227" priority="12" operator="containsText" text="Catégorie et niveau de qualification">
      <formula>NOT(ISERROR(SEARCH("Catégorie et niveau de qualification",B49)))</formula>
    </cfRule>
  </conditionalFormatting>
  <conditionalFormatting sqref="B64:C73">
    <cfRule type="containsText" dxfId="226" priority="11" operator="containsText" text="A préciser">
      <formula>NOT(ISERROR(SEARCH("A préciser",B64)))</formula>
    </cfRule>
  </conditionalFormatting>
  <conditionalFormatting sqref="C12">
    <cfRule type="expression" dxfId="225" priority="8">
      <formula>A$46&gt;$B$27</formula>
    </cfRule>
  </conditionalFormatting>
  <conditionalFormatting sqref="C137:C151 B122:B136">
    <cfRule type="cellIs" dxfId="224" priority="4" operator="greaterThan">
      <formula>0.005</formula>
    </cfRule>
  </conditionalFormatting>
  <conditionalFormatting sqref="A29:B29">
    <cfRule type="expression" dxfId="223" priority="7">
      <formula>$B28&lt;&gt;$C$29</formula>
    </cfRule>
  </conditionalFormatting>
  <conditionalFormatting sqref="A137:E151">
    <cfRule type="expression" dxfId="222" priority="5">
      <formula>$F$169=0</formula>
    </cfRule>
  </conditionalFormatting>
  <conditionalFormatting sqref="A152:E163">
    <cfRule type="expression" dxfId="221" priority="6">
      <formula>$F$184=0</formula>
    </cfRule>
  </conditionalFormatting>
  <conditionalFormatting sqref="D62:AM74 D76:AM83 D86:AM88 D47:AM60">
    <cfRule type="expression" dxfId="220" priority="15">
      <formula>C$46&gt;$B$27</formula>
    </cfRule>
  </conditionalFormatting>
  <conditionalFormatting sqref="A32:C43">
    <cfRule type="expression" dxfId="219" priority="16">
      <formula>$F32&gt;$B$27</formula>
    </cfRule>
  </conditionalFormatting>
  <conditionalFormatting sqref="AH86:AJ88 AH62:AJ74 AH76:AJ83 AH47:AJ48 AH60:AJ60 AH49:AI59">
    <cfRule type="expression" dxfId="218" priority="2">
      <formula>C$46&gt;$B$27</formula>
    </cfRule>
  </conditionalFormatting>
  <conditionalFormatting sqref="AK86:AM88 AK62:AM74 AK76:AM83 AK47:AM48 AK60:AM60 AK49:AL59">
    <cfRule type="expression" dxfId="217" priority="1">
      <formula>#REF!&gt;$B$27</formula>
    </cfRule>
  </conditionalFormatting>
  <conditionalFormatting sqref="A122:A136">
    <cfRule type="expression" dxfId="216" priority="17">
      <formula>$B122&gt;0.005</formula>
    </cfRule>
  </conditionalFormatting>
  <dataValidations count="9">
    <dataValidation type="list" allowBlank="1" showInputMessage="1" showErrorMessage="1" sqref="B23">
      <formula1>"Choisir une valeur,Assujetti à la TVA,Non assujetti à la TVA,Assujetti partiel à la TVA"</formula1>
    </dataValidation>
    <dataValidation type="list" allowBlank="1" showInputMessage="1" showErrorMessage="1" sqref="A78:A82">
      <formula1>$A$136</formula1>
    </dataValidation>
    <dataValidation type="list" allowBlank="1" showInputMessage="1" showErrorMessage="1" sqref="A64:A73">
      <formula1>$A$133:$A$135</formula1>
    </dataValidation>
    <dataValidation type="list" allowBlank="1" showInputMessage="1" showErrorMessage="1" sqref="A49:A59">
      <formula1>$A$122:$A$132</formula1>
    </dataValidation>
    <dataValidation type="list" allowBlank="1" showInputMessage="1" showErrorMessage="1" sqref="B29">
      <formula1>"Collaboration effective,Large diffusion des résultats,Publication au catalogue officiel"</formula1>
    </dataValidation>
    <dataValidation type="list" allowBlank="1" showInputMessage="1" showErrorMessage="1" sqref="B21">
      <formula1>"publique,privée"</formula1>
    </dataValidation>
    <dataValidation type="list" allowBlank="1" showInputMessage="1" showErrorMessage="1" sqref="B26">
      <formula1>"Organisme de recherche et de diffusion des connaissances,Entreprise"</formula1>
    </dataValidation>
    <dataValidation type="list" allowBlank="1" showInputMessage="1" showErrorMessage="1" sqref="B20">
      <formula1>"Petite ou moyenne,GE"</formula1>
    </dataValidation>
    <dataValidation type="list" allowBlank="1" showInputMessage="1" showErrorMessage="1" sqref="B22">
      <formula1>"Assujetti à la TVA,Non assujetti à la TVA,Assujetti partiel à la TVA"</formula1>
    </dataValidation>
  </dataValidations>
  <hyperlinks>
    <hyperlink ref="A7" location="P01_BUD" display="Budget prévisionnel de l'opération"/>
    <hyperlink ref="A9" location="P01_FIN" display="Plan de financement"/>
    <hyperlink ref="A6" location="P01_CAR" display="Caractéristiques générales du projet"/>
    <hyperlink ref="A8" location="P01_COUT" display="Synthèse des coûts et montant de l'aide solicitée"/>
    <hyperlink ref="A10" location="P01_AIDE" display="Aide au remplissage des coûts sur votre espace web AGIR"/>
    <hyperlink ref="B14" location="'NOTICE  '!A1" display="Si vous avez le moindre doute, n'ésitez pas à consulter la noti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M226"/>
  <sheetViews>
    <sheetView showGridLines="0" zoomScale="85" zoomScaleNormal="85" workbookViewId="0">
      <selection activeCell="F15" sqref="F15"/>
    </sheetView>
  </sheetViews>
  <sheetFormatPr baseColWidth="10" defaultColWidth="11.42578125" defaultRowHeight="14.25" x14ac:dyDescent="0.25"/>
  <cols>
    <col min="1" max="1" width="59.28515625" style="1" customWidth="1"/>
    <col min="2" max="2" width="56.42578125" style="1" customWidth="1"/>
    <col min="3" max="12" width="20.85546875" style="1" customWidth="1"/>
    <col min="13" max="14" width="14.28515625" style="1" customWidth="1"/>
    <col min="15" max="16" width="20.85546875" style="1" customWidth="1"/>
    <col min="17" max="18" width="14.28515625" style="1" customWidth="1"/>
    <col min="19" max="20" width="20.85546875" style="1" customWidth="1"/>
    <col min="21" max="22" width="14.28515625" style="1" customWidth="1"/>
    <col min="23" max="24" width="20.85546875" style="1" customWidth="1"/>
    <col min="25" max="26" width="14.28515625" style="1" customWidth="1"/>
    <col min="27" max="28" width="20.85546875" style="1" customWidth="1"/>
    <col min="29" max="30" width="14.28515625" style="1" customWidth="1"/>
    <col min="31" max="32" width="20.85546875" style="1" customWidth="1"/>
    <col min="33" max="34" width="14.28515625" style="1" customWidth="1"/>
    <col min="35" max="36" width="20.85546875" style="1" customWidth="1"/>
    <col min="37" max="38" width="14.28515625" style="1" customWidth="1"/>
    <col min="39" max="40" width="20.85546875" style="1" customWidth="1"/>
    <col min="41" max="42" width="14.28515625" style="1" customWidth="1"/>
    <col min="43" max="44" width="20.85546875" style="1" customWidth="1"/>
    <col min="45" max="16384" width="11.42578125" style="1"/>
  </cols>
  <sheetData>
    <row r="1" spans="1:6" s="127" customFormat="1" ht="63" customHeight="1" x14ac:dyDescent="0.25">
      <c r="A1" s="236" t="s">
        <v>61</v>
      </c>
      <c r="B1" s="237"/>
      <c r="C1" s="237"/>
      <c r="D1" s="237"/>
      <c r="E1" s="237"/>
      <c r="F1" s="238"/>
    </row>
    <row r="2" spans="1:6" ht="34.5" customHeight="1" x14ac:dyDescent="0.25">
      <c r="A2" s="4" t="s">
        <v>3</v>
      </c>
      <c r="B2" s="5"/>
      <c r="C2" s="5"/>
      <c r="D2" s="5"/>
      <c r="E2" s="5"/>
      <c r="F2" s="5"/>
    </row>
    <row r="3" spans="1:6" s="3" customFormat="1" ht="60" customHeight="1" x14ac:dyDescent="0.25">
      <c r="A3" s="219" t="s">
        <v>105</v>
      </c>
      <c r="B3" s="219"/>
      <c r="C3" s="219"/>
      <c r="D3" s="219"/>
      <c r="E3" s="219"/>
    </row>
    <row r="4" spans="1:6" s="3" customFormat="1" ht="21" customHeight="1" x14ac:dyDescent="0.25">
      <c r="A4" s="132"/>
      <c r="B4" s="132"/>
      <c r="C4" s="132"/>
      <c r="D4" s="132"/>
      <c r="E4" s="132"/>
    </row>
    <row r="5" spans="1:6" s="3" customFormat="1" ht="15" x14ac:dyDescent="0.25">
      <c r="A5" s="12" t="s">
        <v>56</v>
      </c>
      <c r="B5" s="1"/>
      <c r="C5" s="1"/>
      <c r="D5" s="1"/>
      <c r="E5" s="1"/>
    </row>
    <row r="6" spans="1:6" s="3" customFormat="1" ht="15" x14ac:dyDescent="0.25">
      <c r="A6" s="157" t="s">
        <v>4</v>
      </c>
      <c r="B6" s="1"/>
      <c r="C6" s="1"/>
      <c r="D6" s="1"/>
      <c r="E6" s="1"/>
    </row>
    <row r="7" spans="1:6" s="3" customFormat="1" ht="15" x14ac:dyDescent="0.25">
      <c r="A7" s="91" t="s">
        <v>12</v>
      </c>
      <c r="B7" s="1"/>
      <c r="C7" s="1"/>
      <c r="D7" s="1"/>
      <c r="E7" s="1"/>
    </row>
    <row r="8" spans="1:6" s="3" customFormat="1" ht="15" x14ac:dyDescent="0.25">
      <c r="A8" s="91" t="s">
        <v>104</v>
      </c>
      <c r="B8" s="1"/>
      <c r="C8" s="1"/>
      <c r="D8" s="1"/>
      <c r="E8" s="1"/>
    </row>
    <row r="9" spans="1:6" s="3" customFormat="1" ht="15" x14ac:dyDescent="0.25">
      <c r="A9" s="91" t="s">
        <v>29</v>
      </c>
      <c r="B9" s="1"/>
      <c r="C9" s="131"/>
      <c r="D9" s="131"/>
      <c r="E9" s="131"/>
    </row>
    <row r="10" spans="1:6" s="3" customFormat="1" ht="15" x14ac:dyDescent="0.25">
      <c r="A10" s="91" t="s">
        <v>84</v>
      </c>
      <c r="B10" s="1"/>
      <c r="C10" s="131"/>
      <c r="D10" s="131"/>
      <c r="E10" s="131"/>
    </row>
    <row r="11" spans="1:6" s="3" customFormat="1" ht="15.75" thickBot="1" x14ac:dyDescent="0.3">
      <c r="A11" s="13"/>
      <c r="B11" s="14"/>
      <c r="C11" s="14"/>
      <c r="D11" s="14"/>
      <c r="E11" s="14"/>
    </row>
    <row r="12" spans="1:6" s="3" customFormat="1" ht="15.75" thickBot="1" x14ac:dyDescent="0.3">
      <c r="A12" s="152"/>
      <c r="B12" s="153" t="s">
        <v>139</v>
      </c>
      <c r="C12" s="155"/>
    </row>
    <row r="13" spans="1:6" s="3" customFormat="1" ht="24" customHeight="1" x14ac:dyDescent="0.25">
      <c r="A13" s="218"/>
      <c r="B13" s="218"/>
      <c r="C13" s="218"/>
      <c r="D13" s="218"/>
      <c r="E13" s="218"/>
    </row>
    <row r="14" spans="1:6" s="24" customFormat="1" ht="26.25" x14ac:dyDescent="0.25">
      <c r="A14" s="106" t="s">
        <v>106</v>
      </c>
      <c r="B14" s="107" t="s">
        <v>59</v>
      </c>
      <c r="C14" s="25"/>
      <c r="D14" s="25"/>
      <c r="E14" s="26"/>
    </row>
    <row r="15" spans="1:6" s="3" customFormat="1" ht="27.95" customHeight="1" x14ac:dyDescent="0.25">
      <c r="A15" s="6" t="s">
        <v>4</v>
      </c>
      <c r="B15" s="6"/>
      <c r="C15" s="6"/>
      <c r="D15" s="6"/>
      <c r="E15" s="6"/>
      <c r="F15" s="6"/>
    </row>
    <row r="17" spans="1:30" ht="17.25" customHeight="1" x14ac:dyDescent="0.25">
      <c r="A17" s="22" t="s">
        <v>54</v>
      </c>
      <c r="B17" s="20"/>
      <c r="C17" s="20"/>
      <c r="D17" s="20"/>
      <c r="E17" s="20"/>
    </row>
    <row r="18" spans="1:30" ht="7.5" customHeight="1" x14ac:dyDescent="0.25"/>
    <row r="19" spans="1:30" x14ac:dyDescent="0.25">
      <c r="A19" s="15" t="s">
        <v>6</v>
      </c>
      <c r="B19" s="223"/>
      <c r="C19" s="223"/>
      <c r="D19" s="223"/>
    </row>
    <row r="20" spans="1:30" x14ac:dyDescent="0.25">
      <c r="A20" s="15" t="s">
        <v>64</v>
      </c>
      <c r="B20" s="133"/>
    </row>
    <row r="21" spans="1:30" x14ac:dyDescent="0.25">
      <c r="A21" s="15" t="s">
        <v>69</v>
      </c>
      <c r="B21" s="133"/>
    </row>
    <row r="22" spans="1:30" x14ac:dyDescent="0.25">
      <c r="A22" s="15" t="s">
        <v>10</v>
      </c>
      <c r="B22" s="53"/>
    </row>
    <row r="23" spans="1:30" x14ac:dyDescent="0.25">
      <c r="B23" s="7"/>
    </row>
    <row r="24" spans="1:30" s="21" customFormat="1" ht="17.25" customHeight="1" x14ac:dyDescent="0.25">
      <c r="A24" s="22" t="s">
        <v>5</v>
      </c>
      <c r="B24" s="20"/>
      <c r="C24" s="20"/>
      <c r="D24" s="20"/>
      <c r="E24" s="20"/>
    </row>
    <row r="25" spans="1:30" ht="9.75" customHeight="1" x14ac:dyDescent="0.25"/>
    <row r="26" spans="1:30" x14ac:dyDescent="0.25">
      <c r="A26" s="15" t="s">
        <v>65</v>
      </c>
      <c r="B26" s="130"/>
    </row>
    <row r="27" spans="1:30" x14ac:dyDescent="0.25">
      <c r="A27" s="15" t="s">
        <v>63</v>
      </c>
      <c r="B27" s="154">
        <f>'Partenaire 1-coordinateur'!B27</f>
        <v>0</v>
      </c>
    </row>
    <row r="28" spans="1:30" x14ac:dyDescent="0.25">
      <c r="A28" s="15" t="s">
        <v>66</v>
      </c>
      <c r="B28" s="154">
        <f>'Partenaire 1-coordinateur'!B28</f>
        <v>0</v>
      </c>
    </row>
    <row r="29" spans="1:30" x14ac:dyDescent="0.25">
      <c r="A29" s="15" t="str">
        <f>IF($C$29=B28,"Type de majoration :","")</f>
        <v/>
      </c>
      <c r="B29" s="130"/>
      <c r="C29" s="30" t="s">
        <v>70</v>
      </c>
    </row>
    <row r="30" spans="1:30" ht="13.5" customHeight="1" x14ac:dyDescent="0.25"/>
    <row r="31" spans="1:30" ht="15" x14ac:dyDescent="0.25">
      <c r="A31" s="18" t="s">
        <v>7</v>
      </c>
      <c r="B31" s="19" t="s">
        <v>8</v>
      </c>
      <c r="C31" s="224" t="s">
        <v>9</v>
      </c>
      <c r="D31" s="225"/>
      <c r="E31" s="226"/>
    </row>
    <row r="32" spans="1:30" s="8" customFormat="1" x14ac:dyDescent="0.25">
      <c r="A32" s="9" t="str">
        <f>IF($B$27&lt;F32,"","Lot "&amp;F32)</f>
        <v/>
      </c>
      <c r="B32" s="11">
        <f>'Partenaire 1-coordinateur'!B32</f>
        <v>0</v>
      </c>
      <c r="C32" s="220">
        <f>'Partenaire 1-coordinateur'!C32:E32</f>
        <v>0</v>
      </c>
      <c r="D32" s="221"/>
      <c r="E32" s="222"/>
      <c r="F32" s="10">
        <v>1</v>
      </c>
      <c r="I32" s="10">
        <v>1</v>
      </c>
      <c r="L32" s="10">
        <v>1</v>
      </c>
      <c r="O32" s="10">
        <v>1</v>
      </c>
      <c r="R32" s="10">
        <v>1</v>
      </c>
      <c r="U32" s="10">
        <v>1</v>
      </c>
      <c r="X32" s="10">
        <v>1</v>
      </c>
      <c r="AA32" s="10">
        <v>1</v>
      </c>
      <c r="AD32" s="10">
        <v>1</v>
      </c>
    </row>
    <row r="33" spans="1:39" s="8" customFormat="1" x14ac:dyDescent="0.25">
      <c r="A33" s="9" t="str">
        <f t="shared" ref="A33:A43" si="0">IF($B$27&lt;F33,"","Lot "&amp;F33)</f>
        <v/>
      </c>
      <c r="B33" s="11">
        <f>'Partenaire 1-coordinateur'!B33</f>
        <v>0</v>
      </c>
      <c r="C33" s="220">
        <f>'Partenaire 1-coordinateur'!C33:E33</f>
        <v>0</v>
      </c>
      <c r="D33" s="221"/>
      <c r="E33" s="222"/>
      <c r="F33" s="10">
        <v>2</v>
      </c>
      <c r="I33" s="10">
        <v>2</v>
      </c>
      <c r="L33" s="10">
        <v>2</v>
      </c>
      <c r="O33" s="10">
        <v>2</v>
      </c>
      <c r="R33" s="10">
        <v>2</v>
      </c>
      <c r="U33" s="10">
        <v>2</v>
      </c>
      <c r="X33" s="10">
        <v>2</v>
      </c>
      <c r="AA33" s="10">
        <v>2</v>
      </c>
      <c r="AD33" s="10">
        <v>2</v>
      </c>
    </row>
    <row r="34" spans="1:39" s="8" customFormat="1" x14ac:dyDescent="0.25">
      <c r="A34" s="9" t="str">
        <f t="shared" si="0"/>
        <v/>
      </c>
      <c r="B34" s="11">
        <f>'Partenaire 1-coordinateur'!B34</f>
        <v>0</v>
      </c>
      <c r="C34" s="220">
        <f>'Partenaire 1-coordinateur'!C34:E34</f>
        <v>0</v>
      </c>
      <c r="D34" s="221"/>
      <c r="E34" s="222"/>
      <c r="F34" s="10">
        <v>3</v>
      </c>
      <c r="I34" s="10">
        <v>3</v>
      </c>
      <c r="L34" s="10">
        <v>3</v>
      </c>
      <c r="O34" s="10">
        <v>3</v>
      </c>
      <c r="R34" s="10">
        <v>3</v>
      </c>
      <c r="U34" s="10">
        <v>3</v>
      </c>
      <c r="X34" s="10">
        <v>3</v>
      </c>
      <c r="AA34" s="10">
        <v>3</v>
      </c>
      <c r="AD34" s="10">
        <v>3</v>
      </c>
    </row>
    <row r="35" spans="1:39" s="8" customFormat="1" x14ac:dyDescent="0.25">
      <c r="A35" s="9" t="str">
        <f t="shared" si="0"/>
        <v/>
      </c>
      <c r="B35" s="11">
        <f>'Partenaire 1-coordinateur'!B35</f>
        <v>0</v>
      </c>
      <c r="C35" s="220">
        <f>'Partenaire 1-coordinateur'!C35:E35</f>
        <v>0</v>
      </c>
      <c r="D35" s="221"/>
      <c r="E35" s="222"/>
      <c r="F35" s="10">
        <v>4</v>
      </c>
      <c r="I35" s="10">
        <v>4</v>
      </c>
      <c r="L35" s="10">
        <v>4</v>
      </c>
      <c r="O35" s="10">
        <v>4</v>
      </c>
      <c r="R35" s="10">
        <v>4</v>
      </c>
      <c r="U35" s="10">
        <v>4</v>
      </c>
      <c r="X35" s="10">
        <v>4</v>
      </c>
      <c r="AA35" s="10">
        <v>4</v>
      </c>
      <c r="AD35" s="10">
        <v>4</v>
      </c>
    </row>
    <row r="36" spans="1:39" s="8" customFormat="1" x14ac:dyDescent="0.25">
      <c r="A36" s="9" t="str">
        <f t="shared" si="0"/>
        <v/>
      </c>
      <c r="B36" s="11">
        <f>'Partenaire 1-coordinateur'!B36</f>
        <v>0</v>
      </c>
      <c r="C36" s="220">
        <f>'Partenaire 1-coordinateur'!C36:E36</f>
        <v>0</v>
      </c>
      <c r="D36" s="221"/>
      <c r="E36" s="222"/>
      <c r="F36" s="10">
        <v>5</v>
      </c>
      <c r="I36" s="10">
        <v>5</v>
      </c>
      <c r="L36" s="10">
        <v>5</v>
      </c>
      <c r="O36" s="10">
        <v>5</v>
      </c>
      <c r="R36" s="10">
        <v>5</v>
      </c>
      <c r="U36" s="10">
        <v>5</v>
      </c>
      <c r="X36" s="10">
        <v>5</v>
      </c>
      <c r="AA36" s="10">
        <v>5</v>
      </c>
      <c r="AD36" s="10">
        <v>5</v>
      </c>
    </row>
    <row r="37" spans="1:39" s="8" customFormat="1" x14ac:dyDescent="0.25">
      <c r="A37" s="9" t="str">
        <f t="shared" si="0"/>
        <v/>
      </c>
      <c r="B37" s="11">
        <f>'Partenaire 1-coordinateur'!B37</f>
        <v>0</v>
      </c>
      <c r="C37" s="220">
        <f>'Partenaire 1-coordinateur'!C37:E37</f>
        <v>0</v>
      </c>
      <c r="D37" s="221"/>
      <c r="E37" s="222"/>
      <c r="F37" s="10">
        <v>6</v>
      </c>
      <c r="I37" s="10">
        <v>6</v>
      </c>
      <c r="L37" s="10">
        <v>6</v>
      </c>
      <c r="O37" s="10">
        <v>6</v>
      </c>
      <c r="R37" s="10">
        <v>6</v>
      </c>
      <c r="U37" s="10">
        <v>6</v>
      </c>
      <c r="X37" s="10">
        <v>6</v>
      </c>
      <c r="AA37" s="10">
        <v>6</v>
      </c>
      <c r="AD37" s="10">
        <v>6</v>
      </c>
    </row>
    <row r="38" spans="1:39" s="8" customFormat="1" x14ac:dyDescent="0.25">
      <c r="A38" s="9" t="str">
        <f t="shared" si="0"/>
        <v/>
      </c>
      <c r="B38" s="11">
        <f>'Partenaire 1-coordinateur'!B38</f>
        <v>0</v>
      </c>
      <c r="C38" s="220">
        <f>'Partenaire 1-coordinateur'!C38:E38</f>
        <v>0</v>
      </c>
      <c r="D38" s="221"/>
      <c r="E38" s="222"/>
      <c r="F38" s="10">
        <v>7</v>
      </c>
      <c r="I38" s="10">
        <v>7</v>
      </c>
      <c r="L38" s="10">
        <v>7</v>
      </c>
      <c r="O38" s="10">
        <v>7</v>
      </c>
      <c r="R38" s="10">
        <v>7</v>
      </c>
      <c r="U38" s="10">
        <v>7</v>
      </c>
      <c r="X38" s="10">
        <v>7</v>
      </c>
      <c r="AA38" s="10">
        <v>7</v>
      </c>
      <c r="AD38" s="10">
        <v>7</v>
      </c>
    </row>
    <row r="39" spans="1:39" s="8" customFormat="1" x14ac:dyDescent="0.25">
      <c r="A39" s="9" t="str">
        <f t="shared" si="0"/>
        <v/>
      </c>
      <c r="B39" s="11">
        <f>'Partenaire 1-coordinateur'!B39</f>
        <v>0</v>
      </c>
      <c r="C39" s="220">
        <f>'Partenaire 1-coordinateur'!C39:E39</f>
        <v>0</v>
      </c>
      <c r="D39" s="221"/>
      <c r="E39" s="222"/>
      <c r="F39" s="10">
        <v>8</v>
      </c>
      <c r="I39" s="10">
        <v>8</v>
      </c>
      <c r="L39" s="10">
        <v>8</v>
      </c>
      <c r="O39" s="10">
        <v>8</v>
      </c>
      <c r="R39" s="10">
        <v>8</v>
      </c>
      <c r="U39" s="10">
        <v>8</v>
      </c>
      <c r="X39" s="10">
        <v>8</v>
      </c>
      <c r="AA39" s="10">
        <v>8</v>
      </c>
      <c r="AD39" s="10">
        <v>8</v>
      </c>
    </row>
    <row r="40" spans="1:39" s="8" customFormat="1" x14ac:dyDescent="0.25">
      <c r="A40" s="9" t="str">
        <f t="shared" si="0"/>
        <v/>
      </c>
      <c r="B40" s="11">
        <f>'Partenaire 1-coordinateur'!B40</f>
        <v>0</v>
      </c>
      <c r="C40" s="220">
        <f>'Partenaire 1-coordinateur'!C40:E40</f>
        <v>0</v>
      </c>
      <c r="D40" s="221"/>
      <c r="E40" s="222"/>
      <c r="F40" s="10">
        <v>9</v>
      </c>
      <c r="I40" s="10">
        <v>9</v>
      </c>
      <c r="L40" s="10">
        <v>9</v>
      </c>
      <c r="O40" s="10">
        <v>9</v>
      </c>
      <c r="R40" s="10">
        <v>9</v>
      </c>
      <c r="U40" s="10">
        <v>9</v>
      </c>
      <c r="X40" s="10">
        <v>9</v>
      </c>
      <c r="AA40" s="10">
        <v>9</v>
      </c>
      <c r="AD40" s="10">
        <v>9</v>
      </c>
    </row>
    <row r="41" spans="1:39" s="8" customFormat="1" x14ac:dyDescent="0.25">
      <c r="A41" s="9" t="str">
        <f t="shared" si="0"/>
        <v/>
      </c>
      <c r="B41" s="11">
        <f>'Partenaire 1-coordinateur'!B41</f>
        <v>0</v>
      </c>
      <c r="C41" s="220">
        <f>'Partenaire 1-coordinateur'!C41:E41</f>
        <v>0</v>
      </c>
      <c r="D41" s="221"/>
      <c r="E41" s="222"/>
      <c r="F41" s="10">
        <v>10</v>
      </c>
      <c r="I41" s="10">
        <v>10</v>
      </c>
      <c r="L41" s="10">
        <v>10</v>
      </c>
      <c r="O41" s="10">
        <v>10</v>
      </c>
      <c r="R41" s="10">
        <v>10</v>
      </c>
      <c r="U41" s="10">
        <v>10</v>
      </c>
      <c r="X41" s="10">
        <v>10</v>
      </c>
      <c r="AA41" s="10">
        <v>10</v>
      </c>
      <c r="AD41" s="10">
        <v>10</v>
      </c>
    </row>
    <row r="42" spans="1:39" s="8" customFormat="1" x14ac:dyDescent="0.25">
      <c r="A42" s="9" t="str">
        <f t="shared" si="0"/>
        <v/>
      </c>
      <c r="B42" s="11">
        <f>'Partenaire 1-coordinateur'!B42</f>
        <v>0</v>
      </c>
      <c r="C42" s="220">
        <f>'Partenaire 1-coordinateur'!C42:E42</f>
        <v>0</v>
      </c>
      <c r="D42" s="221"/>
      <c r="E42" s="222"/>
      <c r="F42" s="10">
        <v>11</v>
      </c>
      <c r="I42" s="10"/>
      <c r="L42" s="10"/>
      <c r="O42" s="10"/>
      <c r="R42" s="10"/>
      <c r="U42" s="10"/>
      <c r="X42" s="10"/>
      <c r="AA42" s="10"/>
      <c r="AD42" s="10"/>
    </row>
    <row r="43" spans="1:39" s="8" customFormat="1" x14ac:dyDescent="0.25">
      <c r="A43" s="9" t="str">
        <f t="shared" si="0"/>
        <v/>
      </c>
      <c r="B43" s="11">
        <f>'Partenaire 1-coordinateur'!B43</f>
        <v>0</v>
      </c>
      <c r="C43" s="220">
        <f>'Partenaire 1-coordinateur'!C43:E43</f>
        <v>0</v>
      </c>
      <c r="D43" s="221"/>
      <c r="E43" s="222"/>
      <c r="F43" s="10">
        <v>12</v>
      </c>
      <c r="I43" s="10"/>
      <c r="L43" s="10"/>
      <c r="O43" s="10"/>
      <c r="R43" s="10"/>
      <c r="U43" s="10"/>
      <c r="X43" s="10"/>
      <c r="AA43" s="10"/>
      <c r="AD43" s="10"/>
    </row>
    <row r="44" spans="1:39" s="24" customFormat="1" ht="26.25" x14ac:dyDescent="0.25">
      <c r="A44" s="23"/>
      <c r="C44" s="25"/>
      <c r="D44" s="25"/>
      <c r="E44" s="26"/>
    </row>
    <row r="45" spans="1:39" s="3" customFormat="1" ht="27.75" customHeight="1" x14ac:dyDescent="0.25">
      <c r="A45" s="6" t="s">
        <v>12</v>
      </c>
      <c r="B45" s="6"/>
      <c r="C45" s="6"/>
      <c r="D45" s="6"/>
      <c r="E45" s="6"/>
      <c r="F45" s="6"/>
    </row>
    <row r="46" spans="1:39" ht="7.5" customHeight="1" x14ac:dyDescent="0.25">
      <c r="C46" s="30">
        <v>1</v>
      </c>
      <c r="D46" s="30">
        <f>C46</f>
        <v>1</v>
      </c>
      <c r="E46" s="30">
        <f t="shared" ref="E46:AI46" si="1">D46</f>
        <v>1</v>
      </c>
      <c r="F46" s="30">
        <f>C46+1</f>
        <v>2</v>
      </c>
      <c r="G46" s="30">
        <f t="shared" si="1"/>
        <v>2</v>
      </c>
      <c r="H46" s="30">
        <f t="shared" si="1"/>
        <v>2</v>
      </c>
      <c r="I46" s="30">
        <f>F46+1</f>
        <v>3</v>
      </c>
      <c r="J46" s="30">
        <f t="shared" si="1"/>
        <v>3</v>
      </c>
      <c r="K46" s="30">
        <f t="shared" si="1"/>
        <v>3</v>
      </c>
      <c r="L46" s="30">
        <f>I46+1</f>
        <v>4</v>
      </c>
      <c r="M46" s="30">
        <f t="shared" si="1"/>
        <v>4</v>
      </c>
      <c r="N46" s="30">
        <f t="shared" si="1"/>
        <v>4</v>
      </c>
      <c r="O46" s="30">
        <f>L46+1</f>
        <v>5</v>
      </c>
      <c r="P46" s="30">
        <f t="shared" si="1"/>
        <v>5</v>
      </c>
      <c r="Q46" s="30">
        <f t="shared" si="1"/>
        <v>5</v>
      </c>
      <c r="R46" s="30">
        <f>O46+1</f>
        <v>6</v>
      </c>
      <c r="S46" s="30">
        <f t="shared" si="1"/>
        <v>6</v>
      </c>
      <c r="T46" s="30">
        <f t="shared" si="1"/>
        <v>6</v>
      </c>
      <c r="U46" s="30">
        <f>R46+1</f>
        <v>7</v>
      </c>
      <c r="V46" s="30">
        <f t="shared" si="1"/>
        <v>7</v>
      </c>
      <c r="W46" s="30">
        <f t="shared" si="1"/>
        <v>7</v>
      </c>
      <c r="X46" s="30">
        <f>U46+1</f>
        <v>8</v>
      </c>
      <c r="Y46" s="30">
        <f t="shared" si="1"/>
        <v>8</v>
      </c>
      <c r="Z46" s="30">
        <f t="shared" si="1"/>
        <v>8</v>
      </c>
      <c r="AA46" s="30">
        <f>X46+1</f>
        <v>9</v>
      </c>
      <c r="AB46" s="30">
        <f t="shared" si="1"/>
        <v>9</v>
      </c>
      <c r="AC46" s="30">
        <f t="shared" si="1"/>
        <v>9</v>
      </c>
      <c r="AD46" s="30">
        <f>AA46+1</f>
        <v>10</v>
      </c>
      <c r="AE46" s="30">
        <f t="shared" si="1"/>
        <v>10</v>
      </c>
      <c r="AF46" s="30">
        <f t="shared" si="1"/>
        <v>10</v>
      </c>
      <c r="AG46" s="30">
        <f>AD46+1</f>
        <v>11</v>
      </c>
      <c r="AH46" s="30">
        <f t="shared" si="1"/>
        <v>11</v>
      </c>
      <c r="AI46" s="30">
        <f t="shared" si="1"/>
        <v>11</v>
      </c>
      <c r="AJ46" s="30">
        <f>AG46+1</f>
        <v>12</v>
      </c>
      <c r="AK46" s="30">
        <f>AJ46</f>
        <v>12</v>
      </c>
      <c r="AL46" s="30">
        <f>AK46</f>
        <v>12</v>
      </c>
      <c r="AM46" s="30"/>
    </row>
    <row r="47" spans="1:39" ht="15" x14ac:dyDescent="0.25">
      <c r="A47" s="227" t="s">
        <v>81</v>
      </c>
      <c r="B47" s="228"/>
      <c r="C47" s="143" t="s">
        <v>0</v>
      </c>
      <c r="D47" s="227" t="str">
        <f>$A$32</f>
        <v/>
      </c>
      <c r="E47" s="229"/>
      <c r="F47" s="229"/>
      <c r="G47" s="227" t="str">
        <f>$A$33</f>
        <v/>
      </c>
      <c r="H47" s="229"/>
      <c r="I47" s="229"/>
      <c r="J47" s="227" t="str">
        <f>$A$34</f>
        <v/>
      </c>
      <c r="K47" s="229"/>
      <c r="L47" s="229"/>
      <c r="M47" s="227" t="str">
        <f>$A$35</f>
        <v/>
      </c>
      <c r="N47" s="229"/>
      <c r="O47" s="229"/>
      <c r="P47" s="227" t="str">
        <f>$A$36</f>
        <v/>
      </c>
      <c r="Q47" s="229"/>
      <c r="R47" s="229"/>
      <c r="S47" s="227" t="str">
        <f>$A$37</f>
        <v/>
      </c>
      <c r="T47" s="229"/>
      <c r="U47" s="229"/>
      <c r="V47" s="227" t="str">
        <f>$A$38</f>
        <v/>
      </c>
      <c r="W47" s="229"/>
      <c r="X47" s="229"/>
      <c r="Y47" s="227" t="str">
        <f>$A$39</f>
        <v/>
      </c>
      <c r="Z47" s="229"/>
      <c r="AA47" s="229"/>
      <c r="AB47" s="227" t="str">
        <f>$A$40</f>
        <v/>
      </c>
      <c r="AC47" s="229"/>
      <c r="AD47" s="229"/>
      <c r="AE47" s="227" t="str">
        <f>$A$41</f>
        <v/>
      </c>
      <c r="AF47" s="229"/>
      <c r="AG47" s="229"/>
      <c r="AH47" s="227" t="str">
        <f>$A$42</f>
        <v/>
      </c>
      <c r="AI47" s="229"/>
      <c r="AJ47" s="229"/>
      <c r="AK47" s="227" t="str">
        <f>$A$43</f>
        <v/>
      </c>
      <c r="AL47" s="229"/>
      <c r="AM47" s="229"/>
    </row>
    <row r="48" spans="1:39" s="8" customFormat="1" ht="42.75" x14ac:dyDescent="0.25">
      <c r="A48" s="31" t="s">
        <v>16</v>
      </c>
      <c r="B48" s="33" t="s">
        <v>52</v>
      </c>
      <c r="C48" s="116" t="s">
        <v>15</v>
      </c>
      <c r="D48" s="36"/>
      <c r="E48" s="36"/>
      <c r="F48" s="32" t="s">
        <v>15</v>
      </c>
      <c r="G48" s="36"/>
      <c r="H48" s="36"/>
      <c r="I48" s="32" t="s">
        <v>15</v>
      </c>
      <c r="J48" s="36"/>
      <c r="K48" s="36"/>
      <c r="L48" s="32" t="s">
        <v>15</v>
      </c>
      <c r="M48" s="36"/>
      <c r="N48" s="36"/>
      <c r="O48" s="32" t="s">
        <v>15</v>
      </c>
      <c r="P48" s="36"/>
      <c r="Q48" s="36"/>
      <c r="R48" s="32" t="s">
        <v>15</v>
      </c>
      <c r="S48" s="36"/>
      <c r="T48" s="36"/>
      <c r="U48" s="32" t="s">
        <v>15</v>
      </c>
      <c r="V48" s="36"/>
      <c r="W48" s="36"/>
      <c r="X48" s="32" t="s">
        <v>15</v>
      </c>
      <c r="Y48" s="36"/>
      <c r="Z48" s="36"/>
      <c r="AA48" s="32" t="s">
        <v>15</v>
      </c>
      <c r="AB48" s="36"/>
      <c r="AC48" s="36"/>
      <c r="AD48" s="32" t="s">
        <v>15</v>
      </c>
      <c r="AE48" s="36"/>
      <c r="AF48" s="36"/>
      <c r="AG48" s="32" t="s">
        <v>15</v>
      </c>
      <c r="AH48" s="36"/>
      <c r="AI48" s="36"/>
      <c r="AJ48" s="32" t="s">
        <v>15</v>
      </c>
      <c r="AK48" s="36"/>
      <c r="AL48" s="36"/>
      <c r="AM48" s="32" t="s">
        <v>15</v>
      </c>
    </row>
    <row r="49" spans="1:39" s="8" customFormat="1" x14ac:dyDescent="0.25">
      <c r="A49" s="40" t="s">
        <v>18</v>
      </c>
      <c r="B49" s="41" t="s">
        <v>14</v>
      </c>
      <c r="C49" s="114">
        <f t="shared" ref="C49:C60" si="2">IF($B$27&gt;=1,F49,0)+IF($B$27&gt;=2,I49,0)+IF($B$27&gt;=3,L49,0)+IF($B$27&gt;=4,O49,0)+IF($B$27&gt;=5,R49,0)+IF($B$27&gt;=6,U49,0)+IF($B$27&gt;=7,X49,0)+IF($B$27&gt;=8,AA49,0)+IF($B$27&gt;=9,AD49,0)+IF($B$27&gt;=10,AG49)</f>
        <v>0</v>
      </c>
      <c r="D49" s="36"/>
      <c r="E49" s="36"/>
      <c r="F49" s="44"/>
      <c r="G49" s="36"/>
      <c r="H49" s="36"/>
      <c r="I49" s="44"/>
      <c r="J49" s="36"/>
      <c r="K49" s="36"/>
      <c r="L49" s="44"/>
      <c r="M49" s="36"/>
      <c r="N49" s="36"/>
      <c r="O49" s="44"/>
      <c r="P49" s="36"/>
      <c r="Q49" s="36"/>
      <c r="R49" s="44"/>
      <c r="S49" s="36"/>
      <c r="T49" s="36"/>
      <c r="U49" s="44"/>
      <c r="V49" s="36"/>
      <c r="W49" s="36"/>
      <c r="X49" s="44"/>
      <c r="Y49" s="36"/>
      <c r="Z49" s="36"/>
      <c r="AA49" s="44"/>
      <c r="AB49" s="36"/>
      <c r="AC49" s="36"/>
      <c r="AD49" s="44"/>
      <c r="AE49" s="36"/>
      <c r="AF49" s="36"/>
      <c r="AG49" s="44"/>
      <c r="AH49" s="36"/>
      <c r="AI49" s="36"/>
      <c r="AJ49" s="44"/>
      <c r="AK49" s="36"/>
      <c r="AL49" s="36"/>
      <c r="AM49" s="44"/>
    </row>
    <row r="50" spans="1:39" s="8" customFormat="1" x14ac:dyDescent="0.25">
      <c r="A50" s="40" t="s">
        <v>18</v>
      </c>
      <c r="B50" s="47" t="s">
        <v>14</v>
      </c>
      <c r="C50" s="115">
        <f t="shared" si="2"/>
        <v>0</v>
      </c>
      <c r="D50" s="36"/>
      <c r="E50" s="36"/>
      <c r="F50" s="44"/>
      <c r="G50" s="36"/>
      <c r="H50" s="36"/>
      <c r="I50" s="44"/>
      <c r="J50" s="36"/>
      <c r="K50" s="36"/>
      <c r="L50" s="44"/>
      <c r="M50" s="36"/>
      <c r="N50" s="36"/>
      <c r="O50" s="44"/>
      <c r="P50" s="36"/>
      <c r="Q50" s="36"/>
      <c r="R50" s="44"/>
      <c r="S50" s="36"/>
      <c r="T50" s="36"/>
      <c r="U50" s="44"/>
      <c r="V50" s="36"/>
      <c r="W50" s="36"/>
      <c r="X50" s="44"/>
      <c r="Y50" s="36"/>
      <c r="Z50" s="36"/>
      <c r="AA50" s="44"/>
      <c r="AB50" s="36"/>
      <c r="AC50" s="36"/>
      <c r="AD50" s="44"/>
      <c r="AE50" s="36"/>
      <c r="AF50" s="36"/>
      <c r="AG50" s="44"/>
      <c r="AH50" s="36"/>
      <c r="AI50" s="36"/>
      <c r="AJ50" s="44"/>
      <c r="AK50" s="36"/>
      <c r="AL50" s="36"/>
      <c r="AM50" s="44"/>
    </row>
    <row r="51" spans="1:39" s="8" customFormat="1" x14ac:dyDescent="0.25">
      <c r="A51" s="40" t="s">
        <v>18</v>
      </c>
      <c r="B51" s="47" t="s">
        <v>14</v>
      </c>
      <c r="C51" s="115">
        <f t="shared" si="2"/>
        <v>0</v>
      </c>
      <c r="D51" s="36"/>
      <c r="E51" s="36"/>
      <c r="F51" s="44"/>
      <c r="G51" s="36"/>
      <c r="H51" s="36"/>
      <c r="I51" s="44"/>
      <c r="J51" s="36"/>
      <c r="K51" s="36"/>
      <c r="L51" s="44"/>
      <c r="M51" s="36"/>
      <c r="N51" s="36"/>
      <c r="O51" s="44"/>
      <c r="P51" s="36"/>
      <c r="Q51" s="36"/>
      <c r="R51" s="44"/>
      <c r="S51" s="36"/>
      <c r="T51" s="36"/>
      <c r="U51" s="44"/>
      <c r="V51" s="36"/>
      <c r="W51" s="36"/>
      <c r="X51" s="44"/>
      <c r="Y51" s="36"/>
      <c r="Z51" s="36"/>
      <c r="AA51" s="44"/>
      <c r="AB51" s="36"/>
      <c r="AC51" s="36"/>
      <c r="AD51" s="44"/>
      <c r="AE51" s="36"/>
      <c r="AF51" s="36"/>
      <c r="AG51" s="44"/>
      <c r="AH51" s="36"/>
      <c r="AI51" s="36"/>
      <c r="AJ51" s="44"/>
      <c r="AK51" s="36"/>
      <c r="AL51" s="36"/>
      <c r="AM51" s="44"/>
    </row>
    <row r="52" spans="1:39" s="8" customFormat="1" x14ac:dyDescent="0.25">
      <c r="A52" s="40" t="s">
        <v>18</v>
      </c>
      <c r="B52" s="47" t="s">
        <v>14</v>
      </c>
      <c r="C52" s="115">
        <f t="shared" si="2"/>
        <v>0</v>
      </c>
      <c r="D52" s="36"/>
      <c r="E52" s="36"/>
      <c r="F52" s="44"/>
      <c r="G52" s="36"/>
      <c r="H52" s="36"/>
      <c r="I52" s="44"/>
      <c r="J52" s="36"/>
      <c r="K52" s="36"/>
      <c r="L52" s="44"/>
      <c r="M52" s="36"/>
      <c r="N52" s="36"/>
      <c r="O52" s="44"/>
      <c r="P52" s="36"/>
      <c r="Q52" s="36"/>
      <c r="R52" s="44"/>
      <c r="S52" s="36"/>
      <c r="T52" s="36"/>
      <c r="U52" s="44"/>
      <c r="V52" s="36"/>
      <c r="W52" s="36"/>
      <c r="X52" s="44"/>
      <c r="Y52" s="36"/>
      <c r="Z52" s="36"/>
      <c r="AA52" s="44"/>
      <c r="AB52" s="36"/>
      <c r="AC52" s="36"/>
      <c r="AD52" s="44"/>
      <c r="AE52" s="36"/>
      <c r="AF52" s="36"/>
      <c r="AG52" s="44"/>
      <c r="AH52" s="36"/>
      <c r="AI52" s="36"/>
      <c r="AJ52" s="44"/>
      <c r="AK52" s="36"/>
      <c r="AL52" s="36"/>
      <c r="AM52" s="44"/>
    </row>
    <row r="53" spans="1:39" s="8" customFormat="1" x14ac:dyDescent="0.25">
      <c r="A53" s="40" t="s">
        <v>18</v>
      </c>
      <c r="B53" s="47" t="s">
        <v>14</v>
      </c>
      <c r="C53" s="115">
        <f t="shared" si="2"/>
        <v>0</v>
      </c>
      <c r="D53" s="36"/>
      <c r="E53" s="36"/>
      <c r="F53" s="44"/>
      <c r="G53" s="36"/>
      <c r="H53" s="36"/>
      <c r="I53" s="44"/>
      <c r="J53" s="36"/>
      <c r="K53" s="36"/>
      <c r="L53" s="44"/>
      <c r="M53" s="36"/>
      <c r="N53" s="36"/>
      <c r="O53" s="44"/>
      <c r="P53" s="36"/>
      <c r="Q53" s="36"/>
      <c r="R53" s="44"/>
      <c r="S53" s="36"/>
      <c r="T53" s="36"/>
      <c r="U53" s="44"/>
      <c r="V53" s="36"/>
      <c r="W53" s="36"/>
      <c r="X53" s="44"/>
      <c r="Y53" s="36"/>
      <c r="Z53" s="36"/>
      <c r="AA53" s="44"/>
      <c r="AB53" s="36"/>
      <c r="AC53" s="36"/>
      <c r="AD53" s="44"/>
      <c r="AE53" s="36"/>
      <c r="AF53" s="36"/>
      <c r="AG53" s="44"/>
      <c r="AH53" s="36"/>
      <c r="AI53" s="36"/>
      <c r="AJ53" s="44"/>
      <c r="AK53" s="36"/>
      <c r="AL53" s="36"/>
      <c r="AM53" s="44"/>
    </row>
    <row r="54" spans="1:39" s="8" customFormat="1" x14ac:dyDescent="0.25">
      <c r="A54" s="40" t="s">
        <v>18</v>
      </c>
      <c r="B54" s="47" t="s">
        <v>14</v>
      </c>
      <c r="C54" s="115">
        <f t="shared" si="2"/>
        <v>0</v>
      </c>
      <c r="D54" s="36"/>
      <c r="E54" s="36"/>
      <c r="F54" s="44"/>
      <c r="G54" s="36"/>
      <c r="H54" s="36"/>
      <c r="I54" s="44"/>
      <c r="J54" s="36"/>
      <c r="K54" s="36"/>
      <c r="L54" s="44"/>
      <c r="M54" s="36"/>
      <c r="N54" s="36"/>
      <c r="O54" s="44"/>
      <c r="P54" s="36"/>
      <c r="Q54" s="36"/>
      <c r="R54" s="44"/>
      <c r="S54" s="36"/>
      <c r="T54" s="36"/>
      <c r="U54" s="44"/>
      <c r="V54" s="36"/>
      <c r="W54" s="36"/>
      <c r="X54" s="44"/>
      <c r="Y54" s="36"/>
      <c r="Z54" s="36"/>
      <c r="AA54" s="44"/>
      <c r="AB54" s="36"/>
      <c r="AC54" s="36"/>
      <c r="AD54" s="44"/>
      <c r="AE54" s="36"/>
      <c r="AF54" s="36"/>
      <c r="AG54" s="44"/>
      <c r="AH54" s="36"/>
      <c r="AI54" s="36"/>
      <c r="AJ54" s="44"/>
      <c r="AK54" s="36"/>
      <c r="AL54" s="36"/>
      <c r="AM54" s="44"/>
    </row>
    <row r="55" spans="1:39" s="8" customFormat="1" x14ac:dyDescent="0.25">
      <c r="A55" s="40" t="s">
        <v>18</v>
      </c>
      <c r="B55" s="47" t="s">
        <v>14</v>
      </c>
      <c r="C55" s="115">
        <f t="shared" si="2"/>
        <v>0</v>
      </c>
      <c r="D55" s="36"/>
      <c r="E55" s="36"/>
      <c r="F55" s="44"/>
      <c r="G55" s="36"/>
      <c r="H55" s="36"/>
      <c r="I55" s="44"/>
      <c r="J55" s="36"/>
      <c r="K55" s="36"/>
      <c r="L55" s="44"/>
      <c r="M55" s="36"/>
      <c r="N55" s="36"/>
      <c r="O55" s="44"/>
      <c r="P55" s="36"/>
      <c r="Q55" s="36"/>
      <c r="R55" s="44"/>
      <c r="S55" s="36"/>
      <c r="T55" s="36"/>
      <c r="U55" s="44"/>
      <c r="V55" s="36"/>
      <c r="W55" s="36"/>
      <c r="X55" s="44"/>
      <c r="Y55" s="36"/>
      <c r="Z55" s="36"/>
      <c r="AA55" s="44"/>
      <c r="AB55" s="36"/>
      <c r="AC55" s="36"/>
      <c r="AD55" s="44"/>
      <c r="AE55" s="36"/>
      <c r="AF55" s="36"/>
      <c r="AG55" s="44"/>
      <c r="AH55" s="36"/>
      <c r="AI55" s="36"/>
      <c r="AJ55" s="44"/>
      <c r="AK55" s="36"/>
      <c r="AL55" s="36"/>
      <c r="AM55" s="44"/>
    </row>
    <row r="56" spans="1:39" s="8" customFormat="1" x14ac:dyDescent="0.25">
      <c r="A56" s="40" t="s">
        <v>18</v>
      </c>
      <c r="B56" s="47" t="s">
        <v>14</v>
      </c>
      <c r="C56" s="115">
        <f t="shared" si="2"/>
        <v>0</v>
      </c>
      <c r="D56" s="36"/>
      <c r="E56" s="36"/>
      <c r="F56" s="44"/>
      <c r="G56" s="36"/>
      <c r="H56" s="36"/>
      <c r="I56" s="44"/>
      <c r="J56" s="36"/>
      <c r="K56" s="36"/>
      <c r="L56" s="44"/>
      <c r="M56" s="36"/>
      <c r="N56" s="36"/>
      <c r="O56" s="44"/>
      <c r="P56" s="36"/>
      <c r="Q56" s="36"/>
      <c r="R56" s="44"/>
      <c r="S56" s="36"/>
      <c r="T56" s="36"/>
      <c r="U56" s="44"/>
      <c r="V56" s="36"/>
      <c r="W56" s="36"/>
      <c r="X56" s="44"/>
      <c r="Y56" s="36"/>
      <c r="Z56" s="36"/>
      <c r="AA56" s="44"/>
      <c r="AB56" s="36"/>
      <c r="AC56" s="36"/>
      <c r="AD56" s="44"/>
      <c r="AE56" s="36"/>
      <c r="AF56" s="36"/>
      <c r="AG56" s="44"/>
      <c r="AH56" s="36"/>
      <c r="AI56" s="36"/>
      <c r="AJ56" s="44"/>
      <c r="AK56" s="36"/>
      <c r="AL56" s="36"/>
      <c r="AM56" s="44"/>
    </row>
    <row r="57" spans="1:39" s="8" customFormat="1" x14ac:dyDescent="0.25">
      <c r="A57" s="40" t="s">
        <v>18</v>
      </c>
      <c r="B57" s="47" t="s">
        <v>14</v>
      </c>
      <c r="C57" s="115">
        <f t="shared" si="2"/>
        <v>0</v>
      </c>
      <c r="D57" s="36"/>
      <c r="E57" s="36"/>
      <c r="F57" s="44"/>
      <c r="G57" s="36"/>
      <c r="H57" s="36"/>
      <c r="I57" s="44"/>
      <c r="J57" s="36"/>
      <c r="K57" s="36"/>
      <c r="L57" s="44"/>
      <c r="M57" s="36"/>
      <c r="N57" s="36"/>
      <c r="O57" s="44"/>
      <c r="P57" s="36"/>
      <c r="Q57" s="36"/>
      <c r="R57" s="44"/>
      <c r="S57" s="36"/>
      <c r="T57" s="36"/>
      <c r="U57" s="44"/>
      <c r="V57" s="36"/>
      <c r="W57" s="36"/>
      <c r="X57" s="44"/>
      <c r="Y57" s="36"/>
      <c r="Z57" s="36"/>
      <c r="AA57" s="44"/>
      <c r="AB57" s="36"/>
      <c r="AC57" s="36"/>
      <c r="AD57" s="44"/>
      <c r="AE57" s="36"/>
      <c r="AF57" s="36"/>
      <c r="AG57" s="44"/>
      <c r="AH57" s="36"/>
      <c r="AI57" s="36"/>
      <c r="AJ57" s="44"/>
      <c r="AK57" s="36"/>
      <c r="AL57" s="36"/>
      <c r="AM57" s="44"/>
    </row>
    <row r="58" spans="1:39" s="8" customFormat="1" x14ac:dyDescent="0.25">
      <c r="A58" s="40" t="s">
        <v>18</v>
      </c>
      <c r="B58" s="47" t="s">
        <v>14</v>
      </c>
      <c r="C58" s="115">
        <f t="shared" si="2"/>
        <v>0</v>
      </c>
      <c r="D58" s="36"/>
      <c r="E58" s="36"/>
      <c r="F58" s="44"/>
      <c r="G58" s="36"/>
      <c r="H58" s="36"/>
      <c r="I58" s="44"/>
      <c r="J58" s="36"/>
      <c r="K58" s="36"/>
      <c r="L58" s="44"/>
      <c r="M58" s="36"/>
      <c r="N58" s="36"/>
      <c r="O58" s="44"/>
      <c r="P58" s="36"/>
      <c r="Q58" s="36"/>
      <c r="R58" s="44"/>
      <c r="S58" s="36"/>
      <c r="T58" s="36"/>
      <c r="U58" s="44"/>
      <c r="V58" s="36"/>
      <c r="W58" s="36"/>
      <c r="X58" s="44"/>
      <c r="Y58" s="36"/>
      <c r="Z58" s="36"/>
      <c r="AA58" s="44"/>
      <c r="AB58" s="36"/>
      <c r="AC58" s="36"/>
      <c r="AD58" s="44"/>
      <c r="AE58" s="36"/>
      <c r="AF58" s="36"/>
      <c r="AG58" s="44"/>
      <c r="AH58" s="36"/>
      <c r="AI58" s="36"/>
      <c r="AJ58" s="44"/>
      <c r="AK58" s="36"/>
      <c r="AL58" s="36"/>
      <c r="AM58" s="44"/>
    </row>
    <row r="59" spans="1:39" s="8" customFormat="1" x14ac:dyDescent="0.25">
      <c r="A59" s="40" t="s">
        <v>18</v>
      </c>
      <c r="B59" s="47" t="s">
        <v>14</v>
      </c>
      <c r="C59" s="115">
        <f t="shared" si="2"/>
        <v>0</v>
      </c>
      <c r="D59" s="36"/>
      <c r="E59" s="36"/>
      <c r="F59" s="44"/>
      <c r="G59" s="36"/>
      <c r="H59" s="36"/>
      <c r="I59" s="44"/>
      <c r="J59" s="36"/>
      <c r="K59" s="36"/>
      <c r="L59" s="44"/>
      <c r="M59" s="36"/>
      <c r="N59" s="36"/>
      <c r="O59" s="44"/>
      <c r="P59" s="36"/>
      <c r="Q59" s="36"/>
      <c r="R59" s="44"/>
      <c r="S59" s="36"/>
      <c r="T59" s="36"/>
      <c r="U59" s="44"/>
      <c r="V59" s="36"/>
      <c r="W59" s="36"/>
      <c r="X59" s="44"/>
      <c r="Y59" s="36"/>
      <c r="Z59" s="36"/>
      <c r="AA59" s="44"/>
      <c r="AB59" s="36"/>
      <c r="AC59" s="36"/>
      <c r="AD59" s="44"/>
      <c r="AE59" s="36"/>
      <c r="AF59" s="36"/>
      <c r="AG59" s="44"/>
      <c r="AH59" s="36"/>
      <c r="AI59" s="36"/>
      <c r="AJ59" s="44"/>
      <c r="AK59" s="36"/>
      <c r="AL59" s="36"/>
      <c r="AM59" s="44"/>
    </row>
    <row r="60" spans="1:39" ht="15" x14ac:dyDescent="0.25">
      <c r="A60" s="34" t="s">
        <v>53</v>
      </c>
      <c r="B60" s="35"/>
      <c r="C60" s="117">
        <f t="shared" si="2"/>
        <v>0</v>
      </c>
      <c r="D60" s="36"/>
      <c r="E60" s="36"/>
      <c r="F60" s="29">
        <f>IF(D46&gt;$B$27,0,SUM(F49:F58))</f>
        <v>0</v>
      </c>
      <c r="G60" s="36"/>
      <c r="H60" s="36"/>
      <c r="I60" s="29">
        <f>IF(G46&gt;$B$27,0,SUM(I49:I58))</f>
        <v>0</v>
      </c>
      <c r="J60" s="36"/>
      <c r="K60" s="36"/>
      <c r="L60" s="29">
        <f>IF(J46&gt;$B$27,0,SUM(L49:L58))</f>
        <v>0</v>
      </c>
      <c r="M60" s="36"/>
      <c r="N60" s="36"/>
      <c r="O60" s="29">
        <f>IF(M46&gt;$B$27,0,SUM(O49:O58))</f>
        <v>0</v>
      </c>
      <c r="P60" s="36"/>
      <c r="Q60" s="36"/>
      <c r="R60" s="29">
        <f>IF(P46&gt;$B$27,0,SUM(R49:R58))</f>
        <v>0</v>
      </c>
      <c r="S60" s="36"/>
      <c r="T60" s="36"/>
      <c r="U60" s="29">
        <f>IF(S46&gt;$B$27,0,SUM(U49:U58))</f>
        <v>0</v>
      </c>
      <c r="V60" s="36"/>
      <c r="W60" s="36"/>
      <c r="X60" s="29">
        <f>IF(V46&gt;$B$27,0,SUM(X49:X58))</f>
        <v>0</v>
      </c>
      <c r="Y60" s="36"/>
      <c r="Z60" s="36"/>
      <c r="AA60" s="29">
        <f>IF(Y46&gt;$B$27,0,SUM(AA49:AA58))</f>
        <v>0</v>
      </c>
      <c r="AB60" s="36"/>
      <c r="AC60" s="36"/>
      <c r="AD60" s="29">
        <f>IF(AB46&gt;$B$27,0,SUM(AD49:AD58))</f>
        <v>0</v>
      </c>
      <c r="AE60" s="36"/>
      <c r="AF60" s="36"/>
      <c r="AG60" s="29">
        <f>IF(AE46&gt;$B$27,0,SUM(AG49:AG58))</f>
        <v>0</v>
      </c>
      <c r="AH60" s="36"/>
      <c r="AI60" s="36"/>
      <c r="AJ60" s="29">
        <f>IF(AH46&gt;$B$27,0,SUM(AJ49:AJ58))</f>
        <v>0</v>
      </c>
      <c r="AK60" s="36"/>
      <c r="AL60" s="36"/>
      <c r="AM60" s="29">
        <f>IF(AK46&gt;$B$27,0,SUM(AM49:AM58))</f>
        <v>0</v>
      </c>
    </row>
    <row r="61" spans="1:39" ht="7.5" customHeight="1" x14ac:dyDescent="0.25">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1:39" ht="15" x14ac:dyDescent="0.25">
      <c r="A62" s="227" t="s">
        <v>143</v>
      </c>
      <c r="B62" s="228"/>
      <c r="C62" s="143" t="s">
        <v>0</v>
      </c>
      <c r="D62" s="227" t="str">
        <f>$A$32</f>
        <v/>
      </c>
      <c r="E62" s="229"/>
      <c r="F62" s="229"/>
      <c r="G62" s="227" t="str">
        <f>$A$33</f>
        <v/>
      </c>
      <c r="H62" s="229"/>
      <c r="I62" s="229"/>
      <c r="J62" s="227" t="str">
        <f>$A$34</f>
        <v/>
      </c>
      <c r="K62" s="229"/>
      <c r="L62" s="229"/>
      <c r="M62" s="227" t="str">
        <f>$A$35</f>
        <v/>
      </c>
      <c r="N62" s="229"/>
      <c r="O62" s="229"/>
      <c r="P62" s="227" t="str">
        <f>$A$36</f>
        <v/>
      </c>
      <c r="Q62" s="229"/>
      <c r="R62" s="229"/>
      <c r="S62" s="227" t="str">
        <f>$A$37</f>
        <v/>
      </c>
      <c r="T62" s="229"/>
      <c r="U62" s="229"/>
      <c r="V62" s="227" t="str">
        <f>$A$38</f>
        <v/>
      </c>
      <c r="W62" s="229"/>
      <c r="X62" s="229"/>
      <c r="Y62" s="227" t="str">
        <f>$A$39</f>
        <v/>
      </c>
      <c r="Z62" s="229"/>
      <c r="AA62" s="229"/>
      <c r="AB62" s="227" t="str">
        <f>$A$40</f>
        <v/>
      </c>
      <c r="AC62" s="229"/>
      <c r="AD62" s="229"/>
      <c r="AE62" s="227" t="str">
        <f>$A$41</f>
        <v/>
      </c>
      <c r="AF62" s="229"/>
      <c r="AG62" s="229"/>
      <c r="AH62" s="227" t="str">
        <f>$A$42</f>
        <v/>
      </c>
      <c r="AI62" s="229"/>
      <c r="AJ62" s="229"/>
      <c r="AK62" s="227" t="str">
        <f>$A$43</f>
        <v/>
      </c>
      <c r="AL62" s="229"/>
      <c r="AM62" s="229"/>
    </row>
    <row r="63" spans="1:39" s="8" customFormat="1" ht="28.5" x14ac:dyDescent="0.25">
      <c r="A63" s="31" t="s">
        <v>16</v>
      </c>
      <c r="B63" s="33" t="s">
        <v>52</v>
      </c>
      <c r="C63" s="116" t="s">
        <v>15</v>
      </c>
      <c r="D63" s="36"/>
      <c r="E63" s="37"/>
      <c r="F63" s="32" t="str">
        <f>IF($B$27&lt;D$46,"","Dépenses prévisionnelles")</f>
        <v/>
      </c>
      <c r="G63" s="36"/>
      <c r="H63" s="37"/>
      <c r="I63" s="32" t="str">
        <f>IF($B$27&lt;G$46,"","Dépenses prévisionnelles")</f>
        <v/>
      </c>
      <c r="J63" s="36"/>
      <c r="K63" s="37"/>
      <c r="L63" s="32" t="str">
        <f>IF($B$27&lt;J$46,"","Dépenses prévisionnelles")</f>
        <v/>
      </c>
      <c r="M63" s="36"/>
      <c r="N63" s="37"/>
      <c r="O63" s="32" t="str">
        <f>IF($B$27&lt;M$46,"","Dépenses prévisionnelles")</f>
        <v/>
      </c>
      <c r="P63" s="36"/>
      <c r="Q63" s="37"/>
      <c r="R63" s="32" t="str">
        <f>IF($B$27&lt;P$46,"","Dépenses prévisionnelles")</f>
        <v/>
      </c>
      <c r="S63" s="36"/>
      <c r="T63" s="37"/>
      <c r="U63" s="32" t="str">
        <f>IF($B$27&lt;S$46,"","Dépenses prévisionnelles")</f>
        <v/>
      </c>
      <c r="V63" s="36"/>
      <c r="W63" s="37"/>
      <c r="X63" s="32" t="str">
        <f>IF($B$27&lt;V$46,"","Dépenses prévisionnelles")</f>
        <v/>
      </c>
      <c r="Y63" s="36"/>
      <c r="Z63" s="37"/>
      <c r="AA63" s="32" t="str">
        <f>IF($B$27&lt;Y$46,"","Dépenses prévisionnelles")</f>
        <v/>
      </c>
      <c r="AB63" s="36"/>
      <c r="AC63" s="37"/>
      <c r="AD63" s="32" t="str">
        <f>IF($B$27&lt;AB$46,"","Dépenses prévisionnelles")</f>
        <v/>
      </c>
      <c r="AE63" s="36"/>
      <c r="AF63" s="37"/>
      <c r="AG63" s="32" t="str">
        <f>IF($B$27&lt;AE$46,"","Dépenses prévisionnelles")</f>
        <v/>
      </c>
      <c r="AH63" s="36"/>
      <c r="AI63" s="37"/>
      <c r="AJ63" s="32" t="str">
        <f>IF($B$27&lt;AH$46,"","Dépenses prévisionnelles")</f>
        <v/>
      </c>
      <c r="AK63" s="36"/>
      <c r="AL63" s="37"/>
      <c r="AM63" s="32" t="str">
        <f>IF($B$27&lt;AK$46,"","Dépenses prévisionnelles")</f>
        <v/>
      </c>
    </row>
    <row r="64" spans="1:39" s="8" customFormat="1" x14ac:dyDescent="0.25">
      <c r="A64" s="40" t="s">
        <v>18</v>
      </c>
      <c r="B64" s="41" t="s">
        <v>19</v>
      </c>
      <c r="C64" s="114">
        <f t="shared" ref="C64:C74" si="3">IF($B$27&gt;=1,F64,0)+IF($B$27&gt;=2,I64,0)+IF($B$27&gt;=3,L64,0)+IF($B$27&gt;=4,O64,0)+IF($B$27&gt;=5,R64,0)+IF($B$27&gt;=6,U64,0)+IF($B$27&gt;=7,X64,0)+IF($B$27&gt;=8,AA64,0)+IF($B$27&gt;=9,AD64,0)+IF($B$27&gt;=10,AG64)</f>
        <v>0</v>
      </c>
      <c r="D64" s="42"/>
      <c r="E64" s="43"/>
      <c r="F64" s="44"/>
      <c r="G64" s="42"/>
      <c r="H64" s="43"/>
      <c r="I64" s="44"/>
      <c r="J64" s="42"/>
      <c r="K64" s="43"/>
      <c r="L64" s="44"/>
      <c r="M64" s="42"/>
      <c r="N64" s="43"/>
      <c r="O64" s="44"/>
      <c r="P64" s="42"/>
      <c r="Q64" s="43"/>
      <c r="R64" s="44"/>
      <c r="S64" s="42"/>
      <c r="T64" s="43"/>
      <c r="U64" s="44"/>
      <c r="V64" s="42"/>
      <c r="W64" s="43"/>
      <c r="X64" s="44"/>
      <c r="Y64" s="42"/>
      <c r="Z64" s="43"/>
      <c r="AA64" s="44"/>
      <c r="AB64" s="42"/>
      <c r="AC64" s="43"/>
      <c r="AD64" s="44"/>
      <c r="AE64" s="45"/>
      <c r="AF64" s="46"/>
      <c r="AG64" s="44"/>
      <c r="AH64" s="45"/>
      <c r="AI64" s="46"/>
      <c r="AJ64" s="44"/>
      <c r="AK64" s="45"/>
      <c r="AL64" s="46"/>
      <c r="AM64" s="44"/>
    </row>
    <row r="65" spans="1:39" s="8" customFormat="1" x14ac:dyDescent="0.25">
      <c r="A65" s="40" t="s">
        <v>18</v>
      </c>
      <c r="B65" s="47" t="s">
        <v>19</v>
      </c>
      <c r="C65" s="115">
        <f t="shared" si="3"/>
        <v>0</v>
      </c>
      <c r="D65" s="48"/>
      <c r="E65" s="49"/>
      <c r="F65" s="50"/>
      <c r="G65" s="48"/>
      <c r="H65" s="49"/>
      <c r="I65" s="50"/>
      <c r="J65" s="48"/>
      <c r="K65" s="49"/>
      <c r="L65" s="50"/>
      <c r="M65" s="48"/>
      <c r="N65" s="49"/>
      <c r="O65" s="50"/>
      <c r="P65" s="48"/>
      <c r="Q65" s="49"/>
      <c r="R65" s="50"/>
      <c r="S65" s="48"/>
      <c r="T65" s="49"/>
      <c r="U65" s="50"/>
      <c r="V65" s="48"/>
      <c r="W65" s="49"/>
      <c r="X65" s="50"/>
      <c r="Y65" s="48"/>
      <c r="Z65" s="49"/>
      <c r="AA65" s="50"/>
      <c r="AB65" s="48"/>
      <c r="AC65" s="49"/>
      <c r="AD65" s="50"/>
      <c r="AE65" s="51"/>
      <c r="AF65" s="52"/>
      <c r="AG65" s="50"/>
      <c r="AH65" s="51"/>
      <c r="AI65" s="52"/>
      <c r="AJ65" s="50"/>
      <c r="AK65" s="51"/>
      <c r="AL65" s="52"/>
      <c r="AM65" s="50"/>
    </row>
    <row r="66" spans="1:39" s="8" customFormat="1" x14ac:dyDescent="0.25">
      <c r="A66" s="40" t="s">
        <v>18</v>
      </c>
      <c r="B66" s="47" t="s">
        <v>19</v>
      </c>
      <c r="C66" s="115">
        <f t="shared" si="3"/>
        <v>0</v>
      </c>
      <c r="D66" s="48"/>
      <c r="E66" s="49"/>
      <c r="F66" s="50"/>
      <c r="G66" s="48"/>
      <c r="H66" s="49"/>
      <c r="I66" s="50"/>
      <c r="J66" s="48"/>
      <c r="K66" s="49"/>
      <c r="L66" s="50"/>
      <c r="M66" s="48"/>
      <c r="N66" s="49"/>
      <c r="O66" s="50"/>
      <c r="P66" s="48"/>
      <c r="Q66" s="49"/>
      <c r="R66" s="50"/>
      <c r="S66" s="48"/>
      <c r="T66" s="49"/>
      <c r="U66" s="50"/>
      <c r="V66" s="48"/>
      <c r="W66" s="49"/>
      <c r="X66" s="50"/>
      <c r="Y66" s="48"/>
      <c r="Z66" s="49"/>
      <c r="AA66" s="50"/>
      <c r="AB66" s="48"/>
      <c r="AC66" s="49"/>
      <c r="AD66" s="50"/>
      <c r="AE66" s="51"/>
      <c r="AF66" s="52"/>
      <c r="AG66" s="50"/>
      <c r="AH66" s="51"/>
      <c r="AI66" s="52"/>
      <c r="AJ66" s="50"/>
      <c r="AK66" s="51"/>
      <c r="AL66" s="52"/>
      <c r="AM66" s="50"/>
    </row>
    <row r="67" spans="1:39" s="8" customFormat="1" x14ac:dyDescent="0.25">
      <c r="A67" s="40" t="s">
        <v>18</v>
      </c>
      <c r="B67" s="47" t="s">
        <v>19</v>
      </c>
      <c r="C67" s="115">
        <f t="shared" si="3"/>
        <v>0</v>
      </c>
      <c r="D67" s="48"/>
      <c r="E67" s="49"/>
      <c r="F67" s="50"/>
      <c r="G67" s="48"/>
      <c r="H67" s="49"/>
      <c r="I67" s="50"/>
      <c r="J67" s="48"/>
      <c r="K67" s="49"/>
      <c r="L67" s="50"/>
      <c r="M67" s="48"/>
      <c r="N67" s="49"/>
      <c r="O67" s="50"/>
      <c r="P67" s="48"/>
      <c r="Q67" s="49"/>
      <c r="R67" s="50"/>
      <c r="S67" s="48"/>
      <c r="T67" s="49"/>
      <c r="U67" s="50"/>
      <c r="V67" s="48"/>
      <c r="W67" s="49"/>
      <c r="X67" s="50"/>
      <c r="Y67" s="48"/>
      <c r="Z67" s="49"/>
      <c r="AA67" s="50"/>
      <c r="AB67" s="48"/>
      <c r="AC67" s="49"/>
      <c r="AD67" s="50"/>
      <c r="AE67" s="51"/>
      <c r="AF67" s="52"/>
      <c r="AG67" s="50"/>
      <c r="AH67" s="51"/>
      <c r="AI67" s="52"/>
      <c r="AJ67" s="50"/>
      <c r="AK67" s="51"/>
      <c r="AL67" s="52"/>
      <c r="AM67" s="50"/>
    </row>
    <row r="68" spans="1:39" s="8" customFormat="1" x14ac:dyDescent="0.25">
      <c r="A68" s="40" t="s">
        <v>18</v>
      </c>
      <c r="B68" s="47" t="s">
        <v>19</v>
      </c>
      <c r="C68" s="115">
        <f t="shared" si="3"/>
        <v>0</v>
      </c>
      <c r="D68" s="48"/>
      <c r="E68" s="49"/>
      <c r="F68" s="50"/>
      <c r="G68" s="48"/>
      <c r="H68" s="49"/>
      <c r="I68" s="50"/>
      <c r="J68" s="48"/>
      <c r="K68" s="49"/>
      <c r="L68" s="50"/>
      <c r="M68" s="48"/>
      <c r="N68" s="49"/>
      <c r="O68" s="50"/>
      <c r="P68" s="48"/>
      <c r="Q68" s="49"/>
      <c r="R68" s="50"/>
      <c r="S68" s="48"/>
      <c r="T68" s="49"/>
      <c r="U68" s="50"/>
      <c r="V68" s="48"/>
      <c r="W68" s="49"/>
      <c r="X68" s="50"/>
      <c r="Y68" s="48"/>
      <c r="Z68" s="49"/>
      <c r="AA68" s="50"/>
      <c r="AB68" s="48"/>
      <c r="AC68" s="49"/>
      <c r="AD68" s="50"/>
      <c r="AE68" s="51"/>
      <c r="AF68" s="52"/>
      <c r="AG68" s="50"/>
      <c r="AH68" s="51"/>
      <c r="AI68" s="52"/>
      <c r="AJ68" s="50"/>
      <c r="AK68" s="51"/>
      <c r="AL68" s="52"/>
      <c r="AM68" s="50"/>
    </row>
    <row r="69" spans="1:39" s="8" customFormat="1" x14ac:dyDescent="0.25">
      <c r="A69" s="40" t="s">
        <v>18</v>
      </c>
      <c r="B69" s="47" t="s">
        <v>19</v>
      </c>
      <c r="C69" s="115">
        <f t="shared" si="3"/>
        <v>0</v>
      </c>
      <c r="D69" s="48"/>
      <c r="E69" s="49"/>
      <c r="F69" s="50"/>
      <c r="G69" s="48"/>
      <c r="H69" s="49"/>
      <c r="I69" s="50"/>
      <c r="J69" s="48"/>
      <c r="K69" s="49"/>
      <c r="L69" s="50"/>
      <c r="M69" s="48"/>
      <c r="N69" s="49"/>
      <c r="O69" s="50"/>
      <c r="P69" s="48"/>
      <c r="Q69" s="49"/>
      <c r="R69" s="50"/>
      <c r="S69" s="48"/>
      <c r="T69" s="49"/>
      <c r="U69" s="50"/>
      <c r="V69" s="48"/>
      <c r="W69" s="49"/>
      <c r="X69" s="50"/>
      <c r="Y69" s="48"/>
      <c r="Z69" s="49"/>
      <c r="AA69" s="50"/>
      <c r="AB69" s="48"/>
      <c r="AC69" s="49"/>
      <c r="AD69" s="50"/>
      <c r="AE69" s="51"/>
      <c r="AF69" s="52"/>
      <c r="AG69" s="50"/>
      <c r="AH69" s="51"/>
      <c r="AI69" s="52"/>
      <c r="AJ69" s="50"/>
      <c r="AK69" s="51"/>
      <c r="AL69" s="52"/>
      <c r="AM69" s="50"/>
    </row>
    <row r="70" spans="1:39" s="8" customFormat="1" x14ac:dyDescent="0.25">
      <c r="A70" s="40" t="s">
        <v>18</v>
      </c>
      <c r="B70" s="47" t="s">
        <v>19</v>
      </c>
      <c r="C70" s="115">
        <f t="shared" si="3"/>
        <v>0</v>
      </c>
      <c r="D70" s="48"/>
      <c r="E70" s="49"/>
      <c r="F70" s="50"/>
      <c r="G70" s="48"/>
      <c r="H70" s="49"/>
      <c r="I70" s="50"/>
      <c r="J70" s="48"/>
      <c r="K70" s="49"/>
      <c r="L70" s="50"/>
      <c r="M70" s="48"/>
      <c r="N70" s="49"/>
      <c r="O70" s="50"/>
      <c r="P70" s="48"/>
      <c r="Q70" s="49"/>
      <c r="R70" s="50"/>
      <c r="S70" s="48"/>
      <c r="T70" s="49"/>
      <c r="U70" s="50"/>
      <c r="V70" s="48"/>
      <c r="W70" s="49"/>
      <c r="X70" s="50"/>
      <c r="Y70" s="48"/>
      <c r="Z70" s="49"/>
      <c r="AA70" s="50"/>
      <c r="AB70" s="48"/>
      <c r="AC70" s="49"/>
      <c r="AD70" s="50"/>
      <c r="AE70" s="51"/>
      <c r="AF70" s="52"/>
      <c r="AG70" s="50"/>
      <c r="AH70" s="51"/>
      <c r="AI70" s="52"/>
      <c r="AJ70" s="50"/>
      <c r="AK70" s="51"/>
      <c r="AL70" s="52"/>
      <c r="AM70" s="50"/>
    </row>
    <row r="71" spans="1:39" s="8" customFormat="1" x14ac:dyDescent="0.25">
      <c r="A71" s="40" t="s">
        <v>18</v>
      </c>
      <c r="B71" s="47" t="s">
        <v>19</v>
      </c>
      <c r="C71" s="115">
        <f t="shared" si="3"/>
        <v>0</v>
      </c>
      <c r="D71" s="48"/>
      <c r="E71" s="49"/>
      <c r="F71" s="50"/>
      <c r="G71" s="48"/>
      <c r="H71" s="49"/>
      <c r="I71" s="50"/>
      <c r="J71" s="48"/>
      <c r="K71" s="49"/>
      <c r="L71" s="50"/>
      <c r="M71" s="48"/>
      <c r="N71" s="49"/>
      <c r="O71" s="50"/>
      <c r="P71" s="48"/>
      <c r="Q71" s="49"/>
      <c r="R71" s="50"/>
      <c r="S71" s="48"/>
      <c r="T71" s="49"/>
      <c r="U71" s="50"/>
      <c r="V71" s="48"/>
      <c r="W71" s="49"/>
      <c r="X71" s="50"/>
      <c r="Y71" s="48"/>
      <c r="Z71" s="49"/>
      <c r="AA71" s="50"/>
      <c r="AB71" s="48"/>
      <c r="AC71" s="49"/>
      <c r="AD71" s="50"/>
      <c r="AE71" s="51"/>
      <c r="AF71" s="52"/>
      <c r="AG71" s="50"/>
      <c r="AH71" s="51"/>
      <c r="AI71" s="52"/>
      <c r="AJ71" s="50"/>
      <c r="AK71" s="51"/>
      <c r="AL71" s="52"/>
      <c r="AM71" s="50"/>
    </row>
    <row r="72" spans="1:39" s="8" customFormat="1" x14ac:dyDescent="0.25">
      <c r="A72" s="40" t="s">
        <v>18</v>
      </c>
      <c r="B72" s="47" t="s">
        <v>19</v>
      </c>
      <c r="C72" s="115">
        <f t="shared" si="3"/>
        <v>0</v>
      </c>
      <c r="D72" s="48"/>
      <c r="E72" s="49"/>
      <c r="F72" s="50"/>
      <c r="G72" s="48"/>
      <c r="H72" s="49"/>
      <c r="I72" s="50"/>
      <c r="J72" s="48"/>
      <c r="K72" s="49"/>
      <c r="L72" s="50"/>
      <c r="M72" s="48"/>
      <c r="N72" s="49"/>
      <c r="O72" s="50"/>
      <c r="P72" s="48"/>
      <c r="Q72" s="49"/>
      <c r="R72" s="50"/>
      <c r="S72" s="48"/>
      <c r="T72" s="49"/>
      <c r="U72" s="50"/>
      <c r="V72" s="48"/>
      <c r="W72" s="49"/>
      <c r="X72" s="50"/>
      <c r="Y72" s="48"/>
      <c r="Z72" s="49"/>
      <c r="AA72" s="50"/>
      <c r="AB72" s="48"/>
      <c r="AC72" s="49"/>
      <c r="AD72" s="50"/>
      <c r="AE72" s="51"/>
      <c r="AF72" s="52"/>
      <c r="AG72" s="50"/>
      <c r="AH72" s="51"/>
      <c r="AI72" s="52"/>
      <c r="AJ72" s="50"/>
      <c r="AK72" s="51"/>
      <c r="AL72" s="52"/>
      <c r="AM72" s="50"/>
    </row>
    <row r="73" spans="1:39" s="8" customFormat="1" x14ac:dyDescent="0.25">
      <c r="A73" s="40" t="s">
        <v>18</v>
      </c>
      <c r="B73" s="47" t="s">
        <v>19</v>
      </c>
      <c r="C73" s="115">
        <f t="shared" si="3"/>
        <v>0</v>
      </c>
      <c r="D73" s="48"/>
      <c r="E73" s="49"/>
      <c r="F73" s="50"/>
      <c r="G73" s="48"/>
      <c r="H73" s="49"/>
      <c r="I73" s="50"/>
      <c r="J73" s="48"/>
      <c r="K73" s="49"/>
      <c r="L73" s="50"/>
      <c r="M73" s="48"/>
      <c r="N73" s="49"/>
      <c r="O73" s="50"/>
      <c r="P73" s="48"/>
      <c r="Q73" s="49"/>
      <c r="R73" s="50"/>
      <c r="S73" s="48"/>
      <c r="T73" s="49"/>
      <c r="U73" s="50"/>
      <c r="V73" s="48"/>
      <c r="W73" s="49"/>
      <c r="X73" s="50"/>
      <c r="Y73" s="48"/>
      <c r="Z73" s="49"/>
      <c r="AA73" s="50"/>
      <c r="AB73" s="48"/>
      <c r="AC73" s="49"/>
      <c r="AD73" s="50"/>
      <c r="AE73" s="51"/>
      <c r="AF73" s="52"/>
      <c r="AG73" s="50"/>
      <c r="AH73" s="51"/>
      <c r="AI73" s="52"/>
      <c r="AJ73" s="50"/>
      <c r="AK73" s="51"/>
      <c r="AL73" s="52"/>
      <c r="AM73" s="50"/>
    </row>
    <row r="74" spans="1:39" ht="15" x14ac:dyDescent="0.25">
      <c r="A74" s="34" t="s">
        <v>85</v>
      </c>
      <c r="B74" s="35"/>
      <c r="C74" s="117">
        <f t="shared" si="3"/>
        <v>0</v>
      </c>
      <c r="D74" s="38"/>
      <c r="E74" s="39"/>
      <c r="F74" s="29">
        <f>IF(F61&gt;$B$27,0,SUM(F64:F73))</f>
        <v>0</v>
      </c>
      <c r="G74" s="38"/>
      <c r="H74" s="39"/>
      <c r="I74" s="29">
        <f>IF(I61&gt;$B$27,0,SUM(I64:I73))</f>
        <v>0</v>
      </c>
      <c r="J74" s="38"/>
      <c r="K74" s="39"/>
      <c r="L74" s="29">
        <f>IF(L61&gt;$B$27,0,SUM(L64:L73))</f>
        <v>0</v>
      </c>
      <c r="M74" s="38"/>
      <c r="N74" s="39"/>
      <c r="O74" s="29">
        <f>IF(O61&gt;$B$27,0,SUM(O64:O73))</f>
        <v>0</v>
      </c>
      <c r="P74" s="38"/>
      <c r="Q74" s="39"/>
      <c r="R74" s="29">
        <f>IF(R61&gt;$B$27,0,SUM(R64:R73))</f>
        <v>0</v>
      </c>
      <c r="S74" s="38"/>
      <c r="T74" s="39"/>
      <c r="U74" s="29">
        <f>IF(U61&gt;$B$27,0,SUM(U64:U73))</f>
        <v>0</v>
      </c>
      <c r="V74" s="38"/>
      <c r="W74" s="39"/>
      <c r="X74" s="29">
        <f>IF(X61&gt;$B$27,0,SUM(X64:X73))</f>
        <v>0</v>
      </c>
      <c r="Y74" s="38"/>
      <c r="Z74" s="39"/>
      <c r="AA74" s="29">
        <f>IF(AA61&gt;$B$27,0,SUM(AA64:AA73))</f>
        <v>0</v>
      </c>
      <c r="AB74" s="38"/>
      <c r="AC74" s="39"/>
      <c r="AD74" s="29">
        <f>IF(AD61&gt;$B$27,0,SUM(AD64:AD73))</f>
        <v>0</v>
      </c>
      <c r="AE74" s="38"/>
      <c r="AF74" s="39"/>
      <c r="AG74" s="29">
        <f>IF(AG61&gt;$B$27,0,SUM(AG64:AG73))</f>
        <v>0</v>
      </c>
      <c r="AH74" s="38"/>
      <c r="AI74" s="39"/>
      <c r="AJ74" s="29">
        <f>IF(AJ61&gt;$B$27,0,SUM(AJ64:AJ73))</f>
        <v>0</v>
      </c>
      <c r="AK74" s="38"/>
      <c r="AL74" s="39"/>
      <c r="AM74" s="29">
        <f>IF(AM61&gt;$B$27,0,SUM(AM64:AM73))</f>
        <v>0</v>
      </c>
    </row>
    <row r="75" spans="1:39" ht="7.5" customHeight="1" x14ac:dyDescent="0.25">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row>
    <row r="76" spans="1:39" ht="15" x14ac:dyDescent="0.25">
      <c r="A76" s="227" t="s">
        <v>142</v>
      </c>
      <c r="B76" s="228"/>
      <c r="C76" s="143" t="s">
        <v>0</v>
      </c>
      <c r="D76" s="227" t="str">
        <f>$A$32</f>
        <v/>
      </c>
      <c r="E76" s="229"/>
      <c r="F76" s="229"/>
      <c r="G76" s="227" t="str">
        <f>$A$33</f>
        <v/>
      </c>
      <c r="H76" s="229"/>
      <c r="I76" s="229"/>
      <c r="J76" s="227" t="str">
        <f>$A$34</f>
        <v/>
      </c>
      <c r="K76" s="229"/>
      <c r="L76" s="229"/>
      <c r="M76" s="227" t="str">
        <f>$A$35</f>
        <v/>
      </c>
      <c r="N76" s="229"/>
      <c r="O76" s="229"/>
      <c r="P76" s="227" t="str">
        <f>$A$36</f>
        <v/>
      </c>
      <c r="Q76" s="229"/>
      <c r="R76" s="229"/>
      <c r="S76" s="227" t="str">
        <f>$A$37</f>
        <v/>
      </c>
      <c r="T76" s="229"/>
      <c r="U76" s="229"/>
      <c r="V76" s="227" t="str">
        <f>$A$38</f>
        <v/>
      </c>
      <c r="W76" s="229"/>
      <c r="X76" s="229"/>
      <c r="Y76" s="227" t="str">
        <f>$A$39</f>
        <v/>
      </c>
      <c r="Z76" s="229"/>
      <c r="AA76" s="229"/>
      <c r="AB76" s="227" t="str">
        <f>$A$40</f>
        <v/>
      </c>
      <c r="AC76" s="229"/>
      <c r="AD76" s="229"/>
      <c r="AE76" s="227" t="str">
        <f>$A$41</f>
        <v/>
      </c>
      <c r="AF76" s="229"/>
      <c r="AG76" s="229"/>
      <c r="AH76" s="227" t="str">
        <f>$A$42</f>
        <v/>
      </c>
      <c r="AI76" s="229"/>
      <c r="AJ76" s="229"/>
      <c r="AK76" s="227" t="str">
        <f>$A$43</f>
        <v/>
      </c>
      <c r="AL76" s="229"/>
      <c r="AM76" s="229"/>
    </row>
    <row r="77" spans="1:39" s="8" customFormat="1" ht="28.5" x14ac:dyDescent="0.25">
      <c r="A77" s="31" t="s">
        <v>16</v>
      </c>
      <c r="B77" s="33" t="s">
        <v>52</v>
      </c>
      <c r="C77" s="116" t="s">
        <v>15</v>
      </c>
      <c r="D77" s="36"/>
      <c r="E77" s="37"/>
      <c r="F77" s="32" t="str">
        <f>IF($B$27&lt;D$46,"","Dépenses prévisionnelles")</f>
        <v/>
      </c>
      <c r="G77" s="36"/>
      <c r="H77" s="37"/>
      <c r="I77" s="32" t="str">
        <f>IF($B$27&lt;G$46,"","Dépenses prévisionnelles")</f>
        <v/>
      </c>
      <c r="J77" s="36"/>
      <c r="K77" s="37"/>
      <c r="L77" s="32" t="str">
        <f>IF($B$27&lt;J$46,"","Dépenses prévisionnelles")</f>
        <v/>
      </c>
      <c r="M77" s="36"/>
      <c r="N77" s="37"/>
      <c r="O77" s="32" t="str">
        <f>IF($B$27&lt;M$46,"","Dépenses prévisionnelles")</f>
        <v/>
      </c>
      <c r="P77" s="36"/>
      <c r="Q77" s="37"/>
      <c r="R77" s="32" t="str">
        <f>IF($B$27&lt;P$46,"","Dépenses prévisionnelles")</f>
        <v/>
      </c>
      <c r="S77" s="36"/>
      <c r="T77" s="37"/>
      <c r="U77" s="32" t="str">
        <f>IF($B$27&lt;S$46,"","Dépenses prévisionnelles")</f>
        <v/>
      </c>
      <c r="V77" s="36"/>
      <c r="W77" s="37"/>
      <c r="X77" s="32" t="str">
        <f>IF($B$27&lt;V$46,"","Dépenses prévisionnelles")</f>
        <v/>
      </c>
      <c r="Y77" s="36"/>
      <c r="Z77" s="37"/>
      <c r="AA77" s="32" t="str">
        <f>IF($B$27&lt;Y$46,"","Dépenses prévisionnelles")</f>
        <v/>
      </c>
      <c r="AB77" s="36"/>
      <c r="AC77" s="37"/>
      <c r="AD77" s="32" t="str">
        <f>IF($B$27&lt;AB$46,"","Dépenses prévisionnelles")</f>
        <v/>
      </c>
      <c r="AE77" s="36"/>
      <c r="AF77" s="37"/>
      <c r="AG77" s="32" t="str">
        <f>IF($B$27&lt;AE$46,"","Dépenses prévisionnelles")</f>
        <v/>
      </c>
      <c r="AH77" s="36"/>
      <c r="AI77" s="37"/>
      <c r="AJ77" s="32" t="str">
        <f>IF($B$27&lt;AH$46,"","Dépenses prévisionnelles")</f>
        <v/>
      </c>
      <c r="AK77" s="36"/>
      <c r="AL77" s="37"/>
      <c r="AM77" s="32" t="str">
        <f>IF($B$27&lt;AK$46,"","Dépenses prévisionnelles")</f>
        <v/>
      </c>
    </row>
    <row r="78" spans="1:39" s="8" customFormat="1" x14ac:dyDescent="0.25">
      <c r="A78" s="40" t="s">
        <v>18</v>
      </c>
      <c r="B78" s="41" t="s">
        <v>19</v>
      </c>
      <c r="C78" s="114">
        <f t="shared" ref="C78:C83" si="4">IF($B$27&gt;=1,F78,0)+IF($B$27&gt;=2,I78,0)+IF($B$27&gt;=3,L78,0)+IF($B$27&gt;=4,O78,0)+IF($B$27&gt;=5,R78,0)+IF($B$27&gt;=6,U78,0)+IF($B$27&gt;=7,X78,0)+IF($B$27&gt;=8,AA78,0)+IF($B$27&gt;=9,AD78,0)+IF($B$27&gt;=10,AG78)</f>
        <v>0</v>
      </c>
      <c r="D78" s="42"/>
      <c r="E78" s="43"/>
      <c r="F78" s="44"/>
      <c r="G78" s="42"/>
      <c r="H78" s="43"/>
      <c r="I78" s="44"/>
      <c r="J78" s="42"/>
      <c r="K78" s="43"/>
      <c r="L78" s="44"/>
      <c r="M78" s="42"/>
      <c r="N78" s="43"/>
      <c r="O78" s="44"/>
      <c r="P78" s="42"/>
      <c r="Q78" s="43"/>
      <c r="R78" s="44"/>
      <c r="S78" s="42"/>
      <c r="T78" s="43"/>
      <c r="U78" s="44"/>
      <c r="V78" s="42"/>
      <c r="W78" s="43"/>
      <c r="X78" s="44"/>
      <c r="Y78" s="42"/>
      <c r="Z78" s="43"/>
      <c r="AA78" s="44"/>
      <c r="AB78" s="42"/>
      <c r="AC78" s="43"/>
      <c r="AD78" s="44"/>
      <c r="AE78" s="45"/>
      <c r="AF78" s="46"/>
      <c r="AG78" s="44"/>
      <c r="AH78" s="45"/>
      <c r="AI78" s="46"/>
      <c r="AJ78" s="44"/>
      <c r="AK78" s="45"/>
      <c r="AL78" s="46"/>
      <c r="AM78" s="44"/>
    </row>
    <row r="79" spans="1:39" s="8" customFormat="1" x14ac:dyDescent="0.25">
      <c r="A79" s="40" t="s">
        <v>18</v>
      </c>
      <c r="B79" s="47" t="s">
        <v>19</v>
      </c>
      <c r="C79" s="115">
        <f t="shared" si="4"/>
        <v>0</v>
      </c>
      <c r="D79" s="48"/>
      <c r="E79" s="49"/>
      <c r="F79" s="50"/>
      <c r="G79" s="48"/>
      <c r="H79" s="49"/>
      <c r="I79" s="50"/>
      <c r="J79" s="48"/>
      <c r="K79" s="49"/>
      <c r="L79" s="50"/>
      <c r="M79" s="48"/>
      <c r="N79" s="49"/>
      <c r="O79" s="50"/>
      <c r="P79" s="48"/>
      <c r="Q79" s="49"/>
      <c r="R79" s="50"/>
      <c r="S79" s="48"/>
      <c r="T79" s="49"/>
      <c r="U79" s="50"/>
      <c r="V79" s="48"/>
      <c r="W79" s="49"/>
      <c r="X79" s="50"/>
      <c r="Y79" s="48"/>
      <c r="Z79" s="49"/>
      <c r="AA79" s="50"/>
      <c r="AB79" s="48"/>
      <c r="AC79" s="49"/>
      <c r="AD79" s="50"/>
      <c r="AE79" s="51"/>
      <c r="AF79" s="52"/>
      <c r="AG79" s="50"/>
      <c r="AH79" s="51"/>
      <c r="AI79" s="52"/>
      <c r="AJ79" s="50"/>
      <c r="AK79" s="51"/>
      <c r="AL79" s="52"/>
      <c r="AM79" s="50"/>
    </row>
    <row r="80" spans="1:39" s="8" customFormat="1" x14ac:dyDescent="0.25">
      <c r="A80" s="40" t="s">
        <v>18</v>
      </c>
      <c r="B80" s="47" t="s">
        <v>19</v>
      </c>
      <c r="C80" s="115">
        <f t="shared" si="4"/>
        <v>0</v>
      </c>
      <c r="D80" s="48"/>
      <c r="E80" s="49"/>
      <c r="F80" s="50"/>
      <c r="G80" s="48"/>
      <c r="H80" s="49"/>
      <c r="I80" s="50"/>
      <c r="J80" s="48"/>
      <c r="K80" s="49"/>
      <c r="L80" s="50"/>
      <c r="M80" s="48"/>
      <c r="N80" s="49"/>
      <c r="O80" s="50"/>
      <c r="P80" s="48"/>
      <c r="Q80" s="49"/>
      <c r="R80" s="50"/>
      <c r="S80" s="48"/>
      <c r="T80" s="49"/>
      <c r="U80" s="50"/>
      <c r="V80" s="48"/>
      <c r="W80" s="49"/>
      <c r="X80" s="50"/>
      <c r="Y80" s="48"/>
      <c r="Z80" s="49"/>
      <c r="AA80" s="50"/>
      <c r="AB80" s="48"/>
      <c r="AC80" s="49"/>
      <c r="AD80" s="50"/>
      <c r="AE80" s="51"/>
      <c r="AF80" s="52"/>
      <c r="AG80" s="50"/>
      <c r="AH80" s="51"/>
      <c r="AI80" s="52"/>
      <c r="AJ80" s="50"/>
      <c r="AK80" s="51"/>
      <c r="AL80" s="52"/>
      <c r="AM80" s="50"/>
    </row>
    <row r="81" spans="1:39" s="8" customFormat="1" x14ac:dyDescent="0.25">
      <c r="A81" s="40" t="s">
        <v>18</v>
      </c>
      <c r="B81" s="47" t="s">
        <v>19</v>
      </c>
      <c r="C81" s="115">
        <f t="shared" si="4"/>
        <v>0</v>
      </c>
      <c r="D81" s="48"/>
      <c r="E81" s="49"/>
      <c r="F81" s="50"/>
      <c r="G81" s="48"/>
      <c r="H81" s="49"/>
      <c r="I81" s="50"/>
      <c r="J81" s="48"/>
      <c r="K81" s="49"/>
      <c r="L81" s="50"/>
      <c r="M81" s="48"/>
      <c r="N81" s="49"/>
      <c r="O81" s="50"/>
      <c r="P81" s="48"/>
      <c r="Q81" s="49"/>
      <c r="R81" s="50"/>
      <c r="S81" s="48"/>
      <c r="T81" s="49"/>
      <c r="U81" s="50"/>
      <c r="V81" s="48"/>
      <c r="W81" s="49"/>
      <c r="X81" s="50"/>
      <c r="Y81" s="48"/>
      <c r="Z81" s="49"/>
      <c r="AA81" s="50"/>
      <c r="AB81" s="48"/>
      <c r="AC81" s="49"/>
      <c r="AD81" s="50"/>
      <c r="AE81" s="51"/>
      <c r="AF81" s="52"/>
      <c r="AG81" s="50"/>
      <c r="AH81" s="51"/>
      <c r="AI81" s="52"/>
      <c r="AJ81" s="50"/>
      <c r="AK81" s="51"/>
      <c r="AL81" s="52"/>
      <c r="AM81" s="50"/>
    </row>
    <row r="82" spans="1:39" s="8" customFormat="1" x14ac:dyDescent="0.25">
      <c r="A82" s="40" t="s">
        <v>18</v>
      </c>
      <c r="B82" s="47" t="s">
        <v>19</v>
      </c>
      <c r="C82" s="115">
        <f t="shared" si="4"/>
        <v>0</v>
      </c>
      <c r="D82" s="48"/>
      <c r="E82" s="49"/>
      <c r="F82" s="50"/>
      <c r="G82" s="48"/>
      <c r="H82" s="49"/>
      <c r="I82" s="50"/>
      <c r="J82" s="48"/>
      <c r="K82" s="49"/>
      <c r="L82" s="50"/>
      <c r="M82" s="48"/>
      <c r="N82" s="49"/>
      <c r="O82" s="50"/>
      <c r="P82" s="48"/>
      <c r="Q82" s="49"/>
      <c r="R82" s="50"/>
      <c r="S82" s="48"/>
      <c r="T82" s="49"/>
      <c r="U82" s="50"/>
      <c r="V82" s="48"/>
      <c r="W82" s="49"/>
      <c r="X82" s="50"/>
      <c r="Y82" s="48"/>
      <c r="Z82" s="49"/>
      <c r="AA82" s="50"/>
      <c r="AB82" s="48"/>
      <c r="AC82" s="49"/>
      <c r="AD82" s="50"/>
      <c r="AE82" s="51"/>
      <c r="AF82" s="52"/>
      <c r="AG82" s="50"/>
      <c r="AH82" s="51"/>
      <c r="AI82" s="52"/>
      <c r="AJ82" s="50"/>
      <c r="AK82" s="51"/>
      <c r="AL82" s="52"/>
      <c r="AM82" s="50"/>
    </row>
    <row r="83" spans="1:39" ht="15" x14ac:dyDescent="0.25">
      <c r="A83" s="34" t="s">
        <v>86</v>
      </c>
      <c r="B83" s="35"/>
      <c r="C83" s="117">
        <f t="shared" si="4"/>
        <v>0</v>
      </c>
      <c r="D83" s="38"/>
      <c r="E83" s="39"/>
      <c r="F83" s="29">
        <f>IF(F75&gt;$B$27,0,SUM(F78:F82))</f>
        <v>0</v>
      </c>
      <c r="G83" s="38"/>
      <c r="H83" s="39"/>
      <c r="I83" s="29">
        <f>IF(I75&gt;$B$27,0,SUM(I78:I82))</f>
        <v>0</v>
      </c>
      <c r="J83" s="38"/>
      <c r="K83" s="39"/>
      <c r="L83" s="29">
        <f>IF(L75&gt;$B$27,0,SUM(L78:L82))</f>
        <v>0</v>
      </c>
      <c r="M83" s="38"/>
      <c r="N83" s="39"/>
      <c r="O83" s="29">
        <f>IF(O75&gt;$B$27,0,SUM(O78:O82))</f>
        <v>0</v>
      </c>
      <c r="P83" s="38"/>
      <c r="Q83" s="39"/>
      <c r="R83" s="29">
        <f>IF(R75&gt;$B$27,0,SUM(R78:R82))</f>
        <v>0</v>
      </c>
      <c r="S83" s="38"/>
      <c r="T83" s="39"/>
      <c r="U83" s="29">
        <f>IF(U75&gt;$B$27,0,SUM(U78:U82))</f>
        <v>0</v>
      </c>
      <c r="V83" s="38"/>
      <c r="W83" s="39"/>
      <c r="X83" s="29">
        <f>IF(X75&gt;$B$27,0,SUM(X78:X82))</f>
        <v>0</v>
      </c>
      <c r="Y83" s="38"/>
      <c r="Z83" s="39"/>
      <c r="AA83" s="29">
        <f>IF(AA75&gt;$B$27,0,SUM(AA78:AA82))</f>
        <v>0</v>
      </c>
      <c r="AB83" s="38"/>
      <c r="AC83" s="39"/>
      <c r="AD83" s="29">
        <f>IF(AD75&gt;$B$27,0,SUM(AD78:AD82))</f>
        <v>0</v>
      </c>
      <c r="AE83" s="38"/>
      <c r="AF83" s="39"/>
      <c r="AG83" s="29">
        <f>IF(AG75&gt;$B$27,0,SUM(AG78:AG82))</f>
        <v>0</v>
      </c>
      <c r="AH83" s="38"/>
      <c r="AI83" s="39"/>
      <c r="AJ83" s="29">
        <f>IF(AJ75&gt;$B$27,0,SUM(AJ78:AJ82))</f>
        <v>0</v>
      </c>
      <c r="AK83" s="38"/>
      <c r="AL83" s="39"/>
      <c r="AM83" s="29">
        <f>IF(AM75&gt;$B$27,0,SUM(AM78:AM82))</f>
        <v>0</v>
      </c>
    </row>
    <row r="84" spans="1:39" ht="7.5" customHeight="1" x14ac:dyDescent="0.25">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row>
    <row r="85" spans="1:39" ht="7.5" customHeight="1" x14ac:dyDescent="0.25">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row>
    <row r="86" spans="1:39" ht="15" x14ac:dyDescent="0.25">
      <c r="A86" s="245" t="s">
        <v>88</v>
      </c>
      <c r="B86" s="246"/>
      <c r="C86" s="143" t="s">
        <v>0</v>
      </c>
      <c r="D86" s="230" t="str">
        <f>$A$32</f>
        <v/>
      </c>
      <c r="E86" s="231"/>
      <c r="F86" s="231"/>
      <c r="G86" s="230" t="str">
        <f>$A$33</f>
        <v/>
      </c>
      <c r="H86" s="231"/>
      <c r="I86" s="231"/>
      <c r="J86" s="230" t="str">
        <f>$A$34</f>
        <v/>
      </c>
      <c r="K86" s="231"/>
      <c r="L86" s="231"/>
      <c r="M86" s="230" t="str">
        <f>$A$35</f>
        <v/>
      </c>
      <c r="N86" s="231"/>
      <c r="O86" s="231"/>
      <c r="P86" s="230" t="str">
        <f>$A$36</f>
        <v/>
      </c>
      <c r="Q86" s="231"/>
      <c r="R86" s="231"/>
      <c r="S86" s="230" t="str">
        <f>$A$37</f>
        <v/>
      </c>
      <c r="T86" s="231"/>
      <c r="U86" s="231"/>
      <c r="V86" s="230" t="str">
        <f>$A$38</f>
        <v/>
      </c>
      <c r="W86" s="231"/>
      <c r="X86" s="231"/>
      <c r="Y86" s="230" t="str">
        <f>$A$39</f>
        <v/>
      </c>
      <c r="Z86" s="231"/>
      <c r="AA86" s="231"/>
      <c r="AB86" s="230" t="str">
        <f>$A$40</f>
        <v/>
      </c>
      <c r="AC86" s="231"/>
      <c r="AD86" s="231"/>
      <c r="AE86" s="230" t="str">
        <f>$A$41</f>
        <v/>
      </c>
      <c r="AF86" s="231"/>
      <c r="AG86" s="231"/>
      <c r="AH86" s="230" t="str">
        <f>$A$42</f>
        <v/>
      </c>
      <c r="AI86" s="231"/>
      <c r="AJ86" s="231"/>
      <c r="AK86" s="230" t="str">
        <f>$A$43</f>
        <v/>
      </c>
      <c r="AL86" s="231"/>
      <c r="AM86" s="231"/>
    </row>
    <row r="87" spans="1:39" s="8" customFormat="1" ht="28.5" x14ac:dyDescent="0.25">
      <c r="A87" s="247"/>
      <c r="B87" s="248"/>
      <c r="C87" s="116" t="s">
        <v>15</v>
      </c>
      <c r="D87" s="70"/>
      <c r="E87" s="71"/>
      <c r="F87" s="72" t="str">
        <f>IF($B$27&lt;D$46,"","Dépenses prévisionnelles")</f>
        <v/>
      </c>
      <c r="G87" s="70"/>
      <c r="H87" s="71"/>
      <c r="I87" s="72" t="str">
        <f>IF($B$27&lt;G$46,"","Dépenses prévisionnelles")</f>
        <v/>
      </c>
      <c r="J87" s="70"/>
      <c r="K87" s="71"/>
      <c r="L87" s="72" t="str">
        <f>IF($B$27&lt;J$46,"","Dépenses prévisionnelles")</f>
        <v/>
      </c>
      <c r="M87" s="70"/>
      <c r="N87" s="71"/>
      <c r="O87" s="72" t="str">
        <f>IF($B$27&lt;M$46,"","Dépenses prévisionnelles")</f>
        <v/>
      </c>
      <c r="P87" s="70"/>
      <c r="Q87" s="71"/>
      <c r="R87" s="72" t="str">
        <f>IF($B$27&lt;P$46,"","Dépenses prévisionnelles")</f>
        <v/>
      </c>
      <c r="S87" s="70"/>
      <c r="T87" s="71"/>
      <c r="U87" s="72" t="str">
        <f>IF($B$27&lt;S$46,"","Dépenses prévisionnelles")</f>
        <v/>
      </c>
      <c r="V87" s="70"/>
      <c r="W87" s="71"/>
      <c r="X87" s="72" t="str">
        <f>IF($B$27&lt;V$46,"","Dépenses prévisionnelles")</f>
        <v/>
      </c>
      <c r="Y87" s="70"/>
      <c r="Z87" s="71"/>
      <c r="AA87" s="72" t="str">
        <f>IF($B$27&lt;Y$46,"","Dépenses prévisionnelles")</f>
        <v/>
      </c>
      <c r="AB87" s="70"/>
      <c r="AC87" s="71"/>
      <c r="AD87" s="72" t="str">
        <f>IF($B$27&lt;AB$46,"","Dépenses prévisionnelles")</f>
        <v/>
      </c>
      <c r="AE87" s="70"/>
      <c r="AF87" s="71"/>
      <c r="AG87" s="72" t="str">
        <f>IF($B$27&lt;AE$46,"","Dépenses prévisionnelles")</f>
        <v/>
      </c>
      <c r="AH87" s="70"/>
      <c r="AI87" s="71"/>
      <c r="AJ87" s="72" t="str">
        <f>IF($B$27&lt;AH$46,"","Dépenses prévisionnelles")</f>
        <v/>
      </c>
      <c r="AK87" s="70"/>
      <c r="AL87" s="71"/>
      <c r="AM87" s="72" t="str">
        <f>IF($B$27&lt;AK$46,"","Dépenses prévisionnelles")</f>
        <v/>
      </c>
    </row>
    <row r="88" spans="1:39" ht="15" x14ac:dyDescent="0.25">
      <c r="A88" s="58" t="s">
        <v>87</v>
      </c>
      <c r="B88" s="59"/>
      <c r="C88" s="117">
        <f>IF(AM$46&gt;$B$27,0,IFERROR(C60,0)+IFERROR(C74,0)+IFERROR(C83,0))</f>
        <v>0</v>
      </c>
      <c r="D88" s="73"/>
      <c r="E88" s="74"/>
      <c r="F88" s="75">
        <f>IF(D$46&gt;$B$27,0,IFERROR(F60,0)+IFERROR(F74,0)+IFERROR(F83,0))</f>
        <v>0</v>
      </c>
      <c r="G88" s="73"/>
      <c r="H88" s="74"/>
      <c r="I88" s="75">
        <f>IF(G$46&gt;$B$27,0,IFERROR(I60,0)+IFERROR(I74,0)+IFERROR(I83,0)+IFERROR(#REF!,0))</f>
        <v>0</v>
      </c>
      <c r="J88" s="73"/>
      <c r="K88" s="74"/>
      <c r="L88" s="75">
        <f>IF(J$46&gt;$B$27,0,IFERROR(L60,0)+IFERROR(L74,0)+IFERROR(L83,0)+IFERROR(#REF!,0))</f>
        <v>0</v>
      </c>
      <c r="M88" s="73"/>
      <c r="N88" s="74"/>
      <c r="O88" s="75">
        <f>IF(M$46&gt;$B$27,0,IFERROR(O60,0)+IFERROR(O74,0)+IFERROR(O83,0)+IFERROR(#REF!,0))</f>
        <v>0</v>
      </c>
      <c r="P88" s="73"/>
      <c r="Q88" s="74"/>
      <c r="R88" s="75">
        <f>IF(P$46&gt;$B$27,0,IFERROR(R60,0)+IFERROR(R74,0)+IFERROR(R83,0)+IFERROR(#REF!,0))</f>
        <v>0</v>
      </c>
      <c r="S88" s="73"/>
      <c r="T88" s="74"/>
      <c r="U88" s="75">
        <f>IF(S$46&gt;$B$27,0,IFERROR(U60,0)+IFERROR(U74,0)+IFERROR(U83,0)+IFERROR(#REF!,0))</f>
        <v>0</v>
      </c>
      <c r="V88" s="73"/>
      <c r="W88" s="74"/>
      <c r="X88" s="75">
        <f>IF(V$46&gt;$B$27,0,IFERROR(X60,0)+IFERROR(X74,0)+IFERROR(X83,0)+IFERROR(#REF!,0))</f>
        <v>0</v>
      </c>
      <c r="Y88" s="73"/>
      <c r="Z88" s="74"/>
      <c r="AA88" s="75">
        <f>IF(Y$46&gt;$B$27,0,IFERROR(AA60,0)+IFERROR(AA74,0)+IFERROR(AA83,0)+IFERROR(#REF!,0))</f>
        <v>0</v>
      </c>
      <c r="AB88" s="73"/>
      <c r="AC88" s="74"/>
      <c r="AD88" s="75">
        <f>IF(AB$46&gt;$B$27,0,IFERROR(AD60,0)+IFERROR(AD74,0)+IFERROR(AD83,0)+IFERROR(#REF!,0))</f>
        <v>0</v>
      </c>
      <c r="AE88" s="73"/>
      <c r="AF88" s="74"/>
      <c r="AG88" s="75">
        <f>IF(AE$46&gt;$B$27,0,IFERROR(AG60,0)+IFERROR(AG74,0)+IFERROR(AG83,0)+IFERROR(#REF!,0))</f>
        <v>0</v>
      </c>
      <c r="AH88" s="73"/>
      <c r="AI88" s="74"/>
      <c r="AJ88" s="75">
        <f>IF(AH$46&gt;$B$27,0,IFERROR(AJ60,0)+IFERROR(AJ74,0)+IFERROR(AJ83,0)+IFERROR(#REF!,0))</f>
        <v>0</v>
      </c>
      <c r="AK88" s="73"/>
      <c r="AL88" s="74"/>
      <c r="AM88" s="75">
        <f>IF(AK$46&gt;$B$27,0,IFERROR(AM60,0)+IFERROR(AM74,0)+IFERROR(AM83,0)+IFERROR(#REF!,0))</f>
        <v>0</v>
      </c>
    </row>
    <row r="89" spans="1:39" s="24" customFormat="1" ht="26.25" x14ac:dyDescent="0.25">
      <c r="A89" s="23"/>
      <c r="C89" s="25"/>
      <c r="D89" s="25"/>
      <c r="E89" s="26"/>
    </row>
    <row r="90" spans="1:39" s="3" customFormat="1" ht="27.95" customHeight="1" x14ac:dyDescent="0.25">
      <c r="A90" s="6" t="s">
        <v>62</v>
      </c>
      <c r="B90" s="6"/>
      <c r="C90" s="6"/>
      <c r="D90" s="6"/>
      <c r="E90" s="6"/>
    </row>
    <row r="91" spans="1:39" ht="27" customHeight="1" x14ac:dyDescent="0.25">
      <c r="A91" s="108" t="s">
        <v>58</v>
      </c>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row>
    <row r="92" spans="1:39" s="8" customFormat="1" ht="45" x14ac:dyDescent="0.25">
      <c r="A92" s="61" t="s">
        <v>8</v>
      </c>
      <c r="B92" s="62"/>
      <c r="C92" s="139" t="s">
        <v>27</v>
      </c>
      <c r="D92" s="137" t="s">
        <v>28</v>
      </c>
      <c r="E92" s="137" t="s">
        <v>68</v>
      </c>
    </row>
    <row r="93" spans="1:39" x14ac:dyDescent="0.25">
      <c r="A93" s="54" t="s">
        <v>11</v>
      </c>
      <c r="B93" s="55"/>
      <c r="C93" s="121">
        <f>IF(AND($B$27&gt;=1,$B$32=$A93),F$88,0)+IF(AND($B$27&gt;=2,$B$33=$A93),I$88,0)+IF(AND($B$27&gt;=3,$B$34=$A93),L$88,0)+IF(AND($B$27&gt;=4,$B$35=$A93),O$88,0)+IF(AND($B$27&gt;=5,$B$36=$A93),R$88,0)+IF(AND($B$27&gt;=6,$B$37=$A93),U$88,0)+IF(AND($B$27&gt;=7,$B$38=$A93),X$88,0)+IF(AND($B$27&gt;=8,$B$39=$A93),AA$88,0)+IF(AND($B$27&gt;=9,$B$40=$A93),AD$88,0)+IF(AND($B$27&gt;=10,$B$41=$A93),AG$88,0)</f>
        <v>0</v>
      </c>
      <c r="D93" s="64">
        <f>IF(AND($B$21="publique", $B$26="Organisme de recherche et de diffusion des connaissances"), 100%,IF(AND($B$21="privée", $B$26="Organisme de recherche et de diffusion des connaissances"), 80%,IF(AND($B$26="Entreprise", $B$20="Petite ou moyenne", $B$28="aucune"), 60%,IF(AND($B$26="Entreprise", $B$20="GE", $B$28="aucune"), 50%,IF(AND($B$26="Entreprise", $B$20="Petite ou moyenne", $B$28="majoration possible"), 75%,IF(AND($B$26="Entreprise", $B$20="GE", $B$28="majoration possible"), 65%, 0%))))))</f>
        <v>0</v>
      </c>
      <c r="E93" s="65">
        <f>ROUND(C93*D93,2)</f>
        <v>0</v>
      </c>
    </row>
    <row r="94" spans="1:39" x14ac:dyDescent="0.25">
      <c r="A94" s="54" t="s">
        <v>13</v>
      </c>
      <c r="B94" s="55"/>
      <c r="C94" s="119">
        <f>IF(AND($B$27&gt;=1,$B$32=$A94),F$88,0)+IF(AND($B$27&gt;=2,$B$33=$A94),I$88,0)+IF(AND($B$27&gt;=3,$B$34=$A94),L$88,0)+IF(AND($B$27&gt;=4,$B$35=$A94),O$88,0)+IF(AND($B$27&gt;=5,$B$36=$A94),R$88,0)+IF(AND($B$27&gt;=6,$B$37=$A94),U$88,0)+IF(AND($B$27&gt;=7,$B$38=$A94),X$88,0)+IF(AND($B$27&gt;=8,$B$39=$A94),AA$88,0)+IF(AND($B$27&gt;=9,$B$40=$A94),AD$88,0)+IF(AND($B$27&gt;=10,$B$41=$A94),AG$88,0)</f>
        <v>0</v>
      </c>
      <c r="D94" s="64">
        <f>IF(AND($B$21="publique", $B$26="Organisme de recherche et de diffusion des connaissances"), 100%,IF(AND($B$21="privée", $B$26="Organisme de recherche et de diffusion des connaissances"), 80%,IF(AND($B$26="Entreprise", $B$20="petite ou moyenne", $B$28="aucune"), 35%,IF(AND($B$26="Entreprise", $B$20="GE", $B$28="aucune"),25%,IF(AND($B$26="Entreprise", $B$20="petite ou moyenne", $B$28="majoration possible"), 50%,IF(AND($B$26="Entreprise", $B$20="GE", $B$28="majoration possible"), 40%, 0%))))))</f>
        <v>0</v>
      </c>
      <c r="E94" s="65">
        <f>ROUND(C94*D94,2)</f>
        <v>0</v>
      </c>
    </row>
    <row r="95" spans="1:39" ht="15" x14ac:dyDescent="0.25">
      <c r="A95" s="58"/>
      <c r="B95" s="59"/>
      <c r="C95" s="138">
        <f>SUM(C93:C94)</f>
        <v>0</v>
      </c>
      <c r="D95" s="60"/>
      <c r="E95" s="66">
        <f>SUM(E93:E94)</f>
        <v>0</v>
      </c>
    </row>
    <row r="96" spans="1:39" ht="15" thickBot="1" x14ac:dyDescent="0.3"/>
    <row r="97" spans="1:32" s="67" customFormat="1" ht="16.5" thickBot="1" x14ac:dyDescent="0.3">
      <c r="A97" s="67" t="s">
        <v>147</v>
      </c>
      <c r="C97" s="156"/>
    </row>
    <row r="98" spans="1:32" s="24" customFormat="1" ht="26.25" x14ac:dyDescent="0.25">
      <c r="A98" s="23"/>
      <c r="C98" s="25"/>
      <c r="D98" s="25"/>
      <c r="E98" s="26"/>
    </row>
    <row r="99" spans="1:32" s="3" customFormat="1" ht="27.95" customHeight="1" x14ac:dyDescent="0.25">
      <c r="A99" s="6" t="s">
        <v>144</v>
      </c>
      <c r="B99" s="6"/>
      <c r="C99" s="6"/>
      <c r="D99" s="6"/>
      <c r="E99" s="6"/>
    </row>
    <row r="100" spans="1:32" ht="7.5" customHeight="1" x14ac:dyDescent="0.2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8" customFormat="1" ht="42.75" customHeight="1" x14ac:dyDescent="0.25">
      <c r="A101" s="137" t="s">
        <v>30</v>
      </c>
      <c r="B101" s="137" t="s">
        <v>31</v>
      </c>
      <c r="C101" s="139" t="s">
        <v>32</v>
      </c>
      <c r="D101" s="1"/>
    </row>
    <row r="102" spans="1:32" x14ac:dyDescent="0.25">
      <c r="A102" s="215" t="s">
        <v>2</v>
      </c>
      <c r="B102" s="56" t="s">
        <v>71</v>
      </c>
      <c r="C102" s="144">
        <f>MIN(C97,E95)</f>
        <v>0</v>
      </c>
    </row>
    <row r="103" spans="1:32" x14ac:dyDescent="0.25">
      <c r="A103" s="216"/>
      <c r="B103" s="27" t="s">
        <v>72</v>
      </c>
      <c r="C103" s="140"/>
    </row>
    <row r="104" spans="1:32" x14ac:dyDescent="0.25">
      <c r="A104" s="216"/>
      <c r="B104" s="27" t="s">
        <v>73</v>
      </c>
      <c r="C104" s="140">
        <v>0</v>
      </c>
    </row>
    <row r="105" spans="1:32" x14ac:dyDescent="0.25">
      <c r="A105" s="216"/>
      <c r="B105" s="27" t="s">
        <v>74</v>
      </c>
      <c r="C105" s="140"/>
    </row>
    <row r="106" spans="1:32" x14ac:dyDescent="0.25">
      <c r="A106" s="216"/>
      <c r="B106" s="27" t="s">
        <v>75</v>
      </c>
      <c r="C106" s="140"/>
    </row>
    <row r="107" spans="1:32" x14ac:dyDescent="0.25">
      <c r="A107" s="216"/>
      <c r="B107" s="27" t="s">
        <v>76</v>
      </c>
      <c r="C107" s="140">
        <v>0</v>
      </c>
    </row>
    <row r="108" spans="1:32" x14ac:dyDescent="0.25">
      <c r="A108" s="216"/>
      <c r="B108" s="27" t="s">
        <v>77</v>
      </c>
      <c r="C108" s="140">
        <v>0</v>
      </c>
    </row>
    <row r="109" spans="1:32" x14ac:dyDescent="0.25">
      <c r="A109" s="216"/>
      <c r="B109" s="68" t="s">
        <v>78</v>
      </c>
      <c r="C109" s="141">
        <v>0</v>
      </c>
    </row>
    <row r="110" spans="1:32" ht="15" x14ac:dyDescent="0.25">
      <c r="A110" s="217"/>
      <c r="B110" s="69" t="s">
        <v>33</v>
      </c>
      <c r="C110" s="142">
        <f>SUM(C102:C109)</f>
        <v>0</v>
      </c>
    </row>
    <row r="111" spans="1:32" x14ac:dyDescent="0.25">
      <c r="A111" s="215" t="s">
        <v>80</v>
      </c>
      <c r="B111" s="56" t="s">
        <v>1</v>
      </c>
      <c r="C111" s="144">
        <f>C117-C110-SUM(C112:C115)</f>
        <v>0</v>
      </c>
    </row>
    <row r="112" spans="1:32" x14ac:dyDescent="0.25">
      <c r="A112" s="216"/>
      <c r="B112" s="27" t="s">
        <v>34</v>
      </c>
      <c r="C112" s="140">
        <v>0</v>
      </c>
    </row>
    <row r="113" spans="1:32" x14ac:dyDescent="0.25">
      <c r="A113" s="216"/>
      <c r="B113" s="27" t="s">
        <v>79</v>
      </c>
      <c r="C113" s="140"/>
    </row>
    <row r="114" spans="1:32" x14ac:dyDescent="0.25">
      <c r="A114" s="216"/>
      <c r="B114" s="27" t="s">
        <v>89</v>
      </c>
      <c r="C114" s="140">
        <v>0</v>
      </c>
    </row>
    <row r="115" spans="1:32" x14ac:dyDescent="0.25">
      <c r="A115" s="216"/>
      <c r="B115" s="68" t="s">
        <v>17</v>
      </c>
      <c r="C115" s="141">
        <v>0</v>
      </c>
    </row>
    <row r="116" spans="1:32" ht="15" x14ac:dyDescent="0.25">
      <c r="A116" s="217"/>
      <c r="B116" s="69" t="s">
        <v>90</v>
      </c>
      <c r="C116" s="142">
        <f>SUM(C111:C115)</f>
        <v>0</v>
      </c>
    </row>
    <row r="117" spans="1:32" ht="15" x14ac:dyDescent="0.25">
      <c r="A117" s="58" t="s">
        <v>35</v>
      </c>
      <c r="B117" s="59"/>
      <c r="C117" s="138">
        <f>C88</f>
        <v>0</v>
      </c>
    </row>
    <row r="118" spans="1:32" s="24" customFormat="1" ht="26.25" x14ac:dyDescent="0.25">
      <c r="A118" s="23"/>
      <c r="C118" s="25"/>
      <c r="D118" s="25"/>
      <c r="E118" s="26"/>
    </row>
    <row r="119" spans="1:32" s="3" customFormat="1" ht="27.95" customHeight="1" x14ac:dyDescent="0.25">
      <c r="A119" s="6" t="s">
        <v>84</v>
      </c>
      <c r="B119" s="6"/>
      <c r="C119" s="6"/>
      <c r="D119" s="6"/>
      <c r="E119" s="6"/>
    </row>
    <row r="120" spans="1:32" ht="7.5" customHeight="1" x14ac:dyDescent="0.2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row>
    <row r="121" spans="1:32" s="8" customFormat="1" ht="30" customHeight="1" x14ac:dyDescent="0.25">
      <c r="A121" s="76" t="s">
        <v>16</v>
      </c>
      <c r="B121" s="139" t="s">
        <v>15</v>
      </c>
      <c r="C121" s="243" t="s">
        <v>51</v>
      </c>
      <c r="D121" s="244"/>
    </row>
    <row r="122" spans="1:32" ht="15" customHeight="1" x14ac:dyDescent="0.25">
      <c r="A122" s="56" t="s">
        <v>91</v>
      </c>
      <c r="B122" s="121">
        <f>IF($B$27&gt;=1,SUMIFS($F$49:$F$59,$A$49:$A$59,"Dépenses de personnel d'ingénieurs (salariés permanents)"),0)+IF($B$27&gt;=2,SUMIFS($I$49:$I$59,$A$49:$A$59,"Dépenses de personnel d'ingénieurs (salariés permanents)"),0)+IF($B$27&gt;=3,SUMIFS($L$49:$L$59,$A$49:$A$59,"Dépenses de personnel d'ingénieurs (salariés permanents)"),0)+IF($B$27&gt;=4,SUMIFS($O$49:$O$59,$A$49:$A$59,"Dépenses de personnel d'ingénieurs (salariés permanents)"),0)+IF($B$27&gt;=5,SUMIFS($R$49:$R$59,$A$49:$A$59,"Dépenses de personnel d'ingénieurs (salariés permanents)"),0)+IF($B$27&gt;=6,SUMIFS($U$49:$U$59,$A$49:$A$59,"Dépenses de personnel d'ingénieurs (salariés permanents)"),0)+IF($B$27&gt;=7,SUMIFS($X$49:$X$59,$A$49:$A$59,"Dépenses de personnel d'ingénieurs (salariés permanents)"),0)+IF($B$27&gt;=8,SUMIFS($AA$49:$AA$59,$A$49:$A$59,"Dépenses de personnel d'ingénieurs (salariés permanents)"),0)+IF($B$27&gt;=9,SUMIFS($AD$49:$AD$59,$A$49:$A$59,"Dépenses de personnel d'ingénieurs (salariés permanents)"),0)+IF($B$27&gt;=10,SUMIFS($AJ$49:$AJ$59,$A$49:$A$59,"Dépenses de personnel d'ingénieurs (salariés permanents)"),0)+IF($B$27&gt;=11,SUMIFS($AM$49:$AM$59,$A$49:$A$59,"Dépenses de personnel d'ingénieurs (salariés permanents)"),0)+IF($B$27&gt;=12,SUMIFS($AG$49:$AG$59,$A$49:$A$59,"Dépenses de personnel d'ingénieurs (salariés permanents)"),0)</f>
        <v>0</v>
      </c>
      <c r="C122" s="239">
        <f>SUM(B122:B136)</f>
        <v>0</v>
      </c>
      <c r="D122" s="240"/>
      <c r="E122" s="30"/>
    </row>
    <row r="123" spans="1:32" ht="15" customHeight="1" x14ac:dyDescent="0.25">
      <c r="A123" s="56" t="s">
        <v>92</v>
      </c>
      <c r="B123" s="120">
        <f>IF($B$27&gt;=1,SUMIFS($F$49:$F$59,$A$49:$A$59,"Dépenses de personnel d'ingénieurs (cdd)"),0)+IF($B$27&gt;=2,SUMIFS($I$49:$I$59,$A$49:$A$59,"Dépenses de personnel d'ingénieurs (cdd)"),0)+IF($B$27&gt;=3,SUMIFS($L$49:$L$59,$A$49:$A$59,"Dépenses de personnel d'ingénieurs (cdd)"),0)+IF($B$27&gt;=4,SUMIFS($O$49:$O$59,$A$49:$A$59,"Dépenses de personnel d'ingénieurs (cdd)"),0)+IF($B$27&gt;=5,SUMIFS($R$49:$R$59,$A$49:$A$59,"Dépenses de personnel d'ingénieurs (cdd)"),0)+IF($B$27&gt;=6,SUMIFS($U$49:$U$59,$A$49:$A$59,"Dépenses de personnel d'ingénieurs (cdd)"),0)+IF($B$27&gt;=7,SUMIFS($X$49:$X$59,$A$49:$A$59,"Dépenses de personnel d'ingénieurs (cdd)"),0)+IF($B$27&gt;=8,SUMIFS($AA$49:$AA$59,$A$49:$A$59,"Dépenses de personnel d'ingénieurs (cdd)"),0)+IF($B$27&gt;=9,SUMIFS($AD$49:$AD$59,$A$49:$A$59,"Dépenses de personnel d'ingénieurs (cdd)"),0)+IF($B$27&gt;=10,SUMIFS($AJ$49:$AJ$59,$A$49:$A$59,"Dépenses de personnel d'ingénieurs (cdd)"),0)+IF($B$27&gt;=11,SUMIFS($AM$49:$AM$59,$A$49:$A$59,"Dépenses de personnel d'ingénieurs (cdd)"),0)+IF($B$27&gt;=12,SUMIFS($AG$49:$AG$59,$A$49:$A$59,"Dépenses de personnel d'ingénieurs (cdd)"),0)</f>
        <v>0</v>
      </c>
      <c r="C123" s="241"/>
      <c r="D123" s="242"/>
      <c r="E123" s="30"/>
    </row>
    <row r="124" spans="1:32" ht="15" customHeight="1" x14ac:dyDescent="0.25">
      <c r="A124" s="56" t="s">
        <v>93</v>
      </c>
      <c r="B124" s="120">
        <f>IF($B$27&gt;=1,SUMIFS($F$49:$F$59,$A$49:$A$59,"Dépenses de personnel d'ingénieurs (stagiaires)"),0)+IF($B$27&gt;=2,SUMIFS($I$49:$I$59,$A$49:$A$59,"Dépenses de personnel d'ingénieurs (stagiaires)"),0)+IF($B$27&gt;=3,SUMIFS($L$49:$L$59,$A$49:$A$59,"Dépenses de personnel d'ingénieurs (stagiaires)"),0)+IF($B$27&gt;=4,SUMIFS($O$49:$O$59,$A$49:$A$59,"Dépenses de personnel d'ingénieurs (stagiaires)"),0)+IF($B$27&gt;=5,SUMIFS($R$49:$R$59,$A$49:$A$59,"Dépenses de personnel d'ingénieurs (stagiaires)"),0)+IF($B$27&gt;=6,SUMIFS($U$49:$U$59,$A$49:$A$59,"Dépenses de personnel d'ingénieurs (stagiaires)"),0)+IF($B$27&gt;=7,SUMIFS($X$49:$X$59,$A$49:$A$59,"Dépenses de personnel d'ingénieurs (stagiaires)"),0)+IF($B$27&gt;=8,SUMIFS($AA$49:$AA$59,$A$49:$A$59,"Dépenses de personnel d'ingénieurs (cdd)"),0)+IF($B$27&gt;=9,SUMIFS($AD$49:$AD$59,$A$49:$A$59,"Dépenses de personnel d'ingénieurs (cdd)"),0)+IF($B$27&gt;=10,SUMIFS($AJ$49:$AJ$59,$A$49:$A$59,"Dépenses de personnel d'ingénieurs (cdd)"),0)+IF($B$27&gt;=11,SUMIFS($AM$49:$AM$59,$A$49:$A$59,"Dépenses de personnel d'ingénieurs (stagiaires)"),0)+IF($B$27&gt;=12,SUMIFS($AG$49:$AG$59,$A$49:$A$59,"Dépenses de personnel d'ingénieurs (stagiaires)"),0)</f>
        <v>0</v>
      </c>
      <c r="C124" s="241"/>
      <c r="D124" s="242"/>
      <c r="E124" s="30"/>
    </row>
    <row r="125" spans="1:32" ht="15" customHeight="1" x14ac:dyDescent="0.25">
      <c r="A125" s="56" t="s">
        <v>94</v>
      </c>
      <c r="B125" s="120">
        <f>IF($B$27&gt;=1,SUMIFS($F$49:$F$59,$A$49:$A$59,"Dépenses de personnel de techniciens (salariés permanents)"),0)+IF($B$27&gt;=2,SUMIFS($I$49:$I$59,$A$49:$A$59,"Dépenses de personnel de techniciens (salariés permanents)"),0)+IF($B$27&gt;=3,SUMIFS($L$49:$L$59,$A$49:$A$59,"Dépenses de personnel de techniciens (salariés permanents)"),0)+IF($B$27&gt;=4,SUMIFS($O$49:$O$59,$A$49:$A$59,"Dépenses de personnel de techniciens (salariés permanents)"),0)+IF($B$27&gt;=5,SUMIFS($R$49:$R$59,$A$49:$A$59,"Dépenses de personnel de techniciens (salariés permanents)"),0)+IF($B$27&gt;=6,SUMIFS($U$49:$U$59,$A$49:$A$59,"Dépenses de personnel de techniciens (salariés permanents)"),0)+IF($B$27&gt;=7,SUMIFS($X$49:$X$59,$A$49:$A$59,"Dépenses de personnel de techniciens (salariés permanents)"),0)+IF($B$27&gt;=8,SUMIFS($AA$49:$AA$59,$A$49:$A$59,"Dépenses de personnel de techniciens (salariés permanents)"),0)+IF($B$27&gt;=9,SUMIFS($AD$49:$AD$59,$A$49:$A$59,"Dépenses de personnel de techniciens (salariés permanents)"),0)+IF($B$27&gt;=10,SUMIFS($AJ$49:$AJ$59,$A$49:$A$59,"Dépenses de personnel de techniciens (salariés permanents)"),0)+IF($B$27&gt;=11,SUMIFS($AM$49:$AM$59,$A$49:$A$59,"Dépenses de personnel de techniciens (salariés permanents)"),0)+IF($B$27&gt;=12,SUMIFS($AG$49:$AG$59,$A$49:$A$59,"Dépenses de personnel de techniciens (salariés permanents)"),0)</f>
        <v>0</v>
      </c>
      <c r="C125" s="241"/>
      <c r="D125" s="242"/>
    </row>
    <row r="126" spans="1:32" ht="15" customHeight="1" x14ac:dyDescent="0.25">
      <c r="A126" s="56" t="s">
        <v>95</v>
      </c>
      <c r="B126" s="120">
        <f>IF($B$27&gt;=1,SUMIFS($F$49:$F$59,$A$49:$A$59,"Dépenses de personnel de techniciens (cdd)"),0)+IF($B$27&gt;=2,SUMIFS($I$49:$I$59,$A$49:$A$59,"Dépenses de personnel de techniciens (cdd)"),0)+IF($B$27&gt;=3,SUMIFS($L$49:$L$59,$A$49:$A$59,"Dépenses de personnel de techniciens (cdd)"),0)+IF($B$27&gt;=4,SUMIFS($O$49:$O$59,$A$49:$A$59,"Dépenses de personnel de techniciens (cdd)"),0)+IF($B$27&gt;=5,SUMIFS($R$49:$R$59,$A$49:$A$59,"Dépenses de personnel de techniciens (cdd)"),0)+IF($B$27&gt;=6,SUMIFS($U$49:$U$59,$A$49:$A$59,"Dépenses de personnel de techniciens (cdd)"),0)+IF($B$27&gt;=7,SUMIFS($X$49:$X$59,$A$49:$A$59,"Dépenses de personnel de techniciens (cdd)"),0)+IF($B$27&gt;=8,SUMIFS($AA$49:$AA$59,$A$49:$A$59,"Dépenses de personnel de techniciens (cdd)"),0)+IF($B$27&gt;=9,SUMIFS($AD$49:$AD$59,$A$49:$A$59,"Dépenses de personnel de techniciens (cdd)"),0)+IF($B$27&gt;=10,SUMIFS($AJ$49:$AJ$59,$A$49:$A$59,"Dépenses de personnel de techniciens (cdd)"),0)+IF($B$27&gt;=11,SUMIFS($AM$49:$AM$59,$A$49:$A$59,"Dépenses de personnel de techniciens (cdd)"),0)+IF($B$27&gt;=12,SUMIFS($AG$49:$AG$59,$A$49:$A$59,"Dépenses de personnel de techniciens (cdd)"),0)</f>
        <v>0</v>
      </c>
      <c r="C126" s="241"/>
      <c r="D126" s="242"/>
      <c r="E126" s="30"/>
    </row>
    <row r="127" spans="1:32" ht="15" customHeight="1" x14ac:dyDescent="0.25">
      <c r="A127" s="56" t="s">
        <v>96</v>
      </c>
      <c r="B127" s="120">
        <f>IF($B$27&gt;=1,SUMIFS($F$49:$F$59,$A$49:$A$59,"Dépenses de personnel de techniciens (stagiaires)"),0)+IF($B$27&gt;=2,SUMIFS($I$49:$I$59,$A$49:$A$59,"Dépenses de personnel de techniciens (stagiaires)"),0)+IF($B$27&gt;=3,SUMIFS($L$49:$L$59,$A$49:$A$59,"Dépenses de personnel de techniciens (stagiaires)"),0)+IF($B$27&gt;=4,SUMIFS($O$49:$O$59,$A$49:$A$59,"Dépenses de personnel de techniciens (stagiaires)"),0)+IF($B$27&gt;=5,SUMIFS($R$49:$R$59,$A$49:$A$59,"Dépenses de personnel de techniciens (stagiaires)"),0)+IF($B$27&gt;=6,SUMIFS($U$49:$U$59,$A$49:$A$59,"Dépenses de personnel de techniciens (stagiaires)"),0)+IF($B$27&gt;=7,SUMIFS($X$49:$X$59,$A$49:$A$59,"Dépenses de personnel de techniciens (stagiaires)"),0)+IF($B$27&gt;=8,SUMIFS($AA$49:$AA$59,$A$49:$A$59,"Dépenses de personnel de techniciens (stagiaires)"),0)+IF($B$27&gt;=9,SUMIFS($AD$49:$AD$59,$A$49:$A$59,"Dépenses de personnel de techniciens (stagiaires)"),0)+IF($B$27&gt;=10,SUMIFS($AJ$49:$AJ$59,$A$49:$A$59,"Dépenses de personnel de techniciens (stagiaires)"),0)+IF($B$27&gt;=11,SUMIFS($AM$49:$AM$59,$A$49:$A$59,"Dépenses de personnel de techniciens (stagiaires)"),0)+IF($B$27&gt;=12,SUMIFS($AG$49:$AG$59,$A$49:$A$59,"Dépenses de personnel de techniciens (stagiaires)"),0)</f>
        <v>0</v>
      </c>
      <c r="C127" s="241"/>
      <c r="D127" s="242"/>
      <c r="E127" s="30"/>
    </row>
    <row r="128" spans="1:32" ht="15" customHeight="1" x14ac:dyDescent="0.25">
      <c r="A128" s="57" t="s">
        <v>82</v>
      </c>
      <c r="B128" s="120">
        <f>IF($B$27&gt;=1,SUMIFS($F$49:$F$59,$A$49:$A$59,"Frais de missions"),0)+IF($B$27&gt;=2,SUMIFS($I$49:$I$59,$A$49:$A$59,"Frais de missions"),0)+IF($B$27&gt;=3,SUMIFS($L$49:$L$59,$A$49:$A$59,"Frais de missions"),0)+IF($B$27&gt;=4,SUMIFS($O$49:$O$59,$A$49:$A$59,"Frais de missions"),0)+IF($B$27&gt;=5,SUMIFS($R$49:$R$59,$A$49:$A$59,"Frais de missions"),0)+IF($B$27&gt;=6,SUMIFS($U$49:$U$59,$A$49:$A$59,"Frais de missions"),0)+IF($B$27&gt;=7,SUMIFS($X$49:$X$59,$A$49:$A$59,"Frais de missions"),0)+IF($B$27&gt;=8,SUMIFS($AA$49:$AA$59,$A$49:$A$59,"Frais de missions"),0)+IF($B$27&gt;=9,SUMIFS($AD$49:$AD$59,$A$49:$A$59,"Frais de missions"),0)+IF($B$27&gt;=10,SUMIFS($AJ$49:$AJ$59,$A$49:$A$59,"Frais de missions"),0)+IF($B$27&gt;=11,SUMIFS($AM$49:$AM$59,$A$49:$A$59,"Frais de missions"),0)+IF($B$27&gt;=12,SUMIFS($AG$49:$AG$59,$A$49:$A$59,"Frais de missions"),0)</f>
        <v>0</v>
      </c>
      <c r="C128" s="241"/>
      <c r="D128" s="242"/>
      <c r="E128" s="30"/>
    </row>
    <row r="129" spans="1:6" ht="15" customHeight="1" x14ac:dyDescent="0.25">
      <c r="A129" s="57" t="s">
        <v>100</v>
      </c>
      <c r="B129" s="120">
        <f>IF($B$27&gt;=1,SUMIFS($F$49:$F$59,$A$49:$A$59,"Ouvriés impliqués"),0)+IF($B$27&gt;=2,SUMIFS($I$49:$I$59,$A$49:$A$59,"Ouvriés impliqués"),0)+IF($B$27&gt;=3,SUMIFS($L$49:$L$59,$A$49:$A$59,"Ouvriés impliqués"),0)+IF($B$27&gt;=4,SUMIFS($O$49:$O$59,$A$49:$A$59,"Ouvriés impliqués"),0)+IF($B$27&gt;=5,SUMIFS($R$49:$R$59,$A$49:$A$59,"Ouvriés impliqués"),0)+IF($B$27&gt;=6,SUMIFS($U$49:$U$59,$A$49:$A$59,"Ouvriés impliqués"),0)+IF($B$27&gt;=7,SUMIFS($X$49:$X$59,$A$49:$A$59,"Ouvriés impliqués"),0)+IF($B$27&gt;=8,SUMIFS($AA$49:$AA$59,$A$49:$A$59,"Ouvriés impliqués"),0)+IF($B$27&gt;=9,SUMIFS($AD$49:$AD$59,$A$49:$A$59,"Ouvriés impliqués"),0)+IF($B$27&gt;=10,SUMIFS($AJ$49:$AJ$59,$A$49:$A$59,"Ouvriés impliqués"),0)+IF($B$27&gt;=11,SUMIFS($AM$49:$AM$59,$A$49:$A$59,"Ouvriés impliqués"),0)+IF($B$27&gt;=12,SUMIFS($AG$49:$AG$59,$A$49:$A$59,"Ouvriés impliqués"),0)</f>
        <v>0</v>
      </c>
      <c r="C129" s="241"/>
      <c r="D129" s="242"/>
      <c r="E129" s="30"/>
    </row>
    <row r="130" spans="1:6" ht="15" customHeight="1" x14ac:dyDescent="0.25">
      <c r="A130" s="57" t="s">
        <v>97</v>
      </c>
      <c r="B130" s="120">
        <f>IF($B$27&gt;=1,SUMIFS($F$49:$F$59,$A$49:$A$59,"Saisonniers impliqués"),0)+IF($B$27&gt;=2,SUMIFS($I$49:$I$59,$A$49:$A$59,"Saisonniers impliqués"),0)+IF($B$27&gt;=3,SUMIFS($L$49:$L$59,$A$49:$A$59,"Saisonniers impliqués"),0)+IF($B$27&gt;=4,SUMIFS($O$49:$O$59,$A$49:$A$59,"Saisonniers impliqués"),0)+IF($B$27&gt;=5,SUMIFS($R$49:$R$59,$A$49:$A$59,"Saisonniers impliqués"),0)+IF($B$27&gt;=6,SUMIFS($U$49:$U$59,$A$49:$A$59,"Saisonniers impliqués"),0)+IF($B$27&gt;=7,SUMIFS($X$49:$X$59,$A$49:$A$59,"Saisonniers impliqués"),0)+IF($B$27&gt;=8,SUMIFS($AA$49:$AA$59,$A$49:$A$59,"Saisonniers impliqués"),0)+IF($B$27&gt;=9,SUMIFS($AD$49:$AD$59,$A$49:$A$59,"Saisonniers impliqués"),0)+IF($B$27&gt;=10,SUMIFS($AJ$49:$AJ$59,$A$49:$A$59,"Saisonniers impliqués"),0)+IF($B$27&gt;=11,SUMIFS($AM$49:$AM$59,$A$49:$A$59,"Saisonniers impliqués"),0)+IF($B$27&gt;=12,SUMIFS($AG$49:$AG$59,$A$49:$A$59,"Saisonniers impliqués"),0)</f>
        <v>0</v>
      </c>
      <c r="C130" s="241"/>
      <c r="D130" s="242"/>
      <c r="E130" s="30"/>
    </row>
    <row r="131" spans="1:6" x14ac:dyDescent="0.25">
      <c r="A131" s="57" t="s">
        <v>98</v>
      </c>
      <c r="B131" s="120">
        <f>IF($B$27&gt;=1,SUMIFS($F$49:$F$59,$A$49:$A$59,"Secrétariats impliqués"),0)+IF($B$27&gt;=2,SUMIFS($I$49:$I$59,$A$49:$A$59,"Secrétariats impliqués"),0)+IF($B$27&gt;=3,SUMIFS($L$49:$L$59,$A$49:$A$59,"Secrétariats impliqués"),0)+IF($B$27&gt;=4,SUMIFS($O$49:$O$59,$A$49:$A$59,"Secrétariats impliqués"),0)+IF($B$27&gt;=5,SUMIFS($R$49:$R$59,$A$49:$A$59,"Secrétariats impliqués"),0)+IF($B$27&gt;=6,SUMIFS($U$49:$U$59,$A$49:$A$59,"Secrétariats impliqués"),0)+IF($B$27&gt;=7,SUMIFS($X$49:$X$59,$A$49:$A$59,"Secrétariats impliqués"),0)+IF($B$27&gt;=8,SUMIFS($AA$49:$AA$59,$A$49:$A$59,"Secrétariats impliqués"),0)+IF($B$27&gt;=9,SUMIFS($AD$49:$AD$59,$A$49:$A$59,"Secrétariats impliqués"),0)+IF($B$27&gt;=10,SUMIFS($AJ$49:$AJ$59,$A$49:$A$59,"Secrétariats impliqués"),0)+IF($B$27&gt;=11,SUMIFS($AM$49:$AM$59,$A$49:$A$59,"Secrétariats impliqués"),0)+IF($B$27&gt;=12,SUMIFS($AG$49:$AG$59,$A$49:$A$59,"Secrétariats impliqués"),0)</f>
        <v>0</v>
      </c>
      <c r="C131" s="241"/>
      <c r="D131" s="242"/>
      <c r="E131" s="30"/>
    </row>
    <row r="132" spans="1:6" x14ac:dyDescent="0.25">
      <c r="A132" s="57" t="s">
        <v>99</v>
      </c>
      <c r="B132" s="120">
        <f>IF($B$27&gt;=1,SUMIFS($F$49:$F$59,$A$49:$A$59,"Autres personnes impliqués"),0)+IF($B$27&gt;=2,SUMIFS($I$49:$I$59,$A$49:$A$59,"Autres personnes impliqués"),0)+IF($B$27&gt;=3,SUMIFS($L$49:$L$59,$A$49:$A$59,"Autres personnes impliqués"),0)+IF($B$27&gt;=4,SUMIFS($O$49:$O$59,$A$49:$A$59,"Autres personnes impliqués"),0)+IF($B$27&gt;=5,SUMIFS($R$49:$R$59,$A$49:$A$59,"Autres personnes impliqués"),0)+IF($B$27&gt;=6,SUMIFS($U$49:$U$59,$A$49:$A$59,"Autres personnes impliqués"),0)+IF($B$27&gt;=7,SUMIFS($X$49:$X$59,$A$49:$A$59,"Autres personnes impliqués"),0)+IF($B$27&gt;=8,SUMIFS($AA$49:$AA$59,$A$49:$A$59,"Autres personnes impliqués"),0)+IF($B$27&gt;=9,SUMIFS($AD$49:$AD$59,$A$49:$A$59,"Autres personnes impliqués"),0)+IF($B$27&gt;=10,SUMIFS($AJ$49:$AJ$59,$A$49:$A$59,"Autres personnes impliqués"),0)+IF($B$27&gt;=11,SUMIFS($AM$49:$AM$59,$A$49:$A$59,"Autres personnes impliqués"),0)+IF($B$27&gt;=12,SUMIFS($AG$49:$AG$59,$A$49:$A$59,"Autres personnes impliqués"),0)</f>
        <v>0</v>
      </c>
      <c r="C132" s="241"/>
      <c r="D132" s="242"/>
      <c r="E132" s="30"/>
    </row>
    <row r="133" spans="1:6" x14ac:dyDescent="0.25">
      <c r="A133" s="57" t="s">
        <v>101</v>
      </c>
      <c r="B133" s="120">
        <f>IF($B$27&gt;=1,SUMIFS($F$64:$F$73,$A$64:$A$73,"Prestations de services"),0)+IF($B$27&gt;=2,SUMIFS($I$64:$I$73,$A$64:$A$73,"Prestations de services"),0)+IF($B$27&gt;=3,SUMIFS($L$64:$L$73,$A$64:$A$73,"Prestations de services"),0)+IF($B$27&gt;=4,SUMIFS($O$64:$O$73,$A$64:$A$73,"Prestations de services"),0)+IF($B$27&gt;=5,SUMIFS($R$64:$R$73,$A$64:$A$73,"Prestations de services"),0)+IF($B$27&gt;=6,SUMIFS($U$64:$U$73,$A$64:$A$73,"Prestations de services"),0)+IF($B$27&gt;=7,SUMIFS($X$64:$X$73,$A$64:$A$73,"Prestations de services"),0)+IF($B$27&gt;=8,SUMIFS($AA$64:$AA$73,$A$64:$A$73,"Prestations de services"),0)+IF($B$27&gt;=9,SUMIFS($AD$64:$AD$73,$A$64:$A$73,"Prestations de services"),0)+IF($B$27&gt;=10,SUMIFS($AJ$64:$AJ$73,$A$64:$A$73,"Prestations de services"),0)+IF($B$27&gt;=11,SUMIFS($AM$64:$AM$73,$A$64:$A$73,"Prestations de services"),0)+IF($B$27&gt;=12,SUMIFS($AG$64:$AG$73,$A$64:$A$73,"Prestations de services"),0)</f>
        <v>0</v>
      </c>
      <c r="C133" s="241"/>
      <c r="D133" s="242"/>
      <c r="E133" s="30"/>
    </row>
    <row r="134" spans="1:6" x14ac:dyDescent="0.25">
      <c r="A134" s="57" t="s">
        <v>83</v>
      </c>
      <c r="B134" s="120">
        <f>IF($B$27&gt;=1,SUMIFS($F$64:$F$73,$A$64:$A$73,"Acquisition de matériels"),0)+IF($B$27&gt;=2,SUMIFS($I$64:$I$73,$A$64:$A$73,"Acquisition de matériels"),0)+IF($B$27&gt;=3,SUMIFS($L$64:$L$73,$A$64:$A$73,"Acquisition de matériels"),0)+IF($B$27&gt;=4,SUMIFS($O$64:$O$73,$A$64:$A$73,"Acquisition de matériels"),0)+IF($B$27&gt;=5,SUMIFS($R$64:$R$73,$A$64:$A$73,"Acquisition de matériels"),0)+IF($B$27&gt;=6,SUMIFS($U$64:$U$73,$A$64:$A$73,"Acquisition de matériels"),0)+IF($B$27&gt;=7,SUMIFS($X$64:$X$73,$A$64:$A$73,"Acquisition de matériels"),0)+IF($B$27&gt;=8,SUMIFS($AA$64:$AA$73,$A$64:$A$73,"Acquisition de matériels"),0)+IF($B$27&gt;=9,SUMIFS($AD$64:$AD$73,$A$64:$A$73,"Acquisition de matériels"),0)+IF($B$27&gt;=10,SUMIFS($AJ$64:$AJ$73,$A$64:$A$73,"Acquisition de matériels"),0)+IF($B$27&gt;=11,SUMIFS($AM$64:$AM$73,$A$64:$A$73,"Acquisition de matériels"),0)+IF($B$27&gt;=12,SUMIFS($AG$64:$AG$73,$A$64:$A$73,"Acquisition de matériels"),0)</f>
        <v>0</v>
      </c>
      <c r="C134" s="241"/>
      <c r="D134" s="242"/>
      <c r="E134" s="30"/>
    </row>
    <row r="135" spans="1:6" x14ac:dyDescent="0.25">
      <c r="A135" s="57" t="s">
        <v>102</v>
      </c>
      <c r="B135" s="120">
        <f>IF($B$27&gt;=1,SUMIFS($F$64:$F$73,$A$64:$A$73,"Consommables"),0)+IF($B$27&gt;=2,SUMIFS($I$64:$I$73,$A$64:$A$73,"Consommables"),0)+IF($B$27&gt;=3,SUMIFS($L$64:$L$73,$A$64:$A$73,"Consommables"),0)+IF($B$27&gt;=4,SUMIFS($O$64:$O$73,$A$64:$A$73,"Consommables"),0)+IF($B$27&gt;=5,SUMIFS($R$64:$R$73,$A$64:$A$73,"Consommables"),0)+IF($B$27&gt;=6,SUMIFS($U$64:$U$73,$A$64:$A$73,"Consommables"),0)+IF($B$27&gt;=7,SUMIFS($X$64:$X$73,$A$64:$A$73,"Consommables"),0)+IF($B$27&gt;=8,SUMIFS($AA$64:$AA$73,$A$64:$A$73,"Consommables"),0)+IF($B$27&gt;=9,SUMIFS($AD$64:$AD$73,$A$64:$A$73,"Consommables"),0)+IF($B$27&gt;=10,SUMIFS($AJ$64:$AJ$73,$A$64:$A$73,"Consommables"),0)+IF($B$27&gt;=11,SUMIFS($AM$64:$AM$73,$A$64:$A$73,"Consommables"),0)+IF($B$27&gt;=12,SUMIFS($AG$64:$AG$73,$A$64:$A$73,"Consommables"),0)</f>
        <v>0</v>
      </c>
      <c r="C135" s="241"/>
      <c r="D135" s="242"/>
      <c r="E135" s="30"/>
    </row>
    <row r="136" spans="1:6" x14ac:dyDescent="0.25">
      <c r="A136" s="57" t="s">
        <v>103</v>
      </c>
      <c r="B136" s="120">
        <f>IF($B$27&gt;=1,SUMIFS($F$78:$F$82,$A$78:$A$82,"Frais généraux"),0)+IF($B$27&gt;=2,SUMIFS($I$78:$I$82,$A$78:$A$82,"Frais généraux"),0)+IF($B$27&gt;=3,SUMIFS($L$78:$L$82,$A$78:$A$82,"Frais généraux"),0)+IF($B$27&gt;=4,SUMIFS($O$78:$O$82,$A$78:$A$82,"Frais généraux"),0)+IF($B$27&gt;=5,SUMIFS($R$78:$R$82,$A$78:$A$82,"Frais généraux"),0)+IF($B$27&gt;=6,SUMIFS($U$78:$U$82,$A$78:$A$82,"Frais généraux"),0)+IF($B$27&gt;=7,SUMIFS($X$78:$X$82,$A$78:$A$82,"Frais généraux"),0)+IF($B$27&gt;=8,SUMIFS($AA$78:$AA$82,$A$78:$A$82,"Frais généraux"),0)+IF($B$27&gt;=9,SUMIFS($AD$78:$AD$82,$A$78:$A$82,"Frais généraux"),0)+IF($B$27&gt;=10,SUMIFS($AJ$78:$AJ$82,$A$78:$A$82,"Frais généraux"),0)+IF($B$27&gt;=11,SUMIFS($AM$78:$AM$82,$A$78:$A$82,"Frais généraux"),0)+IF($B$27&gt;=12,SUMIFS($AG$78:$AG$82,$A$78:$A$82,"Frais généraux"),0)</f>
        <v>0</v>
      </c>
      <c r="C136" s="241"/>
      <c r="D136" s="242"/>
      <c r="E136" s="30"/>
    </row>
    <row r="137" spans="1:6" x14ac:dyDescent="0.25">
      <c r="A137" s="56"/>
      <c r="B137" s="56"/>
      <c r="C137" s="121"/>
      <c r="D137" s="239"/>
      <c r="E137" s="240"/>
      <c r="F137" s="30"/>
    </row>
    <row r="138" spans="1:6" x14ac:dyDescent="0.25">
      <c r="A138" s="56"/>
      <c r="B138" s="57"/>
      <c r="C138" s="120"/>
      <c r="D138" s="241"/>
      <c r="E138" s="242"/>
      <c r="F138" s="30"/>
    </row>
    <row r="139" spans="1:6" x14ac:dyDescent="0.25">
      <c r="A139" s="56"/>
      <c r="B139" s="57"/>
      <c r="C139" s="120"/>
      <c r="D139" s="241"/>
      <c r="E139" s="242"/>
      <c r="F139" s="30"/>
    </row>
    <row r="140" spans="1:6" x14ac:dyDescent="0.25">
      <c r="A140" s="56"/>
      <c r="B140" s="57"/>
      <c r="C140" s="120"/>
      <c r="D140" s="241"/>
      <c r="E140" s="242"/>
      <c r="F140" s="30"/>
    </row>
    <row r="141" spans="1:6" x14ac:dyDescent="0.25">
      <c r="A141" s="56"/>
      <c r="B141" s="57"/>
      <c r="C141" s="120"/>
      <c r="D141" s="241"/>
      <c r="E141" s="242"/>
      <c r="F141" s="30"/>
    </row>
    <row r="142" spans="1:6" x14ac:dyDescent="0.25">
      <c r="A142" s="56"/>
      <c r="B142" s="57"/>
      <c r="C142" s="120"/>
      <c r="D142" s="241"/>
      <c r="E142" s="242"/>
      <c r="F142" s="30"/>
    </row>
    <row r="143" spans="1:6" x14ac:dyDescent="0.25">
      <c r="A143" s="57"/>
      <c r="B143" s="57"/>
      <c r="C143" s="120"/>
      <c r="D143" s="241"/>
      <c r="E143" s="242"/>
      <c r="F143" s="30"/>
    </row>
    <row r="144" spans="1:6" x14ac:dyDescent="0.25">
      <c r="A144" s="57"/>
      <c r="B144" s="57"/>
      <c r="C144" s="120"/>
      <c r="D144" s="241"/>
      <c r="E144" s="242"/>
      <c r="F144" s="30"/>
    </row>
    <row r="145" spans="1:6" x14ac:dyDescent="0.25">
      <c r="A145" s="57"/>
      <c r="B145" s="57"/>
      <c r="C145" s="120"/>
      <c r="D145" s="241"/>
      <c r="E145" s="242"/>
      <c r="F145" s="30"/>
    </row>
    <row r="146" spans="1:6" x14ac:dyDescent="0.25">
      <c r="A146" s="57"/>
      <c r="B146" s="57"/>
      <c r="C146" s="120"/>
      <c r="D146" s="241"/>
      <c r="E146" s="242"/>
      <c r="F146" s="30"/>
    </row>
    <row r="147" spans="1:6" x14ac:dyDescent="0.25">
      <c r="A147" s="57"/>
      <c r="B147" s="57"/>
      <c r="C147" s="120"/>
      <c r="D147" s="241"/>
      <c r="E147" s="242"/>
      <c r="F147" s="30"/>
    </row>
    <row r="148" spans="1:6" x14ac:dyDescent="0.25">
      <c r="A148" s="57"/>
      <c r="B148" s="57"/>
      <c r="C148" s="120"/>
      <c r="D148" s="241"/>
      <c r="E148" s="242"/>
      <c r="F148" s="30"/>
    </row>
    <row r="149" spans="1:6" x14ac:dyDescent="0.25">
      <c r="A149" s="57"/>
      <c r="B149" s="57"/>
      <c r="C149" s="120"/>
      <c r="D149" s="241"/>
      <c r="E149" s="242"/>
      <c r="F149" s="30"/>
    </row>
    <row r="150" spans="1:6" x14ac:dyDescent="0.25">
      <c r="A150" s="57"/>
      <c r="B150" s="57"/>
      <c r="C150" s="120"/>
      <c r="D150" s="241"/>
      <c r="E150" s="242"/>
      <c r="F150" s="30"/>
    </row>
    <row r="151" spans="1:6" x14ac:dyDescent="0.25">
      <c r="A151" s="57"/>
      <c r="B151" s="57"/>
      <c r="C151" s="119"/>
      <c r="D151" s="241"/>
      <c r="E151" s="242"/>
      <c r="F151" s="30"/>
    </row>
    <row r="152" spans="1:6" x14ac:dyDescent="0.25">
      <c r="A152" s="56"/>
      <c r="B152" s="56"/>
      <c r="C152" s="121"/>
      <c r="D152" s="134"/>
      <c r="E152" s="128"/>
      <c r="F152" s="30"/>
    </row>
    <row r="153" spans="1:6" x14ac:dyDescent="0.25">
      <c r="A153" s="57"/>
      <c r="B153" s="57"/>
      <c r="C153" s="120"/>
      <c r="D153" s="134"/>
      <c r="E153" s="128"/>
      <c r="F153" s="30"/>
    </row>
    <row r="154" spans="1:6" x14ac:dyDescent="0.25">
      <c r="A154" s="57"/>
      <c r="B154" s="57"/>
      <c r="C154" s="120"/>
      <c r="D154" s="134"/>
      <c r="E154" s="128"/>
      <c r="F154" s="30"/>
    </row>
    <row r="155" spans="1:6" x14ac:dyDescent="0.25">
      <c r="A155" s="57"/>
      <c r="B155" s="57"/>
      <c r="C155" s="120"/>
      <c r="D155" s="134"/>
      <c r="E155" s="128"/>
      <c r="F155" s="30"/>
    </row>
    <row r="156" spans="1:6" x14ac:dyDescent="0.25">
      <c r="A156" s="57"/>
      <c r="B156" s="57"/>
      <c r="C156" s="120"/>
      <c r="D156" s="134"/>
      <c r="E156" s="128"/>
      <c r="F156" s="30"/>
    </row>
    <row r="157" spans="1:6" x14ac:dyDescent="0.25">
      <c r="A157" s="57"/>
      <c r="B157" s="57"/>
      <c r="C157" s="120"/>
      <c r="D157" s="134"/>
      <c r="E157" s="128"/>
      <c r="F157" s="30"/>
    </row>
    <row r="158" spans="1:6" x14ac:dyDescent="0.25">
      <c r="A158" s="57"/>
      <c r="B158" s="57"/>
      <c r="C158" s="120"/>
      <c r="D158" s="136"/>
      <c r="E158" s="129"/>
      <c r="F158" s="30"/>
    </row>
    <row r="159" spans="1:6" x14ac:dyDescent="0.25">
      <c r="A159" s="57"/>
      <c r="B159" s="57"/>
      <c r="C159" s="120"/>
      <c r="D159" s="135"/>
      <c r="E159" s="239"/>
      <c r="F159" s="240"/>
    </row>
    <row r="160" spans="1:6" x14ac:dyDescent="0.25">
      <c r="A160" s="57"/>
      <c r="B160" s="57"/>
      <c r="C160" s="120"/>
      <c r="D160" s="134"/>
      <c r="E160" s="241"/>
      <c r="F160" s="242"/>
    </row>
    <row r="161" spans="1:7" x14ac:dyDescent="0.25">
      <c r="A161" s="57"/>
      <c r="B161" s="57"/>
      <c r="C161" s="120"/>
      <c r="D161" s="134"/>
      <c r="E161" s="241"/>
      <c r="F161" s="242"/>
    </row>
    <row r="162" spans="1:7" x14ac:dyDescent="0.25">
      <c r="A162" s="57"/>
      <c r="B162" s="57"/>
      <c r="C162" s="120"/>
      <c r="D162" s="134"/>
      <c r="E162" s="241"/>
      <c r="F162" s="242"/>
    </row>
    <row r="163" spans="1:7" x14ac:dyDescent="0.25">
      <c r="A163" s="57"/>
      <c r="B163" s="57"/>
      <c r="C163" s="120"/>
      <c r="D163" s="134"/>
      <c r="E163" s="241"/>
      <c r="F163" s="242"/>
    </row>
    <row r="164" spans="1:7" x14ac:dyDescent="0.25">
      <c r="A164" s="57"/>
      <c r="B164" s="57"/>
      <c r="C164" s="253"/>
      <c r="D164" s="253"/>
      <c r="E164" s="241"/>
      <c r="F164" s="242"/>
      <c r="G164" s="30"/>
    </row>
    <row r="165" spans="1:7" x14ac:dyDescent="0.25">
      <c r="A165" s="57"/>
      <c r="B165" s="57"/>
      <c r="C165" s="253"/>
      <c r="D165" s="253"/>
      <c r="E165" s="241"/>
      <c r="F165" s="242"/>
      <c r="G165" s="30"/>
    </row>
    <row r="166" spans="1:7" x14ac:dyDescent="0.25">
      <c r="A166" s="57"/>
      <c r="B166" s="57"/>
      <c r="C166" s="253"/>
      <c r="D166" s="253"/>
      <c r="E166" s="241"/>
      <c r="F166" s="242"/>
      <c r="G166" s="30"/>
    </row>
    <row r="167" spans="1:7" x14ac:dyDescent="0.25">
      <c r="A167" s="57"/>
      <c r="B167" s="57"/>
      <c r="C167" s="253"/>
      <c r="D167" s="253"/>
      <c r="E167" s="241"/>
      <c r="F167" s="242"/>
      <c r="G167" s="30"/>
    </row>
    <row r="168" spans="1:7" x14ac:dyDescent="0.25">
      <c r="A168" s="57"/>
      <c r="B168" s="57"/>
      <c r="C168" s="253"/>
      <c r="D168" s="253"/>
      <c r="E168" s="241"/>
      <c r="F168" s="242"/>
      <c r="G168" s="30"/>
    </row>
    <row r="169" spans="1:7" x14ac:dyDescent="0.25">
      <c r="A169" s="57"/>
      <c r="B169" s="57"/>
      <c r="C169" s="253"/>
      <c r="D169" s="253"/>
      <c r="E169" s="241"/>
      <c r="F169" s="242"/>
      <c r="G169" s="30"/>
    </row>
    <row r="170" spans="1:7" x14ac:dyDescent="0.25">
      <c r="A170" s="57"/>
      <c r="B170" s="57"/>
      <c r="C170" s="253"/>
      <c r="D170" s="253"/>
      <c r="E170" s="241"/>
      <c r="F170" s="242"/>
      <c r="G170" s="30"/>
    </row>
    <row r="171" spans="1:7" x14ac:dyDescent="0.25">
      <c r="A171" s="57"/>
      <c r="B171" s="57"/>
      <c r="C171" s="253"/>
      <c r="D171" s="253"/>
      <c r="E171" s="241"/>
      <c r="F171" s="242"/>
      <c r="G171" s="30"/>
    </row>
    <row r="172" spans="1:7" x14ac:dyDescent="0.25">
      <c r="A172" s="57"/>
      <c r="B172" s="57"/>
      <c r="C172" s="253"/>
      <c r="D172" s="253"/>
      <c r="E172" s="241"/>
      <c r="F172" s="242"/>
      <c r="G172" s="30"/>
    </row>
    <row r="173" spans="1:7" x14ac:dyDescent="0.25">
      <c r="A173" s="57"/>
      <c r="B173" s="57"/>
      <c r="C173" s="253"/>
      <c r="D173" s="253"/>
      <c r="E173" s="241"/>
      <c r="F173" s="242"/>
      <c r="G173" s="30"/>
    </row>
    <row r="174" spans="1:7" x14ac:dyDescent="0.25">
      <c r="A174" s="57"/>
      <c r="B174" s="57"/>
      <c r="C174" s="253"/>
      <c r="D174" s="253"/>
      <c r="E174" s="241"/>
      <c r="F174" s="242"/>
      <c r="G174" s="30"/>
    </row>
    <row r="175" spans="1:7" x14ac:dyDescent="0.25">
      <c r="A175" s="28"/>
      <c r="B175" s="28"/>
      <c r="C175" s="254"/>
      <c r="D175" s="254"/>
      <c r="E175" s="249"/>
      <c r="F175" s="250"/>
      <c r="G175" s="77">
        <f>SUM(C159:D175)</f>
        <v>0</v>
      </c>
    </row>
    <row r="176" spans="1:7" x14ac:dyDescent="0.25">
      <c r="A176" s="56"/>
      <c r="B176" s="56"/>
      <c r="C176" s="255"/>
      <c r="D176" s="255"/>
      <c r="E176" s="239"/>
      <c r="F176" s="240"/>
      <c r="G176" s="30" t="str">
        <f>IF(OR($B$31=G142,$B$31=G159),IF(OR($B$32=G142,$B$32=G159),IF(OR($B$33=G142,$B$33=G159),IF(OR($B$34=G142,$B$34=G159),IF(OR($B$35=G142,$B$35=G159),IF(OR($B$36=G142,$B$36=G159),IF(OR($B$37=G142,$B$37=G159),IF(OR($B$38=G142,$B$38=G159),IF(OR($B$39=G142,$B$39=G159),IF(OR($B$40=G142,$B$40=G159),"X",$B$40),$B$39),$B$38),$B$37),$B$36),$B$35),$B$34),$B$33),$B$32),$B$31)</f>
        <v>Type de recherche</v>
      </c>
    </row>
    <row r="177" spans="1:7" x14ac:dyDescent="0.25">
      <c r="A177" s="57"/>
      <c r="B177" s="57"/>
      <c r="C177" s="253"/>
      <c r="D177" s="253"/>
      <c r="E177" s="241"/>
      <c r="F177" s="242"/>
      <c r="G177" s="30"/>
    </row>
    <row r="178" spans="1:7" x14ac:dyDescent="0.25">
      <c r="A178" s="57"/>
      <c r="B178" s="57"/>
      <c r="C178" s="253"/>
      <c r="D178" s="253"/>
      <c r="E178" s="241"/>
      <c r="F178" s="242"/>
      <c r="G178" s="30"/>
    </row>
    <row r="179" spans="1:7" x14ac:dyDescent="0.25">
      <c r="A179" s="57"/>
      <c r="B179" s="57"/>
      <c r="C179" s="253"/>
      <c r="D179" s="253"/>
      <c r="E179" s="241"/>
      <c r="F179" s="242"/>
      <c r="G179" s="30"/>
    </row>
    <row r="180" spans="1:7" x14ac:dyDescent="0.25">
      <c r="A180" s="57"/>
      <c r="B180" s="57"/>
      <c r="C180" s="253"/>
      <c r="D180" s="253"/>
      <c r="E180" s="241"/>
      <c r="F180" s="242"/>
      <c r="G180" s="30"/>
    </row>
    <row r="181" spans="1:7" x14ac:dyDescent="0.25">
      <c r="A181" s="57"/>
      <c r="B181" s="57"/>
      <c r="C181" s="253"/>
      <c r="D181" s="253"/>
      <c r="E181" s="241"/>
      <c r="F181" s="242"/>
      <c r="G181" s="30"/>
    </row>
    <row r="182" spans="1:7" x14ac:dyDescent="0.25">
      <c r="A182" s="57"/>
      <c r="B182" s="57"/>
      <c r="C182" s="253"/>
      <c r="D182" s="253"/>
      <c r="E182" s="241"/>
      <c r="F182" s="242"/>
      <c r="G182" s="30"/>
    </row>
    <row r="183" spans="1:7" x14ac:dyDescent="0.25">
      <c r="A183" s="57"/>
      <c r="B183" s="57"/>
      <c r="C183" s="253"/>
      <c r="D183" s="253"/>
      <c r="E183" s="241"/>
      <c r="F183" s="242"/>
      <c r="G183" s="30"/>
    </row>
    <row r="184" spans="1:7" x14ac:dyDescent="0.25">
      <c r="A184" s="57"/>
      <c r="B184" s="57"/>
      <c r="C184" s="253"/>
      <c r="D184" s="253"/>
      <c r="E184" s="241"/>
      <c r="F184" s="242"/>
      <c r="G184" s="30"/>
    </row>
    <row r="185" spans="1:7" x14ac:dyDescent="0.25">
      <c r="A185" s="57"/>
      <c r="B185" s="57"/>
      <c r="C185" s="253"/>
      <c r="D185" s="253"/>
      <c r="E185" s="241"/>
      <c r="F185" s="242"/>
      <c r="G185" s="30"/>
    </row>
    <row r="186" spans="1:7" x14ac:dyDescent="0.25">
      <c r="A186" s="57"/>
      <c r="B186" s="57"/>
      <c r="C186" s="253"/>
      <c r="D186" s="253"/>
      <c r="E186" s="241"/>
      <c r="F186" s="242"/>
      <c r="G186" s="30"/>
    </row>
    <row r="187" spans="1:7" x14ac:dyDescent="0.25">
      <c r="A187" s="57"/>
      <c r="B187" s="57"/>
      <c r="C187" s="253"/>
      <c r="D187" s="253"/>
      <c r="E187" s="241"/>
      <c r="F187" s="242"/>
      <c r="G187" s="30"/>
    </row>
    <row r="188" spans="1:7" x14ac:dyDescent="0.25">
      <c r="A188" s="57"/>
      <c r="B188" s="57"/>
      <c r="C188" s="253"/>
      <c r="D188" s="253"/>
      <c r="E188" s="241"/>
      <c r="F188" s="242"/>
      <c r="G188" s="30"/>
    </row>
    <row r="189" spans="1:7" x14ac:dyDescent="0.25">
      <c r="A189" s="57"/>
      <c r="B189" s="57"/>
      <c r="C189" s="253"/>
      <c r="D189" s="253"/>
      <c r="E189" s="241"/>
      <c r="F189" s="242"/>
      <c r="G189" s="30"/>
    </row>
    <row r="190" spans="1:7" x14ac:dyDescent="0.25">
      <c r="A190" s="57"/>
      <c r="B190" s="57"/>
      <c r="C190" s="253"/>
      <c r="D190" s="253"/>
      <c r="E190" s="241"/>
      <c r="F190" s="242"/>
      <c r="G190" s="30"/>
    </row>
    <row r="191" spans="1:7" x14ac:dyDescent="0.25">
      <c r="A191" s="57"/>
      <c r="B191" s="57"/>
      <c r="C191" s="253"/>
      <c r="D191" s="253"/>
      <c r="E191" s="241"/>
      <c r="F191" s="242"/>
      <c r="G191" s="30"/>
    </row>
    <row r="192" spans="1:7" x14ac:dyDescent="0.25">
      <c r="A192" s="28"/>
      <c r="B192" s="28"/>
      <c r="C192" s="254"/>
      <c r="D192" s="254"/>
      <c r="E192" s="249"/>
      <c r="F192" s="250"/>
      <c r="G192" s="77">
        <f>SUM(C176:D192)</f>
        <v>0</v>
      </c>
    </row>
    <row r="193" spans="1:7" x14ac:dyDescent="0.25">
      <c r="A193" s="56"/>
      <c r="B193" s="56"/>
      <c r="C193" s="255"/>
      <c r="D193" s="255"/>
      <c r="E193" s="232"/>
      <c r="F193" s="233"/>
      <c r="G193" s="30" t="str">
        <f>IF(OR($B$31=G142,$B$31=G159,$B$31=G176),IF(OR($B$32=G142,$B$32=G159,$B$32=G176),IF(OR($B$33=G142,$B$33=G159,$B$33=G176),IF(OR($B$34=G142,$B$34=G159,$B$34=G176),IF(OR($B$35=G142,$B$35=G159,$B$35=G176),IF(OR($B$36=G142,$B$36=G159,$B$36=G176),IF(OR($B$37=G142,$B$37=G159,$B$37=G176),IF(OR($B$38=G142,$B$38=G159,$B$38=G176),IF(OR($B$39=G142,$B$39=G159,$B$39=G176),IF(OR($B$40=G142,$B$40=G159,$B$40=G176),"X",$B$40),$B$39),$B$38),$B$37),$B$36),$B$35),$B$34),$B$33),$B$32),$B$31)</f>
        <v>X</v>
      </c>
    </row>
    <row r="194" spans="1:7" x14ac:dyDescent="0.25">
      <c r="A194" s="57"/>
      <c r="B194" s="57"/>
      <c r="C194" s="253"/>
      <c r="D194" s="253"/>
      <c r="E194" s="234"/>
      <c r="F194" s="235"/>
      <c r="G194" s="30"/>
    </row>
    <row r="195" spans="1:7" x14ac:dyDescent="0.25">
      <c r="A195" s="57"/>
      <c r="B195" s="57"/>
      <c r="C195" s="253"/>
      <c r="D195" s="253"/>
      <c r="E195" s="234"/>
      <c r="F195" s="235"/>
      <c r="G195" s="30"/>
    </row>
    <row r="196" spans="1:7" x14ac:dyDescent="0.25">
      <c r="A196" s="57"/>
      <c r="B196" s="57"/>
      <c r="C196" s="253"/>
      <c r="D196" s="253"/>
      <c r="E196" s="234"/>
      <c r="F196" s="235"/>
      <c r="G196" s="30"/>
    </row>
    <row r="197" spans="1:7" x14ac:dyDescent="0.25">
      <c r="A197" s="57"/>
      <c r="B197" s="57"/>
      <c r="C197" s="253"/>
      <c r="D197" s="253"/>
      <c r="E197" s="234"/>
      <c r="F197" s="235"/>
      <c r="G197" s="30"/>
    </row>
    <row r="198" spans="1:7" x14ac:dyDescent="0.25">
      <c r="A198" s="57"/>
      <c r="B198" s="57"/>
      <c r="C198" s="253"/>
      <c r="D198" s="253"/>
      <c r="E198" s="234"/>
      <c r="F198" s="235"/>
      <c r="G198" s="30"/>
    </row>
    <row r="199" spans="1:7" x14ac:dyDescent="0.25">
      <c r="A199" s="57"/>
      <c r="B199" s="57"/>
      <c r="C199" s="253"/>
      <c r="D199" s="253"/>
      <c r="E199" s="234"/>
      <c r="F199" s="235"/>
      <c r="G199" s="30"/>
    </row>
    <row r="200" spans="1:7" x14ac:dyDescent="0.25">
      <c r="A200" s="57"/>
      <c r="B200" s="57"/>
      <c r="C200" s="253"/>
      <c r="D200" s="253"/>
      <c r="E200" s="234"/>
      <c r="F200" s="235"/>
      <c r="G200" s="30"/>
    </row>
    <row r="201" spans="1:7" x14ac:dyDescent="0.25">
      <c r="A201" s="57"/>
      <c r="B201" s="57"/>
      <c r="C201" s="253"/>
      <c r="D201" s="253"/>
      <c r="E201" s="234"/>
      <c r="F201" s="235"/>
      <c r="G201" s="30"/>
    </row>
    <row r="202" spans="1:7" x14ac:dyDescent="0.25">
      <c r="A202" s="57"/>
      <c r="B202" s="57" t="str">
        <f>G193</f>
        <v>X</v>
      </c>
      <c r="C202" s="253">
        <f t="shared" ref="C202:C204" si="5">IF(AND($B$28&gt;=1,$B$31=$B202),SUMIFS($G$61:$G$71,$A$61:$A$71,A202),0)+IF(AND($B$28&gt;=2,$B$32=$B202),SUMIFS($K$61:$K$71,$A$61:$A$71,A202),0)+IF(AND($B$28&gt;=3,$B$33=$B202),SUMIFS($O$61:$O$71,$A$61:$A$71,A202),0)+IF(AND($B$28&gt;=4,$B$34=$B202),SUMIFS($S$61:$S$71,$A$61:$A$71,A202),0)+IF(AND($B$28&gt;=5,$B$35=$B202),SUMIFS($W$61:$W$71,$A$61:$A$71,A202),0)+IF(AND($B$28&gt;=6,$B$36=$B202),SUMIFS($AA$61:$AA$71,$A$61:$A$71,A202),0)+IF(AND($B$28&gt;=7,$B$37=$B202),SUMIFS($AE$61:$AE$71,$A$61:$A$71,A202),0)+IF(AND($B$28&gt;=8,$B$38=$B202),SUMIFS($AI$61:$AI$71,$A$61:$A$71,A202),0)+IF(AND($B$28&gt;=9,$B$39=$B202),SUMIFS($AM$61:$AM$71,$A$61:$A$71,A202),0)+IF(AND($B$28&gt;=10,$B$40=$B202),SUMIFS($AQ$61:$AQ$71,$A$61:$A$71,A202),0)</f>
        <v>0</v>
      </c>
      <c r="D202" s="253"/>
      <c r="E202" s="234"/>
      <c r="F202" s="235"/>
      <c r="G202" s="30"/>
    </row>
    <row r="203" spans="1:7" x14ac:dyDescent="0.25">
      <c r="A203" s="57"/>
      <c r="B203" s="57" t="str">
        <f>G193</f>
        <v>X</v>
      </c>
      <c r="C203" s="253">
        <f t="shared" si="5"/>
        <v>0</v>
      </c>
      <c r="D203" s="253"/>
      <c r="E203" s="234"/>
      <c r="F203" s="235"/>
      <c r="G203" s="30"/>
    </row>
    <row r="204" spans="1:7" x14ac:dyDescent="0.25">
      <c r="A204" s="57"/>
      <c r="B204" s="57" t="str">
        <f>G193</f>
        <v>X</v>
      </c>
      <c r="C204" s="253">
        <f t="shared" si="5"/>
        <v>0</v>
      </c>
      <c r="D204" s="253"/>
      <c r="E204" s="234"/>
      <c r="F204" s="235"/>
      <c r="G204" s="30"/>
    </row>
    <row r="205" spans="1:7" x14ac:dyDescent="0.25">
      <c r="A205" s="57"/>
      <c r="B205" s="57" t="str">
        <f>G193</f>
        <v>X</v>
      </c>
      <c r="C205" s="253">
        <f>IF(AND($B$28&gt;=1,$B$31=$B205),SUMIFS($G$76:$G$86,$A$76:$A$86,"Equipements process (RDI)"),0)+IF(AND($B$28&gt;=2,$B$32=$B205),SUMIFS($K$76:$K$86,$A$76:$A$86,"Equipements process (RDI)"),0)+IF(AND($B$28&gt;=3,$B$33=$B205),SUMIFS($O$76:$O$86,$A$76:$A$86,"Equipements process (RDI)"),0)+IF(AND($B$28&gt;=4,$B$34=$B205),SUMIFS($S$76:$S$86,$A$76:$A$86,"Equipements process (RDI)"),0)+IF(AND($B$28&gt;=5,$B$35=$B205),SUMIFS($W$76:$W$86,$A$76:$A$86,"Equipements process (RDI)"),0)+IF(AND($B$28&gt;=6,$B$36=$B205),SUMIFS($AA$76:$AA$86,$A$76:$A$86,"Equipements process (RDI)"),0)+IF(AND($B$28&gt;=7,$B$37=$B205),SUMIFS($AE$76:$AE$86,$A$76:$A$86,"Equipements process (RDI)"),0)+IF(AND($B$28&gt;=8,$B$38=$B205),SUMIFS($AI$76:$AI$86,$A$76:$A$86,"Equipements process (RDI)"),0)+IF(AND($B$28&gt;=9,$B$39=$B205),SUMIFS($AM$76:$AM$86,$A$76:$A$86,"Equipements process (RDI)"),0)+IF(AND($B$28&gt;=10,$B$40=$B205),SUMIFS($AQ$76:$AQ$86,$A$76:$A$86,"Equipements process (RDI)"),0)</f>
        <v>0</v>
      </c>
      <c r="D205" s="253"/>
      <c r="E205" s="234"/>
      <c r="F205" s="235"/>
      <c r="G205" s="30"/>
    </row>
    <row r="206" spans="1:7" x14ac:dyDescent="0.25">
      <c r="A206" s="57"/>
      <c r="B206" s="57" t="str">
        <f>G193</f>
        <v>X</v>
      </c>
      <c r="C206" s="253">
        <f>IF(AND($B$28&gt;=1,$B$31=$B206),SUMIFS($G$76:$G$86,$A$76:$A$86,A206),0)+IF(AND($B$28&gt;=2,$B$32=$B206),SUMIFS($K$76:$K$86,$A$76:$A$86,A206),0)+IF(AND($B$28&gt;=3,$B$33=$B206),SUMIFS($O$76:$O$86,$A$76:$A$86,A206),0)+IF(AND($B$28&gt;=4,$B$34=$B206),SUMIFS($S$76:$S$86,$A$76:$A$86,A206),0)+IF(AND($B$28&gt;=5,$B$35=$B206),SUMIFS($W$76:$W$86,$A$76:$A$86,A206),0)+IF(AND($B$28&gt;=6,$B$36=$B206),SUMIFS($AA$76:$AA$86,$A$76:$A$86,A206),0)+IF(AND($B$28&gt;=7,$B$37=$B206),SUMIFS($AE$76:$AE$86,$A$76:$A$86,A206),0)+IF(AND($B$28&gt;=8,$B$38=$B206),SUMIFS($AI$76:$AI$86,$A$76:$A$86,A206),0)+IF(AND($B$28&gt;=9,$B$39=$B206),SUMIFS($AM$76:$AM$86,$A$76:$A$86,A206),0)+IF(AND($B$28&gt;=10,$B$40=$B206),SUMIFS($AQ$76:$AQ$86,$A$76:$A$86,A206),0)</f>
        <v>0</v>
      </c>
      <c r="D206" s="253"/>
      <c r="E206" s="234"/>
      <c r="F206" s="235"/>
      <c r="G206" s="30"/>
    </row>
    <row r="207" spans="1:7" x14ac:dyDescent="0.25">
      <c r="A207" s="57"/>
      <c r="B207" s="57" t="str">
        <f>G193</f>
        <v>X</v>
      </c>
      <c r="C207" s="253">
        <f>IF(AND($B$28&gt;=1,$B$31=$B207),SUMIFS($G$76:$G$86,$A$76:$A$86,A207),0)+IF(AND($B$28&gt;=2,$B$32=$B207),SUMIFS($K$76:$K$86,$A$76:$A$86,A207),0)+IF(AND($B$28&gt;=3,$B$33=$B207),SUMIFS($O$76:$O$86,$A$76:$A$86,A207),0)+IF(AND($B$28&gt;=4,$B$34=$B207),SUMIFS($S$76:$S$86,$A$76:$A$86,A207),0)+IF(AND($B$28&gt;=5,$B$35=$B207),SUMIFS($W$76:$W$86,$A$76:$A$86,A207),0)+IF(AND($B$28&gt;=6,$B$36=$B207),SUMIFS($AA$76:$AA$86,$A$76:$A$86,A207),0)+IF(AND($B$28&gt;=7,$B$37=$B207),SUMIFS($AE$76:$AE$86,$A$76:$A$86,A207),0)+IF(AND($B$28&gt;=8,$B$38=$B207),SUMIFS($AI$76:$AI$86,$A$76:$A$86,A207),0)+IF(AND($B$28&gt;=9,$B$39=$B207),SUMIFS($AM$76:$AM$86,$A$76:$A$86,A207),0)+IF(AND($B$28&gt;=10,$B$40=$B207),SUMIFS($AQ$76:$AQ$86,$A$76:$A$86,A207),0)</f>
        <v>0</v>
      </c>
      <c r="D207" s="253"/>
      <c r="E207" s="234"/>
      <c r="F207" s="235"/>
      <c r="G207" s="30"/>
    </row>
    <row r="208" spans="1:7" x14ac:dyDescent="0.25">
      <c r="A208" s="57"/>
      <c r="B208" s="57" t="str">
        <f>G193</f>
        <v>X</v>
      </c>
      <c r="C208" s="253">
        <f>IF(AND($B$28&gt;=1,$B$31=$B208),SUMIFS($G$76:$G$86,$A$76:$A$86,A208),0)+IF(AND($B$28&gt;=2,$B$32=$B208),SUMIFS($K$76:$K$86,$A$76:$A$86,A208),0)+IF(AND($B$28&gt;=3,$B$33=$B208),SUMIFS($O$76:$O$86,$A$76:$A$86,A208),0)+IF(AND($B$28&gt;=4,$B$34=$B208),SUMIFS($S$76:$S$86,$A$76:$A$86,A208),0)+IF(AND($B$28&gt;=5,$B$35=$B208),SUMIFS($W$76:$W$86,$A$76:$A$86,A208),0)+IF(AND($B$28&gt;=6,$B$36=$B208),SUMIFS($AA$76:$AA$86,$A$76:$A$86,A208),0)+IF(AND($B$28&gt;=7,$B$37=$B208),SUMIFS($AE$76:$AE$86,$A$76:$A$86,A208),0)+IF(AND($B$28&gt;=8,$B$38=$B208),SUMIFS($AI$76:$AI$86,$A$76:$A$86,A208),0)+IF(AND($B$28&gt;=9,$B$39=$B208),SUMIFS($AM$76:$AM$86,$A$76:$A$86,A208),0)+IF(AND($B$28&gt;=10,$B$40=$B208),SUMIFS($AQ$76:$AQ$86,$A$76:$A$86,A208),0)</f>
        <v>0</v>
      </c>
      <c r="D208" s="253"/>
      <c r="E208" s="234"/>
      <c r="F208" s="235"/>
      <c r="G208" s="30"/>
    </row>
    <row r="209" spans="1:7" x14ac:dyDescent="0.25">
      <c r="A209" s="28"/>
      <c r="B209" s="28" t="str">
        <f>G193</f>
        <v>X</v>
      </c>
      <c r="C209" s="254">
        <f>IF(AND($B$28&gt;=1,$B$31=$B209),$G$91,0)+IF(AND($B$28&gt;=2,$B$32=$B209),$K$91,0)+IF(AND($B$28&gt;=3,$B$33=$B209),$O$91,0)+IF(AND($B$28&gt;=4,$B$34=$B209),$S$91,0)+IF(AND($B$28&gt;=5,$B$35=$B209),$W$91,0)+IF(AND($B$28&gt;=6,$B$36=$B209),$AA$91,0)+IF(AND($B$28&gt;=7,$B$37=$B209),$AE$91,0)+IF(AND($B$28&gt;=8,$B$38=$B209),$AI$91,0)+IF(AND($B$28&gt;=9,$B$39=$B209),$AM$91,0)+IF(AND($B$28&gt;=10,$B$40=$B209),$AQ$91,0)</f>
        <v>0</v>
      </c>
      <c r="D209" s="254"/>
      <c r="E209" s="251"/>
      <c r="F209" s="252"/>
      <c r="G209" s="77">
        <f>SUM(C193:D209)</f>
        <v>0</v>
      </c>
    </row>
    <row r="210" spans="1:7" x14ac:dyDescent="0.25">
      <c r="A210" s="56"/>
      <c r="B210" s="56" t="str">
        <f>G210</f>
        <v>X</v>
      </c>
      <c r="C210" s="255">
        <f>IF(AND($B$28&gt;=1,$B$31=$B210),SUMIFS($G$46:$G$56,$A$46:$A$56,"Statutaire de la fonction publique"),0)+IF(AND($B$28&gt;=2,$B$32=$B210),SUMIFS($K$46:$K$56,$A$46:$A$56,"Statutaire de la fonction publique"),0)+IF(AND($B$28&gt;=3,$B$33=$B210),SUMIFS($O$46:$O$56,$A$46:$A$56,"Statutaire de la fonction publique"),0)+IF(AND($B$28&gt;=4,$B$34=$B210),SUMIFS($S$46:$S$56,$A$46:$A$56,"Statutaire de la fonction publique"),0)+IF(AND($B$28&gt;=5,$B$35=$B210),SUMIFS($W$46:$W$56,$A$46:$A$56,"Statutaire de la fonction publique"),0)+IF(AND($B$28&gt;=6,$B$36=$B210),SUMIFS($AA$46:$AA$56,$A$46:$A$56,"Statutaire de la fonction publique"),0)+IF(AND($B$28&gt;=7,$B$37=$B210),SUMIFS($AE$46:$AE$56,$A$46:$A$56,"Statutaire de la fonction publique"),0)+IF(AND($B$28&gt;=8,$B$38=$B210),SUMIFS($AI$46:$AI$56,$A$46:$A$56,"Statutaire de la fonction publique"),0)+IF(AND($B$28&gt;=9,$B$39=$B210),SUMIFS($AM$46:$AM$56,$A$46:$A$56,"Statutaire de la fonction publique"),0)+IF(AND($B$28&gt;=10,$B$40=$B210),SUMIFS($AQ$46:$AQ$56,$A$46:$A$56,"Statutaire de la fonction publique"),0)</f>
        <v>0</v>
      </c>
      <c r="D210" s="255"/>
      <c r="E210" s="232"/>
      <c r="F210" s="233"/>
      <c r="G210" s="30" t="str">
        <f>IF(OR($B$31=G142,$B$31=G159,$B$31=G176,$B$31=G193),IF(OR($B$32=G142,$B$32=G159,$B$32=G176,$B$32=G193),IF(OR($B$33=G142,$B$33=G159,$B$33=G176,$B$33=G193),IF(OR($B$34=G142,$B$34=G159,$B$34=G176,$B$34=G193),IF(OR($B$35=G142,$B$35=G159,$B$35=G176,$B$35=G193),IF(OR($B$36=G142,$B$36=G159,$B$36=G176,$B$36=G193),IF(OR($B$37=G142,$B$37=G159,$B$37=G176,$B$37=G193),IF(OR($B$38=G142,$B$38=G159,$B$38=G176,$B$38=G193),IF(OR($B$39=G142,$B$39=G159,$B$39=G176,$B$39=G193),IF(OR($B$40=G142,$B$40=G159,$B$40=G176,$B$40=G193),"X",$B$40),$B$39),$B$38),$B$37),$B$36),$B$35),$B$34),$B$33),$B$32),$B$31)</f>
        <v>X</v>
      </c>
    </row>
    <row r="211" spans="1:7" x14ac:dyDescent="0.25">
      <c r="A211" s="57"/>
      <c r="B211" s="57" t="str">
        <f>G210</f>
        <v>X</v>
      </c>
      <c r="C211" s="253">
        <f>IF(AND($B$28&gt;=1,$B$31=$B211),SUMIFS($G$46:$G$56,$A$46:$A$56,"Non statutaire de la fonction publique"),0)+IF(AND($B$28&gt;=2,$B$32=$B211),SUMIFS($K$46:$K$56,$A$46:$A$56,"Non statutaire de la fonction publique"),0)+IF(AND($B$28&gt;=3,$B$33=$B211),SUMIFS($O$46:$O$56,$A$46:$A$56,"Non statutaire de la fonction publique"),0)+IF(AND($B$28&gt;=4,$B$34=$B211),SUMIFS($S$46:$S$56,$A$46:$A$56,"Non statutaire de la fonction publique"),0)+IF(AND($B$28&gt;=5,$B$35=$B211),SUMIFS($W$46:$W$56,$A$46:$A$56,"Non statutaire de la fonction publique"),0)+IF(AND($B$28&gt;=6,$B$36=$B211),SUMIFS($AA$46:$AA$56,$A$46:$A$56,"Non statutaire de la fonction publique"),0)+IF(AND($B$28&gt;=7,$B$37=$B211),SUMIFS($AE$46:$AE$56,$A$46:$A$56,"Non statutaire de la fonction publique"),0)+IF(AND($B$28&gt;=8,$B$38=$B211),SUMIFS($AI$46:$AI$56,$A$46:$A$56,"Non statutaire de la fonction publique"),0)+IF(AND($B$28&gt;=9,$B$39=$B211),SUMIFS($AM$46:$AM$56,$A$46:$A$56,"Non statutaire de la fonction publique"),0)+IF(AND($B$28&gt;=10,$B$40=$B211),SUMIFS($AQ$46:$AQ$56,$A$46:$A$56,"Non statutaire de la fonction publique"),0)</f>
        <v>0</v>
      </c>
      <c r="D211" s="253"/>
      <c r="E211" s="234"/>
      <c r="F211" s="235"/>
      <c r="G211" s="30"/>
    </row>
    <row r="212" spans="1:7" x14ac:dyDescent="0.25">
      <c r="A212" s="57"/>
      <c r="B212" s="57" t="str">
        <f>G210</f>
        <v>X</v>
      </c>
      <c r="C212" s="253">
        <f>IF(AND($B$28&gt;=1,$B$31=$B212),SUMIFS($G$46:$G$56,$A$46:$A$56,$A212),0)+IF(AND($B$28&gt;=2,$B$32=$B212),SUMIFS($K$46:$K$56,$A$46:$A$56,$A212),0)+IF(AND($B$28&gt;=3,$B$33=$B212),SUMIFS($O$46:$O$56,$A$46:$A$56,$A212),0)+IF(AND($B$28&gt;=4,$B$34=$B212),SUMIFS($S$46:$S$56,$A$46:$A$56,$A212),0)+IF(AND($B$28&gt;=5,$B$35=$B212),SUMIFS($W$46:$W$56,$A$46:$A$56,$A212),0)+IF(AND($B$28&gt;=6,$B$36=$B212),SUMIFS($AA$46:$AA$56,$A$46:$A$56,$A212),0)+IF(AND($B$28&gt;=7,$B$37=$B212),SUMIFS($AE$46:$AE$56,$A$46:$A$56,$A212),0)+IF(AND($B$28&gt;=8,$B$38=$B212),SUMIFS($AI$46:$AI$56,$A$46:$A$56,$A212),0)+IF(AND($B$28&gt;=9,$B$39=$B212),SUMIFS($AM$46:$AM$56,$A$46:$A$56,$A212),0)+IF(AND($B$28&gt;=10,$B$40=$B212),SUMIFS($AQ$46:$AQ$56,$A$46:$A$56,$A212),0)</f>
        <v>0</v>
      </c>
      <c r="D212" s="253"/>
      <c r="E212" s="234"/>
      <c r="F212" s="235"/>
      <c r="G212" s="30"/>
    </row>
    <row r="213" spans="1:7" x14ac:dyDescent="0.25">
      <c r="A213" s="57"/>
      <c r="B213" s="57" t="str">
        <f>G210</f>
        <v>X</v>
      </c>
      <c r="C213" s="253">
        <f t="shared" ref="C213:C219" si="6">IF(AND($B$28&gt;=1,$B$31=$B213),SUMIFS($G$61:$G$71,$A$61:$A$71,A213),0)+IF(AND($B$28&gt;=2,$B$32=$B213),SUMIFS($K$61:$K$71,$A$61:$A$71,A213),0)+IF(AND($B$28&gt;=3,$B$33=$B213),SUMIFS($O$61:$O$71,$A$61:$A$71,A213),0)+IF(AND($B$28&gt;=4,$B$34=$B213),SUMIFS($S$61:$S$71,$A$61:$A$71,A213),0)+IF(AND($B$28&gt;=5,$B$35=$B213),SUMIFS($W$61:$W$71,$A$61:$A$71,A213),0)+IF(AND($B$28&gt;=6,$B$36=$B213),SUMIFS($AA$61:$AA$71,$A$61:$A$71,A213),0)+IF(AND($B$28&gt;=7,$B$37=$B213),SUMIFS($AE$61:$AE$71,$A$61:$A$71,A213),0)+IF(AND($B$28&gt;=8,$B$38=$B213),SUMIFS($AI$61:$AI$71,$A$61:$A$71,A213),0)+IF(AND($B$28&gt;=9,$B$39=$B213),SUMIFS($AM$61:$AM$71,$A$61:$A$71,A213),0)+IF(AND($B$28&gt;=10,$B$40=$B213),SUMIFS($AQ$61:$AQ$71,$A$61:$A$71,A213),0)</f>
        <v>0</v>
      </c>
      <c r="D213" s="253"/>
      <c r="E213" s="234"/>
      <c r="F213" s="235"/>
      <c r="G213" s="30"/>
    </row>
    <row r="214" spans="1:7" x14ac:dyDescent="0.25">
      <c r="A214" s="57"/>
      <c r="B214" s="57" t="str">
        <f>G210</f>
        <v>X</v>
      </c>
      <c r="C214" s="253">
        <f t="shared" si="6"/>
        <v>0</v>
      </c>
      <c r="D214" s="253"/>
      <c r="E214" s="234"/>
      <c r="F214" s="235"/>
      <c r="G214" s="30"/>
    </row>
    <row r="215" spans="1:7" x14ac:dyDescent="0.25">
      <c r="A215" s="57"/>
      <c r="B215" s="57" t="str">
        <f>G210</f>
        <v>X</v>
      </c>
      <c r="C215" s="253">
        <f t="shared" si="6"/>
        <v>0</v>
      </c>
      <c r="D215" s="253"/>
      <c r="E215" s="234"/>
      <c r="F215" s="235"/>
      <c r="G215" s="30"/>
    </row>
    <row r="216" spans="1:7" x14ac:dyDescent="0.25">
      <c r="A216" s="57"/>
      <c r="B216" s="57" t="str">
        <f>G210</f>
        <v>X</v>
      </c>
      <c r="C216" s="253">
        <f t="shared" si="6"/>
        <v>0</v>
      </c>
      <c r="D216" s="253"/>
      <c r="E216" s="234"/>
      <c r="F216" s="235"/>
      <c r="G216" s="30"/>
    </row>
    <row r="217" spans="1:7" x14ac:dyDescent="0.25">
      <c r="A217" s="57"/>
      <c r="B217" s="57" t="str">
        <f>G210</f>
        <v>X</v>
      </c>
      <c r="C217" s="253">
        <f t="shared" si="6"/>
        <v>0</v>
      </c>
      <c r="D217" s="253"/>
      <c r="E217" s="234"/>
      <c r="F217" s="235"/>
      <c r="G217" s="30"/>
    </row>
    <row r="218" spans="1:7" x14ac:dyDescent="0.25">
      <c r="A218" s="57"/>
      <c r="B218" s="57" t="str">
        <f>G210</f>
        <v>X</v>
      </c>
      <c r="C218" s="253">
        <f t="shared" si="6"/>
        <v>0</v>
      </c>
      <c r="D218" s="253"/>
      <c r="E218" s="234"/>
      <c r="F218" s="235"/>
      <c r="G218" s="30"/>
    </row>
    <row r="219" spans="1:7" x14ac:dyDescent="0.25">
      <c r="A219" s="57"/>
      <c r="B219" s="57" t="str">
        <f>G210</f>
        <v>X</v>
      </c>
      <c r="C219" s="253">
        <f t="shared" si="6"/>
        <v>0</v>
      </c>
      <c r="D219" s="253"/>
      <c r="E219" s="234"/>
      <c r="F219" s="235"/>
      <c r="G219" s="30"/>
    </row>
    <row r="220" spans="1:7" x14ac:dyDescent="0.25">
      <c r="A220" s="57"/>
      <c r="B220" s="57"/>
      <c r="C220" s="253"/>
      <c r="D220" s="253"/>
      <c r="E220" s="234"/>
      <c r="F220" s="235"/>
      <c r="G220" s="30"/>
    </row>
    <row r="221" spans="1:7" x14ac:dyDescent="0.25">
      <c r="A221" s="57"/>
      <c r="B221" s="57"/>
      <c r="C221" s="253"/>
      <c r="D221" s="253"/>
      <c r="E221" s="234"/>
      <c r="F221" s="235"/>
      <c r="G221" s="30"/>
    </row>
    <row r="222" spans="1:7" x14ac:dyDescent="0.25">
      <c r="A222" s="57"/>
      <c r="B222" s="57"/>
      <c r="C222" s="253"/>
      <c r="D222" s="253"/>
      <c r="E222" s="234"/>
      <c r="F222" s="235"/>
      <c r="G222" s="30"/>
    </row>
    <row r="223" spans="1:7" x14ac:dyDescent="0.25">
      <c r="A223" s="57"/>
      <c r="B223" s="57"/>
      <c r="C223" s="253"/>
      <c r="D223" s="253"/>
      <c r="E223" s="234"/>
      <c r="F223" s="235"/>
      <c r="G223" s="30"/>
    </row>
    <row r="224" spans="1:7" x14ac:dyDescent="0.25">
      <c r="A224" s="57"/>
      <c r="B224" s="57"/>
      <c r="C224" s="253"/>
      <c r="D224" s="253"/>
      <c r="E224" s="234"/>
      <c r="F224" s="235"/>
      <c r="G224" s="30"/>
    </row>
    <row r="225" spans="1:7" x14ac:dyDescent="0.25">
      <c r="A225" s="57"/>
      <c r="B225" s="57"/>
      <c r="C225" s="253"/>
      <c r="D225" s="253"/>
      <c r="E225" s="234"/>
      <c r="F225" s="235"/>
      <c r="G225" s="30"/>
    </row>
    <row r="226" spans="1:7" x14ac:dyDescent="0.25">
      <c r="A226" s="28"/>
      <c r="B226" s="28"/>
      <c r="C226" s="254"/>
      <c r="D226" s="254"/>
      <c r="E226" s="251"/>
      <c r="F226" s="252"/>
      <c r="G226" s="77">
        <f>SUM(C210:D226)</f>
        <v>0</v>
      </c>
    </row>
  </sheetData>
  <customSheetViews>
    <customSheetView guid="{382F9144-C632-471B-9E71-B8C862BB84A7}" scale="85" showGridLines="0">
      <selection activeCell="F15" sqref="F15"/>
      <pageMargins left="0.7" right="0.7" top="0.75" bottom="0.75" header="0.3" footer="0.3"/>
    </customSheetView>
  </customSheetViews>
  <mergeCells count="141">
    <mergeCell ref="C223:D223"/>
    <mergeCell ref="C224:D224"/>
    <mergeCell ref="C225:D225"/>
    <mergeCell ref="C226:D226"/>
    <mergeCell ref="C217:D217"/>
    <mergeCell ref="C218:D218"/>
    <mergeCell ref="C219:D219"/>
    <mergeCell ref="C220:D220"/>
    <mergeCell ref="C221:D221"/>
    <mergeCell ref="C222:D222"/>
    <mergeCell ref="C211:D211"/>
    <mergeCell ref="C212:D212"/>
    <mergeCell ref="C213:D213"/>
    <mergeCell ref="C214:D214"/>
    <mergeCell ref="C215:D215"/>
    <mergeCell ref="C216:D216"/>
    <mergeCell ref="C205:D205"/>
    <mergeCell ref="C206:D206"/>
    <mergeCell ref="C207:D207"/>
    <mergeCell ref="C208:D208"/>
    <mergeCell ref="C209:D209"/>
    <mergeCell ref="C210:D210"/>
    <mergeCell ref="C199:D199"/>
    <mergeCell ref="C200:D200"/>
    <mergeCell ref="C201:D201"/>
    <mergeCell ref="C202:D202"/>
    <mergeCell ref="C203:D203"/>
    <mergeCell ref="C204:D204"/>
    <mergeCell ref="C193:D193"/>
    <mergeCell ref="C194:D194"/>
    <mergeCell ref="C195:D195"/>
    <mergeCell ref="C196:D196"/>
    <mergeCell ref="C197:D197"/>
    <mergeCell ref="C198:D198"/>
    <mergeCell ref="C189:D189"/>
    <mergeCell ref="C190:D190"/>
    <mergeCell ref="C191:D191"/>
    <mergeCell ref="C192:D192"/>
    <mergeCell ref="C181:D181"/>
    <mergeCell ref="C182:D182"/>
    <mergeCell ref="C183:D183"/>
    <mergeCell ref="C184:D184"/>
    <mergeCell ref="C185:D185"/>
    <mergeCell ref="C186:D186"/>
    <mergeCell ref="E159:F175"/>
    <mergeCell ref="E176:F192"/>
    <mergeCell ref="E193:F209"/>
    <mergeCell ref="E210:F226"/>
    <mergeCell ref="C121:D121"/>
    <mergeCell ref="C164:D164"/>
    <mergeCell ref="C165:D165"/>
    <mergeCell ref="C166:D166"/>
    <mergeCell ref="C167:D167"/>
    <mergeCell ref="C168:D168"/>
    <mergeCell ref="C175:D175"/>
    <mergeCell ref="C176:D176"/>
    <mergeCell ref="C177:D177"/>
    <mergeCell ref="C178:D178"/>
    <mergeCell ref="C179:D179"/>
    <mergeCell ref="C180:D180"/>
    <mergeCell ref="C169:D169"/>
    <mergeCell ref="C170:D170"/>
    <mergeCell ref="C171:D171"/>
    <mergeCell ref="C172:D172"/>
    <mergeCell ref="C173:D173"/>
    <mergeCell ref="C174:D174"/>
    <mergeCell ref="C187:D187"/>
    <mergeCell ref="C188:D188"/>
    <mergeCell ref="A47:B47"/>
    <mergeCell ref="D47:F47"/>
    <mergeCell ref="A1:F1"/>
    <mergeCell ref="A3:E3"/>
    <mergeCell ref="A13:E13"/>
    <mergeCell ref="B19:D19"/>
    <mergeCell ref="C31:E31"/>
    <mergeCell ref="C32:E32"/>
    <mergeCell ref="C33:E33"/>
    <mergeCell ref="C34:E34"/>
    <mergeCell ref="C35:E35"/>
    <mergeCell ref="P47:R47"/>
    <mergeCell ref="S47:U47"/>
    <mergeCell ref="V47:X47"/>
    <mergeCell ref="Y47:AA47"/>
    <mergeCell ref="AB47:AD47"/>
    <mergeCell ref="AE47:AG47"/>
    <mergeCell ref="C36:E36"/>
    <mergeCell ref="C37:E37"/>
    <mergeCell ref="C38:E38"/>
    <mergeCell ref="C39:E39"/>
    <mergeCell ref="C40:E40"/>
    <mergeCell ref="C41:E41"/>
    <mergeCell ref="C42:E42"/>
    <mergeCell ref="C43:E43"/>
    <mergeCell ref="J76:L76"/>
    <mergeCell ref="M76:O76"/>
    <mergeCell ref="P76:R76"/>
    <mergeCell ref="S76:U76"/>
    <mergeCell ref="V76:X76"/>
    <mergeCell ref="Y76:AA76"/>
    <mergeCell ref="AH47:AJ47"/>
    <mergeCell ref="AK47:AM47"/>
    <mergeCell ref="A62:B62"/>
    <mergeCell ref="D62:F62"/>
    <mergeCell ref="G62:I62"/>
    <mergeCell ref="J62:L62"/>
    <mergeCell ref="M62:O62"/>
    <mergeCell ref="P62:R62"/>
    <mergeCell ref="S62:U62"/>
    <mergeCell ref="V62:X62"/>
    <mergeCell ref="Y62:AA62"/>
    <mergeCell ref="AB62:AD62"/>
    <mergeCell ref="AE62:AG62"/>
    <mergeCell ref="AH62:AJ62"/>
    <mergeCell ref="AK62:AM62"/>
    <mergeCell ref="G47:I47"/>
    <mergeCell ref="J47:L47"/>
    <mergeCell ref="M47:O47"/>
    <mergeCell ref="A102:A110"/>
    <mergeCell ref="A111:A116"/>
    <mergeCell ref="C122:D136"/>
    <mergeCell ref="D137:E151"/>
    <mergeCell ref="AB76:AD76"/>
    <mergeCell ref="AE76:AG76"/>
    <mergeCell ref="AH76:AJ76"/>
    <mergeCell ref="AK76:AM76"/>
    <mergeCell ref="A86:B87"/>
    <mergeCell ref="D86:F86"/>
    <mergeCell ref="G86:I86"/>
    <mergeCell ref="J86:L86"/>
    <mergeCell ref="M86:O86"/>
    <mergeCell ref="P86:R86"/>
    <mergeCell ref="S86:U86"/>
    <mergeCell ref="V86:X86"/>
    <mergeCell ref="Y86:AA86"/>
    <mergeCell ref="AB86:AD86"/>
    <mergeCell ref="AE86:AG86"/>
    <mergeCell ref="AH86:AJ86"/>
    <mergeCell ref="AK86:AM86"/>
    <mergeCell ref="A76:B76"/>
    <mergeCell ref="D76:F76"/>
    <mergeCell ref="G76:I76"/>
  </mergeCells>
  <conditionalFormatting sqref="A220:F226">
    <cfRule type="expression" dxfId="215" priority="68">
      <formula>$G$226=0</formula>
    </cfRule>
  </conditionalFormatting>
  <conditionalFormatting sqref="A164:B175">
    <cfRule type="expression" dxfId="214" priority="19">
      <formula>$C164&gt;0.005</formula>
    </cfRule>
  </conditionalFormatting>
  <conditionalFormatting sqref="A164:F175">
    <cfRule type="expression" dxfId="213" priority="20">
      <formula>$G$175=0</formula>
    </cfRule>
  </conditionalFormatting>
  <conditionalFormatting sqref="A176:F192">
    <cfRule type="expression" dxfId="212" priority="24">
      <formula>$G$192=0</formula>
    </cfRule>
  </conditionalFormatting>
  <conditionalFormatting sqref="A193:F209">
    <cfRule type="expression" dxfId="211" priority="25">
      <formula>$G$209=0</formula>
    </cfRule>
  </conditionalFormatting>
  <conditionalFormatting sqref="A210:F219">
    <cfRule type="expression" dxfId="210" priority="26">
      <formula>$G$226=0</formula>
    </cfRule>
  </conditionalFormatting>
  <conditionalFormatting sqref="C164:D175">
    <cfRule type="cellIs" dxfId="209" priority="18" operator="greaterThan">
      <formula>0.005</formula>
    </cfRule>
  </conditionalFormatting>
  <conditionalFormatting sqref="E176">
    <cfRule type="expression" dxfId="208" priority="21">
      <formula>$G$192=0</formula>
    </cfRule>
  </conditionalFormatting>
  <conditionalFormatting sqref="E193">
    <cfRule type="expression" dxfId="207" priority="22">
      <formula>$G$209=0</formula>
    </cfRule>
  </conditionalFormatting>
  <conditionalFormatting sqref="E210">
    <cfRule type="expression" dxfId="206" priority="23">
      <formula>$G$226=0</formula>
    </cfRule>
  </conditionalFormatting>
  <conditionalFormatting sqref="A49:A59">
    <cfRule type="containsText" dxfId="205" priority="14" operator="containsText" text="Choisir une catégorie">
      <formula>NOT(ISERROR(SEARCH("Choisir une catégorie",A49)))</formula>
    </cfRule>
  </conditionalFormatting>
  <conditionalFormatting sqref="A64:A73">
    <cfRule type="containsText" dxfId="204" priority="13" operator="containsText" text="Choisir une catégorie">
      <formula>NOT(ISERROR(SEARCH("Choisir une catégorie",A64)))</formula>
    </cfRule>
  </conditionalFormatting>
  <conditionalFormatting sqref="A78:A82">
    <cfRule type="containsText" dxfId="203" priority="10" operator="containsText" text="Choisir une catégorie">
      <formula>NOT(ISERROR(SEARCH("Choisir une catégorie",A78)))</formula>
    </cfRule>
  </conditionalFormatting>
  <conditionalFormatting sqref="A137:B151">
    <cfRule type="expression" dxfId="202" priority="3">
      <formula>$C137&gt;0.005</formula>
    </cfRule>
  </conditionalFormatting>
  <conditionalFormatting sqref="B78:B82">
    <cfRule type="containsText" dxfId="201" priority="9" operator="containsText" text="A préciser">
      <formula>NOT(ISERROR(SEARCH("A préciser",B78)))</formula>
    </cfRule>
  </conditionalFormatting>
  <conditionalFormatting sqref="B49:C59">
    <cfRule type="containsText" dxfId="200" priority="12" operator="containsText" text="Catégorie et niveau de qualification">
      <formula>NOT(ISERROR(SEARCH("Catégorie et niveau de qualification",B49)))</formula>
    </cfRule>
  </conditionalFormatting>
  <conditionalFormatting sqref="B64:C73">
    <cfRule type="containsText" dxfId="199" priority="11" operator="containsText" text="A préciser">
      <formula>NOT(ISERROR(SEARCH("A préciser",B64)))</formula>
    </cfRule>
  </conditionalFormatting>
  <conditionalFormatting sqref="C12">
    <cfRule type="expression" dxfId="198" priority="8">
      <formula>A$46&gt;$B$27</formula>
    </cfRule>
  </conditionalFormatting>
  <conditionalFormatting sqref="C137:C151 B122:B136">
    <cfRule type="cellIs" dxfId="197" priority="4" operator="greaterThan">
      <formula>0.005</formula>
    </cfRule>
  </conditionalFormatting>
  <conditionalFormatting sqref="A29:B29">
    <cfRule type="expression" dxfId="196" priority="7">
      <formula>$B28&lt;&gt;$C$29</formula>
    </cfRule>
  </conditionalFormatting>
  <conditionalFormatting sqref="A137:E151">
    <cfRule type="expression" dxfId="195" priority="5">
      <formula>$F$169=0</formula>
    </cfRule>
  </conditionalFormatting>
  <conditionalFormatting sqref="A152:E163">
    <cfRule type="expression" dxfId="194" priority="6">
      <formula>$F$184=0</formula>
    </cfRule>
  </conditionalFormatting>
  <conditionalFormatting sqref="D62:AM74 D76:AM83 D86:AM88 D47:AM60">
    <cfRule type="expression" dxfId="193" priority="15">
      <formula>C$46&gt;$B$27</formula>
    </cfRule>
  </conditionalFormatting>
  <conditionalFormatting sqref="A32:C43">
    <cfRule type="expression" dxfId="192" priority="16">
      <formula>$F32&gt;$B$27</formula>
    </cfRule>
  </conditionalFormatting>
  <conditionalFormatting sqref="AH86:AJ88 AH62:AJ74 AH76:AJ83 AH47:AJ48 AH60:AJ60 AH49:AI59">
    <cfRule type="expression" dxfId="191" priority="2">
      <formula>C$46&gt;$B$27</formula>
    </cfRule>
  </conditionalFormatting>
  <conditionalFormatting sqref="AK86:AM88 AK62:AM74 AK76:AM83 AK47:AM48 AK60:AM60 AK49:AL59">
    <cfRule type="expression" dxfId="190" priority="1">
      <formula>#REF!&gt;$B$27</formula>
    </cfRule>
  </conditionalFormatting>
  <conditionalFormatting sqref="A122:A136">
    <cfRule type="expression" dxfId="189" priority="17">
      <formula>$B122&gt;0.005</formula>
    </cfRule>
  </conditionalFormatting>
  <dataValidations count="9">
    <dataValidation type="list" allowBlank="1" showInputMessage="1" showErrorMessage="1" sqref="B23">
      <formula1>"Choisir une valeur,Assujetti à la TVA,Non assujetti à la TVA,Assujetti partiel à la TVA"</formula1>
    </dataValidation>
    <dataValidation type="list" allowBlank="1" showInputMessage="1" showErrorMessage="1" sqref="B20">
      <formula1>"Petite ou moyenne,GE"</formula1>
    </dataValidation>
    <dataValidation type="list" allowBlank="1" showInputMessage="1" showErrorMessage="1" sqref="B26">
      <formula1>"Organisme de recherche et de diffusion des connaissances,Entreprise"</formula1>
    </dataValidation>
    <dataValidation type="list" allowBlank="1" showInputMessage="1" showErrorMessage="1" sqref="B21">
      <formula1>"publique,privée"</formula1>
    </dataValidation>
    <dataValidation type="list" allowBlank="1" showInputMessage="1" showErrorMessage="1" sqref="B29">
      <formula1>"Collaboration effective,Large diffusion des résultats,Publication au catalogue officiel"</formula1>
    </dataValidation>
    <dataValidation type="list" allowBlank="1" showInputMessage="1" showErrorMessage="1" sqref="A49:A59">
      <formula1>$A$122:$A$132</formula1>
    </dataValidation>
    <dataValidation type="list" allowBlank="1" showInputMessage="1" showErrorMessage="1" sqref="A64:A73">
      <formula1>$A$133:$A$135</formula1>
    </dataValidation>
    <dataValidation type="list" allowBlank="1" showInputMessage="1" showErrorMessage="1" sqref="A78:A82">
      <formula1>$A$136</formula1>
    </dataValidation>
    <dataValidation type="list" allowBlank="1" showInputMessage="1" showErrorMessage="1" sqref="B22">
      <formula1>"Assujetti à la TVA,Non assujetti à la TVA,Assujetti partiel à la TVA"</formula1>
    </dataValidation>
  </dataValidations>
  <hyperlinks>
    <hyperlink ref="A7" location="P01_BUD" display="Budget prévisionnel de l'opération"/>
    <hyperlink ref="A9" location="P01_FIN" display="Plan de financement"/>
    <hyperlink ref="A6" location="P01_CAR" display="Caractéristiques générales du projet"/>
    <hyperlink ref="A8" location="P01_COUT" display="Synthèse des coûts et montant de l'aide solicitée"/>
    <hyperlink ref="A10" location="P01_AIDE" display="Aide au remplissage des coûts sur votre espace web AGIR"/>
    <hyperlink ref="B14" location="'NOTICE  '!A1" display="Si vous avez le moindre doute, n'ésitez pas à consulter la notic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M226"/>
  <sheetViews>
    <sheetView showGridLines="0" topLeftCell="A91" zoomScale="85" zoomScaleNormal="85" workbookViewId="0">
      <selection activeCell="D101" sqref="D101:D110"/>
    </sheetView>
  </sheetViews>
  <sheetFormatPr baseColWidth="10" defaultColWidth="11.42578125" defaultRowHeight="14.25" x14ac:dyDescent="0.25"/>
  <cols>
    <col min="1" max="1" width="59.28515625" style="1" customWidth="1"/>
    <col min="2" max="2" width="56.5703125" style="1" customWidth="1"/>
    <col min="3" max="12" width="20.85546875" style="1" customWidth="1"/>
    <col min="13" max="14" width="14.28515625" style="1" customWidth="1"/>
    <col min="15" max="16" width="20.85546875" style="1" customWidth="1"/>
    <col min="17" max="18" width="14.28515625" style="1" customWidth="1"/>
    <col min="19" max="20" width="20.85546875" style="1" customWidth="1"/>
    <col min="21" max="22" width="14.28515625" style="1" customWidth="1"/>
    <col min="23" max="24" width="20.85546875" style="1" customWidth="1"/>
    <col min="25" max="26" width="14.28515625" style="1" customWidth="1"/>
    <col min="27" max="28" width="20.85546875" style="1" customWidth="1"/>
    <col min="29" max="30" width="14.28515625" style="1" customWidth="1"/>
    <col min="31" max="32" width="20.85546875" style="1" customWidth="1"/>
    <col min="33" max="34" width="14.28515625" style="1" customWidth="1"/>
    <col min="35" max="36" width="20.85546875" style="1" customWidth="1"/>
    <col min="37" max="38" width="14.28515625" style="1" customWidth="1"/>
    <col min="39" max="40" width="20.85546875" style="1" customWidth="1"/>
    <col min="41" max="42" width="14.28515625" style="1" customWidth="1"/>
    <col min="43" max="44" width="20.85546875" style="1" customWidth="1"/>
    <col min="45" max="16384" width="11.42578125" style="1"/>
  </cols>
  <sheetData>
    <row r="1" spans="1:6" s="127" customFormat="1" ht="63" customHeight="1" x14ac:dyDescent="0.25">
      <c r="A1" s="236" t="s">
        <v>61</v>
      </c>
      <c r="B1" s="237"/>
      <c r="C1" s="237"/>
      <c r="D1" s="237"/>
      <c r="E1" s="237"/>
      <c r="F1" s="238"/>
    </row>
    <row r="2" spans="1:6" ht="34.5" customHeight="1" x14ac:dyDescent="0.25">
      <c r="A2" s="4" t="s">
        <v>3</v>
      </c>
      <c r="B2" s="5"/>
      <c r="C2" s="5"/>
      <c r="D2" s="5"/>
      <c r="E2" s="5"/>
      <c r="F2" s="5"/>
    </row>
    <row r="3" spans="1:6" s="3" customFormat="1" ht="60" customHeight="1" x14ac:dyDescent="0.25">
      <c r="A3" s="219" t="s">
        <v>105</v>
      </c>
      <c r="B3" s="219"/>
      <c r="C3" s="219"/>
      <c r="D3" s="219"/>
      <c r="E3" s="219"/>
    </row>
    <row r="4" spans="1:6" s="3" customFormat="1" ht="21" customHeight="1" x14ac:dyDescent="0.25">
      <c r="A4" s="132"/>
      <c r="B4" s="132"/>
      <c r="C4" s="132"/>
      <c r="D4" s="132"/>
      <c r="E4" s="132"/>
    </row>
    <row r="5" spans="1:6" s="3" customFormat="1" ht="15" x14ac:dyDescent="0.25">
      <c r="A5" s="12" t="s">
        <v>56</v>
      </c>
      <c r="B5" s="1"/>
      <c r="C5" s="1"/>
      <c r="D5" s="1"/>
      <c r="E5" s="1"/>
    </row>
    <row r="6" spans="1:6" s="3" customFormat="1" ht="15" x14ac:dyDescent="0.25">
      <c r="A6" s="157" t="s">
        <v>4</v>
      </c>
      <c r="B6" s="1"/>
      <c r="C6" s="1"/>
      <c r="D6" s="1"/>
      <c r="E6" s="1"/>
    </row>
    <row r="7" spans="1:6" s="3" customFormat="1" ht="15" x14ac:dyDescent="0.25">
      <c r="A7" s="91" t="s">
        <v>12</v>
      </c>
      <c r="B7" s="1"/>
      <c r="C7" s="1"/>
      <c r="D7" s="1"/>
      <c r="E7" s="1"/>
    </row>
    <row r="8" spans="1:6" s="3" customFormat="1" ht="15" x14ac:dyDescent="0.25">
      <c r="A8" s="91" t="s">
        <v>104</v>
      </c>
      <c r="B8" s="1"/>
      <c r="C8" s="1"/>
      <c r="D8" s="1"/>
      <c r="E8" s="1"/>
    </row>
    <row r="9" spans="1:6" s="3" customFormat="1" ht="15" x14ac:dyDescent="0.25">
      <c r="A9" s="91" t="s">
        <v>29</v>
      </c>
      <c r="B9" s="1"/>
      <c r="C9" s="131"/>
      <c r="D9" s="131"/>
      <c r="E9" s="131"/>
    </row>
    <row r="10" spans="1:6" s="3" customFormat="1" ht="15" x14ac:dyDescent="0.25">
      <c r="A10" s="91" t="s">
        <v>84</v>
      </c>
      <c r="B10" s="1"/>
      <c r="C10" s="131"/>
      <c r="D10" s="131"/>
      <c r="E10" s="131"/>
    </row>
    <row r="11" spans="1:6" s="3" customFormat="1" ht="15.75" thickBot="1" x14ac:dyDescent="0.3">
      <c r="A11" s="13"/>
      <c r="B11" s="14"/>
      <c r="C11" s="14"/>
      <c r="D11" s="14"/>
      <c r="E11" s="14"/>
    </row>
    <row r="12" spans="1:6" s="3" customFormat="1" ht="15.75" thickBot="1" x14ac:dyDescent="0.3">
      <c r="A12" s="152"/>
      <c r="B12" s="153" t="s">
        <v>139</v>
      </c>
      <c r="C12" s="155"/>
    </row>
    <row r="13" spans="1:6" s="3" customFormat="1" ht="24" customHeight="1" x14ac:dyDescent="0.25">
      <c r="A13" s="218"/>
      <c r="B13" s="218"/>
      <c r="C13" s="218"/>
      <c r="D13" s="218"/>
      <c r="E13" s="218"/>
    </row>
    <row r="14" spans="1:6" s="24" customFormat="1" ht="26.25" x14ac:dyDescent="0.25">
      <c r="A14" s="106" t="s">
        <v>106</v>
      </c>
      <c r="B14" s="107" t="s">
        <v>59</v>
      </c>
      <c r="C14" s="25"/>
      <c r="D14" s="25"/>
      <c r="E14" s="26"/>
    </row>
    <row r="15" spans="1:6" s="3" customFormat="1" ht="27.95" customHeight="1" x14ac:dyDescent="0.25">
      <c r="A15" s="6" t="s">
        <v>4</v>
      </c>
      <c r="B15" s="6"/>
      <c r="C15" s="6"/>
      <c r="D15" s="6"/>
      <c r="E15" s="6"/>
      <c r="F15" s="6"/>
    </row>
    <row r="17" spans="1:30" ht="17.25" customHeight="1" x14ac:dyDescent="0.25">
      <c r="A17" s="22" t="s">
        <v>54</v>
      </c>
      <c r="B17" s="20"/>
      <c r="C17" s="20"/>
      <c r="D17" s="20"/>
      <c r="E17" s="20"/>
    </row>
    <row r="18" spans="1:30" ht="7.5" customHeight="1" x14ac:dyDescent="0.25"/>
    <row r="19" spans="1:30" x14ac:dyDescent="0.25">
      <c r="A19" s="15" t="s">
        <v>6</v>
      </c>
      <c r="B19" s="223"/>
      <c r="C19" s="223"/>
      <c r="D19" s="223"/>
    </row>
    <row r="20" spans="1:30" x14ac:dyDescent="0.25">
      <c r="A20" s="15" t="s">
        <v>64</v>
      </c>
      <c r="B20" s="133"/>
    </row>
    <row r="21" spans="1:30" x14ac:dyDescent="0.25">
      <c r="A21" s="15" t="s">
        <v>69</v>
      </c>
      <c r="B21" s="133"/>
    </row>
    <row r="22" spans="1:30" x14ac:dyDescent="0.25">
      <c r="A22" s="15" t="s">
        <v>10</v>
      </c>
      <c r="B22" s="53"/>
    </row>
    <row r="23" spans="1:30" x14ac:dyDescent="0.25">
      <c r="B23" s="7"/>
    </row>
    <row r="24" spans="1:30" s="21" customFormat="1" ht="17.25" customHeight="1" x14ac:dyDescent="0.25">
      <c r="A24" s="22" t="s">
        <v>5</v>
      </c>
      <c r="B24" s="20"/>
      <c r="C24" s="20"/>
      <c r="D24" s="20"/>
      <c r="E24" s="20"/>
    </row>
    <row r="25" spans="1:30" ht="9.75" customHeight="1" x14ac:dyDescent="0.25"/>
    <row r="26" spans="1:30" x14ac:dyDescent="0.25">
      <c r="A26" s="15" t="s">
        <v>65</v>
      </c>
      <c r="B26" s="130"/>
    </row>
    <row r="27" spans="1:30" x14ac:dyDescent="0.25">
      <c r="A27" s="15" t="s">
        <v>63</v>
      </c>
      <c r="B27" s="154">
        <f>'Partenaire 1-coordinateur'!B27</f>
        <v>0</v>
      </c>
    </row>
    <row r="28" spans="1:30" x14ac:dyDescent="0.25">
      <c r="A28" s="15" t="s">
        <v>66</v>
      </c>
      <c r="B28" s="154">
        <f>'Partenaire 1-coordinateur'!B28</f>
        <v>0</v>
      </c>
    </row>
    <row r="29" spans="1:30" x14ac:dyDescent="0.25">
      <c r="A29" s="15" t="str">
        <f>IF($C$29=B28,"Type de majoration :","")</f>
        <v/>
      </c>
      <c r="B29" s="130"/>
      <c r="C29" s="30" t="s">
        <v>70</v>
      </c>
    </row>
    <row r="30" spans="1:30" ht="13.5" customHeight="1" x14ac:dyDescent="0.25"/>
    <row r="31" spans="1:30" ht="15" x14ac:dyDescent="0.25">
      <c r="A31" s="18" t="s">
        <v>7</v>
      </c>
      <c r="B31" s="19" t="s">
        <v>8</v>
      </c>
      <c r="C31" s="224" t="s">
        <v>9</v>
      </c>
      <c r="D31" s="225"/>
      <c r="E31" s="226"/>
    </row>
    <row r="32" spans="1:30" s="8" customFormat="1" x14ac:dyDescent="0.25">
      <c r="A32" s="9" t="str">
        <f>IF($B$27&lt;F32,"","Lot "&amp;F32)</f>
        <v/>
      </c>
      <c r="B32" s="11">
        <f>'Partenaire 1-coordinateur'!B32</f>
        <v>0</v>
      </c>
      <c r="C32" s="220">
        <f>'Partenaire 1-coordinateur'!C32:E32</f>
        <v>0</v>
      </c>
      <c r="D32" s="221"/>
      <c r="E32" s="222"/>
      <c r="F32" s="10">
        <v>1</v>
      </c>
      <c r="I32" s="10">
        <v>1</v>
      </c>
      <c r="L32" s="10">
        <v>1</v>
      </c>
      <c r="O32" s="10">
        <v>1</v>
      </c>
      <c r="R32" s="10">
        <v>1</v>
      </c>
      <c r="U32" s="10">
        <v>1</v>
      </c>
      <c r="X32" s="10">
        <v>1</v>
      </c>
      <c r="AA32" s="10">
        <v>1</v>
      </c>
      <c r="AD32" s="10">
        <v>1</v>
      </c>
    </row>
    <row r="33" spans="1:39" s="8" customFormat="1" x14ac:dyDescent="0.25">
      <c r="A33" s="9" t="str">
        <f t="shared" ref="A33:A43" si="0">IF($B$27&lt;F33,"","Lot "&amp;F33)</f>
        <v/>
      </c>
      <c r="B33" s="11">
        <f>'Partenaire 1-coordinateur'!B33</f>
        <v>0</v>
      </c>
      <c r="C33" s="220">
        <f>'Partenaire 1-coordinateur'!C33:E33</f>
        <v>0</v>
      </c>
      <c r="D33" s="221"/>
      <c r="E33" s="222"/>
      <c r="F33" s="10">
        <v>2</v>
      </c>
      <c r="I33" s="10">
        <v>2</v>
      </c>
      <c r="L33" s="10">
        <v>2</v>
      </c>
      <c r="O33" s="10">
        <v>2</v>
      </c>
      <c r="R33" s="10">
        <v>2</v>
      </c>
      <c r="U33" s="10">
        <v>2</v>
      </c>
      <c r="X33" s="10">
        <v>2</v>
      </c>
      <c r="AA33" s="10">
        <v>2</v>
      </c>
      <c r="AD33" s="10">
        <v>2</v>
      </c>
    </row>
    <row r="34" spans="1:39" s="8" customFormat="1" x14ac:dyDescent="0.25">
      <c r="A34" s="9" t="str">
        <f t="shared" si="0"/>
        <v/>
      </c>
      <c r="B34" s="11">
        <f>'Partenaire 1-coordinateur'!B34</f>
        <v>0</v>
      </c>
      <c r="C34" s="220">
        <f>'Partenaire 1-coordinateur'!C34:E34</f>
        <v>0</v>
      </c>
      <c r="D34" s="221"/>
      <c r="E34" s="222"/>
      <c r="F34" s="10">
        <v>3</v>
      </c>
      <c r="I34" s="10">
        <v>3</v>
      </c>
      <c r="L34" s="10">
        <v>3</v>
      </c>
      <c r="O34" s="10">
        <v>3</v>
      </c>
      <c r="R34" s="10">
        <v>3</v>
      </c>
      <c r="U34" s="10">
        <v>3</v>
      </c>
      <c r="X34" s="10">
        <v>3</v>
      </c>
      <c r="AA34" s="10">
        <v>3</v>
      </c>
      <c r="AD34" s="10">
        <v>3</v>
      </c>
    </row>
    <row r="35" spans="1:39" s="8" customFormat="1" x14ac:dyDescent="0.25">
      <c r="A35" s="9" t="str">
        <f t="shared" si="0"/>
        <v/>
      </c>
      <c r="B35" s="11">
        <f>'Partenaire 1-coordinateur'!B35</f>
        <v>0</v>
      </c>
      <c r="C35" s="220">
        <f>'Partenaire 1-coordinateur'!C35:E35</f>
        <v>0</v>
      </c>
      <c r="D35" s="221"/>
      <c r="E35" s="222"/>
      <c r="F35" s="10">
        <v>4</v>
      </c>
      <c r="I35" s="10">
        <v>4</v>
      </c>
      <c r="L35" s="10">
        <v>4</v>
      </c>
      <c r="O35" s="10">
        <v>4</v>
      </c>
      <c r="R35" s="10">
        <v>4</v>
      </c>
      <c r="U35" s="10">
        <v>4</v>
      </c>
      <c r="X35" s="10">
        <v>4</v>
      </c>
      <c r="AA35" s="10">
        <v>4</v>
      </c>
      <c r="AD35" s="10">
        <v>4</v>
      </c>
    </row>
    <row r="36" spans="1:39" s="8" customFormat="1" x14ac:dyDescent="0.25">
      <c r="A36" s="9" t="str">
        <f t="shared" si="0"/>
        <v/>
      </c>
      <c r="B36" s="11">
        <f>'Partenaire 1-coordinateur'!B36</f>
        <v>0</v>
      </c>
      <c r="C36" s="220">
        <f>'Partenaire 1-coordinateur'!C36:E36</f>
        <v>0</v>
      </c>
      <c r="D36" s="221"/>
      <c r="E36" s="222"/>
      <c r="F36" s="10">
        <v>5</v>
      </c>
      <c r="I36" s="10">
        <v>5</v>
      </c>
      <c r="L36" s="10">
        <v>5</v>
      </c>
      <c r="O36" s="10">
        <v>5</v>
      </c>
      <c r="R36" s="10">
        <v>5</v>
      </c>
      <c r="U36" s="10">
        <v>5</v>
      </c>
      <c r="X36" s="10">
        <v>5</v>
      </c>
      <c r="AA36" s="10">
        <v>5</v>
      </c>
      <c r="AD36" s="10">
        <v>5</v>
      </c>
    </row>
    <row r="37" spans="1:39" s="8" customFormat="1" x14ac:dyDescent="0.25">
      <c r="A37" s="9" t="str">
        <f t="shared" si="0"/>
        <v/>
      </c>
      <c r="B37" s="11">
        <f>'Partenaire 1-coordinateur'!B37</f>
        <v>0</v>
      </c>
      <c r="C37" s="220">
        <f>'Partenaire 1-coordinateur'!C37:E37</f>
        <v>0</v>
      </c>
      <c r="D37" s="221"/>
      <c r="E37" s="222"/>
      <c r="F37" s="10">
        <v>6</v>
      </c>
      <c r="I37" s="10">
        <v>6</v>
      </c>
      <c r="L37" s="10">
        <v>6</v>
      </c>
      <c r="O37" s="10">
        <v>6</v>
      </c>
      <c r="R37" s="10">
        <v>6</v>
      </c>
      <c r="U37" s="10">
        <v>6</v>
      </c>
      <c r="X37" s="10">
        <v>6</v>
      </c>
      <c r="AA37" s="10">
        <v>6</v>
      </c>
      <c r="AD37" s="10">
        <v>6</v>
      </c>
    </row>
    <row r="38" spans="1:39" s="8" customFormat="1" x14ac:dyDescent="0.25">
      <c r="A38" s="9" t="str">
        <f t="shared" si="0"/>
        <v/>
      </c>
      <c r="B38" s="11">
        <f>'Partenaire 1-coordinateur'!B38</f>
        <v>0</v>
      </c>
      <c r="C38" s="220">
        <f>'Partenaire 1-coordinateur'!C38:E38</f>
        <v>0</v>
      </c>
      <c r="D38" s="221"/>
      <c r="E38" s="222"/>
      <c r="F38" s="10">
        <v>7</v>
      </c>
      <c r="I38" s="10">
        <v>7</v>
      </c>
      <c r="L38" s="10">
        <v>7</v>
      </c>
      <c r="O38" s="10">
        <v>7</v>
      </c>
      <c r="R38" s="10">
        <v>7</v>
      </c>
      <c r="U38" s="10">
        <v>7</v>
      </c>
      <c r="X38" s="10">
        <v>7</v>
      </c>
      <c r="AA38" s="10">
        <v>7</v>
      </c>
      <c r="AD38" s="10">
        <v>7</v>
      </c>
    </row>
    <row r="39" spans="1:39" s="8" customFormat="1" x14ac:dyDescent="0.25">
      <c r="A39" s="9" t="str">
        <f t="shared" si="0"/>
        <v/>
      </c>
      <c r="B39" s="11">
        <f>'Partenaire 1-coordinateur'!B39</f>
        <v>0</v>
      </c>
      <c r="C39" s="220">
        <f>'Partenaire 1-coordinateur'!C39:E39</f>
        <v>0</v>
      </c>
      <c r="D39" s="221"/>
      <c r="E39" s="222"/>
      <c r="F39" s="10">
        <v>8</v>
      </c>
      <c r="I39" s="10">
        <v>8</v>
      </c>
      <c r="L39" s="10">
        <v>8</v>
      </c>
      <c r="O39" s="10">
        <v>8</v>
      </c>
      <c r="R39" s="10">
        <v>8</v>
      </c>
      <c r="U39" s="10">
        <v>8</v>
      </c>
      <c r="X39" s="10">
        <v>8</v>
      </c>
      <c r="AA39" s="10">
        <v>8</v>
      </c>
      <c r="AD39" s="10">
        <v>8</v>
      </c>
    </row>
    <row r="40" spans="1:39" s="8" customFormat="1" x14ac:dyDescent="0.25">
      <c r="A40" s="9" t="str">
        <f t="shared" si="0"/>
        <v/>
      </c>
      <c r="B40" s="11">
        <f>'Partenaire 1-coordinateur'!B40</f>
        <v>0</v>
      </c>
      <c r="C40" s="220">
        <f>'Partenaire 1-coordinateur'!C40:E40</f>
        <v>0</v>
      </c>
      <c r="D40" s="221"/>
      <c r="E40" s="222"/>
      <c r="F40" s="10">
        <v>9</v>
      </c>
      <c r="I40" s="10">
        <v>9</v>
      </c>
      <c r="L40" s="10">
        <v>9</v>
      </c>
      <c r="O40" s="10">
        <v>9</v>
      </c>
      <c r="R40" s="10">
        <v>9</v>
      </c>
      <c r="U40" s="10">
        <v>9</v>
      </c>
      <c r="X40" s="10">
        <v>9</v>
      </c>
      <c r="AA40" s="10">
        <v>9</v>
      </c>
      <c r="AD40" s="10">
        <v>9</v>
      </c>
    </row>
    <row r="41" spans="1:39" s="8" customFormat="1" x14ac:dyDescent="0.25">
      <c r="A41" s="9" t="str">
        <f t="shared" si="0"/>
        <v/>
      </c>
      <c r="B41" s="11">
        <f>'Partenaire 1-coordinateur'!B41</f>
        <v>0</v>
      </c>
      <c r="C41" s="220">
        <f>'Partenaire 1-coordinateur'!C41:E41</f>
        <v>0</v>
      </c>
      <c r="D41" s="221"/>
      <c r="E41" s="222"/>
      <c r="F41" s="10">
        <v>10</v>
      </c>
      <c r="I41" s="10">
        <v>10</v>
      </c>
      <c r="L41" s="10">
        <v>10</v>
      </c>
      <c r="O41" s="10">
        <v>10</v>
      </c>
      <c r="R41" s="10">
        <v>10</v>
      </c>
      <c r="U41" s="10">
        <v>10</v>
      </c>
      <c r="X41" s="10">
        <v>10</v>
      </c>
      <c r="AA41" s="10">
        <v>10</v>
      </c>
      <c r="AD41" s="10">
        <v>10</v>
      </c>
    </row>
    <row r="42" spans="1:39" s="8" customFormat="1" x14ac:dyDescent="0.25">
      <c r="A42" s="9" t="str">
        <f t="shared" si="0"/>
        <v/>
      </c>
      <c r="B42" s="11">
        <f>'Partenaire 1-coordinateur'!B42</f>
        <v>0</v>
      </c>
      <c r="C42" s="220">
        <f>'Partenaire 1-coordinateur'!C42:E42</f>
        <v>0</v>
      </c>
      <c r="D42" s="221"/>
      <c r="E42" s="222"/>
      <c r="F42" s="10">
        <v>11</v>
      </c>
      <c r="I42" s="10"/>
      <c r="L42" s="10"/>
      <c r="O42" s="10"/>
      <c r="R42" s="10"/>
      <c r="U42" s="10"/>
      <c r="X42" s="10"/>
      <c r="AA42" s="10"/>
      <c r="AD42" s="10"/>
    </row>
    <row r="43" spans="1:39" s="8" customFormat="1" x14ac:dyDescent="0.25">
      <c r="A43" s="9" t="str">
        <f t="shared" si="0"/>
        <v/>
      </c>
      <c r="B43" s="11">
        <f>'Partenaire 1-coordinateur'!B43</f>
        <v>0</v>
      </c>
      <c r="C43" s="220">
        <f>'Partenaire 1-coordinateur'!C43:E43</f>
        <v>0</v>
      </c>
      <c r="D43" s="221"/>
      <c r="E43" s="222"/>
      <c r="F43" s="10">
        <v>12</v>
      </c>
      <c r="I43" s="10"/>
      <c r="L43" s="10"/>
      <c r="O43" s="10"/>
      <c r="R43" s="10"/>
      <c r="U43" s="10"/>
      <c r="X43" s="10"/>
      <c r="AA43" s="10"/>
      <c r="AD43" s="10"/>
    </row>
    <row r="44" spans="1:39" s="24" customFormat="1" ht="26.25" x14ac:dyDescent="0.25">
      <c r="A44" s="23"/>
      <c r="C44" s="25"/>
      <c r="D44" s="25"/>
      <c r="E44" s="26"/>
    </row>
    <row r="45" spans="1:39" s="3" customFormat="1" ht="27.75" customHeight="1" x14ac:dyDescent="0.25">
      <c r="A45" s="6" t="s">
        <v>12</v>
      </c>
      <c r="B45" s="6"/>
      <c r="C45" s="6"/>
      <c r="D45" s="6"/>
      <c r="E45" s="6"/>
      <c r="F45" s="6"/>
    </row>
    <row r="46" spans="1:39" ht="7.5" customHeight="1" x14ac:dyDescent="0.25">
      <c r="C46" s="30">
        <v>1</v>
      </c>
      <c r="D46" s="30">
        <f>C46</f>
        <v>1</v>
      </c>
      <c r="E46" s="30">
        <f t="shared" ref="E46:AI46" si="1">D46</f>
        <v>1</v>
      </c>
      <c r="F46" s="30">
        <f>C46+1</f>
        <v>2</v>
      </c>
      <c r="G46" s="30">
        <f t="shared" si="1"/>
        <v>2</v>
      </c>
      <c r="H46" s="30">
        <f t="shared" si="1"/>
        <v>2</v>
      </c>
      <c r="I46" s="30">
        <f>F46+1</f>
        <v>3</v>
      </c>
      <c r="J46" s="30">
        <f t="shared" si="1"/>
        <v>3</v>
      </c>
      <c r="K46" s="30">
        <f t="shared" si="1"/>
        <v>3</v>
      </c>
      <c r="L46" s="30">
        <f>I46+1</f>
        <v>4</v>
      </c>
      <c r="M46" s="30">
        <f t="shared" si="1"/>
        <v>4</v>
      </c>
      <c r="N46" s="30">
        <f t="shared" si="1"/>
        <v>4</v>
      </c>
      <c r="O46" s="30">
        <f>L46+1</f>
        <v>5</v>
      </c>
      <c r="P46" s="30">
        <f t="shared" si="1"/>
        <v>5</v>
      </c>
      <c r="Q46" s="30">
        <f t="shared" si="1"/>
        <v>5</v>
      </c>
      <c r="R46" s="30">
        <f>O46+1</f>
        <v>6</v>
      </c>
      <c r="S46" s="30">
        <f t="shared" si="1"/>
        <v>6</v>
      </c>
      <c r="T46" s="30">
        <f t="shared" si="1"/>
        <v>6</v>
      </c>
      <c r="U46" s="30">
        <f>R46+1</f>
        <v>7</v>
      </c>
      <c r="V46" s="30">
        <f t="shared" si="1"/>
        <v>7</v>
      </c>
      <c r="W46" s="30">
        <f t="shared" si="1"/>
        <v>7</v>
      </c>
      <c r="X46" s="30">
        <f>U46+1</f>
        <v>8</v>
      </c>
      <c r="Y46" s="30">
        <f t="shared" si="1"/>
        <v>8</v>
      </c>
      <c r="Z46" s="30">
        <f t="shared" si="1"/>
        <v>8</v>
      </c>
      <c r="AA46" s="30">
        <f>X46+1</f>
        <v>9</v>
      </c>
      <c r="AB46" s="30">
        <f t="shared" si="1"/>
        <v>9</v>
      </c>
      <c r="AC46" s="30">
        <f t="shared" si="1"/>
        <v>9</v>
      </c>
      <c r="AD46" s="30">
        <f>AA46+1</f>
        <v>10</v>
      </c>
      <c r="AE46" s="30">
        <f t="shared" si="1"/>
        <v>10</v>
      </c>
      <c r="AF46" s="30">
        <f t="shared" si="1"/>
        <v>10</v>
      </c>
      <c r="AG46" s="30">
        <f>AD46+1</f>
        <v>11</v>
      </c>
      <c r="AH46" s="30">
        <f t="shared" si="1"/>
        <v>11</v>
      </c>
      <c r="AI46" s="30">
        <f t="shared" si="1"/>
        <v>11</v>
      </c>
      <c r="AJ46" s="30">
        <f>AG46+1</f>
        <v>12</v>
      </c>
      <c r="AK46" s="30">
        <f>AJ46</f>
        <v>12</v>
      </c>
      <c r="AL46" s="30">
        <f>AK46</f>
        <v>12</v>
      </c>
      <c r="AM46" s="30"/>
    </row>
    <row r="47" spans="1:39" ht="15" x14ac:dyDescent="0.25">
      <c r="A47" s="227" t="s">
        <v>81</v>
      </c>
      <c r="B47" s="228"/>
      <c r="C47" s="143" t="s">
        <v>0</v>
      </c>
      <c r="D47" s="227" t="str">
        <f>$A$32</f>
        <v/>
      </c>
      <c r="E47" s="229"/>
      <c r="F47" s="229"/>
      <c r="G47" s="227" t="str">
        <f>$A$33</f>
        <v/>
      </c>
      <c r="H47" s="229"/>
      <c r="I47" s="229"/>
      <c r="J47" s="227" t="str">
        <f>$A$34</f>
        <v/>
      </c>
      <c r="K47" s="229"/>
      <c r="L47" s="229"/>
      <c r="M47" s="227" t="str">
        <f>$A$35</f>
        <v/>
      </c>
      <c r="N47" s="229"/>
      <c r="O47" s="229"/>
      <c r="P47" s="227" t="str">
        <f>$A$36</f>
        <v/>
      </c>
      <c r="Q47" s="229"/>
      <c r="R47" s="229"/>
      <c r="S47" s="227" t="str">
        <f>$A$37</f>
        <v/>
      </c>
      <c r="T47" s="229"/>
      <c r="U47" s="229"/>
      <c r="V47" s="227" t="str">
        <f>$A$38</f>
        <v/>
      </c>
      <c r="W47" s="229"/>
      <c r="X47" s="229"/>
      <c r="Y47" s="227" t="str">
        <f>$A$39</f>
        <v/>
      </c>
      <c r="Z47" s="229"/>
      <c r="AA47" s="229"/>
      <c r="AB47" s="227" t="str">
        <f>$A$40</f>
        <v/>
      </c>
      <c r="AC47" s="229"/>
      <c r="AD47" s="229"/>
      <c r="AE47" s="227" t="str">
        <f>$A$41</f>
        <v/>
      </c>
      <c r="AF47" s="229"/>
      <c r="AG47" s="229"/>
      <c r="AH47" s="227" t="str">
        <f>$A$42</f>
        <v/>
      </c>
      <c r="AI47" s="229"/>
      <c r="AJ47" s="229"/>
      <c r="AK47" s="227" t="str">
        <f>$A$43</f>
        <v/>
      </c>
      <c r="AL47" s="229"/>
      <c r="AM47" s="229"/>
    </row>
    <row r="48" spans="1:39" s="8" customFormat="1" ht="42.75" x14ac:dyDescent="0.25">
      <c r="A48" s="31" t="s">
        <v>16</v>
      </c>
      <c r="B48" s="33" t="s">
        <v>52</v>
      </c>
      <c r="C48" s="116" t="s">
        <v>15</v>
      </c>
      <c r="D48" s="36"/>
      <c r="E48" s="36"/>
      <c r="F48" s="32" t="s">
        <v>15</v>
      </c>
      <c r="G48" s="36"/>
      <c r="H48" s="36"/>
      <c r="I48" s="32" t="s">
        <v>15</v>
      </c>
      <c r="J48" s="36"/>
      <c r="K48" s="36"/>
      <c r="L48" s="32" t="s">
        <v>15</v>
      </c>
      <c r="M48" s="36"/>
      <c r="N48" s="36"/>
      <c r="O48" s="32" t="s">
        <v>15</v>
      </c>
      <c r="P48" s="36"/>
      <c r="Q48" s="36"/>
      <c r="R48" s="32" t="s">
        <v>15</v>
      </c>
      <c r="S48" s="36"/>
      <c r="T48" s="36"/>
      <c r="U48" s="32" t="s">
        <v>15</v>
      </c>
      <c r="V48" s="36"/>
      <c r="W48" s="36"/>
      <c r="X48" s="32" t="s">
        <v>15</v>
      </c>
      <c r="Y48" s="36"/>
      <c r="Z48" s="36"/>
      <c r="AA48" s="32" t="s">
        <v>15</v>
      </c>
      <c r="AB48" s="36"/>
      <c r="AC48" s="36"/>
      <c r="AD48" s="32" t="s">
        <v>15</v>
      </c>
      <c r="AE48" s="36"/>
      <c r="AF48" s="36"/>
      <c r="AG48" s="32" t="s">
        <v>15</v>
      </c>
      <c r="AH48" s="36"/>
      <c r="AI48" s="36"/>
      <c r="AJ48" s="32" t="s">
        <v>15</v>
      </c>
      <c r="AK48" s="36"/>
      <c r="AL48" s="36"/>
      <c r="AM48" s="32" t="s">
        <v>15</v>
      </c>
    </row>
    <row r="49" spans="1:39" s="8" customFormat="1" x14ac:dyDescent="0.25">
      <c r="A49" s="40" t="s">
        <v>18</v>
      </c>
      <c r="B49" s="41" t="s">
        <v>14</v>
      </c>
      <c r="C49" s="114">
        <f t="shared" ref="C49:C60" si="2">IF($B$27&gt;=1,F49,0)+IF($B$27&gt;=2,I49,0)+IF($B$27&gt;=3,L49,0)+IF($B$27&gt;=4,O49,0)+IF($B$27&gt;=5,R49,0)+IF($B$27&gt;=6,U49,0)+IF($B$27&gt;=7,X49,0)+IF($B$27&gt;=8,AA49,0)+IF($B$27&gt;=9,AD49,0)+IF($B$27&gt;=10,AG49)</f>
        <v>0</v>
      </c>
      <c r="D49" s="36"/>
      <c r="E49" s="36"/>
      <c r="F49" s="44"/>
      <c r="G49" s="36"/>
      <c r="H49" s="36"/>
      <c r="I49" s="44"/>
      <c r="J49" s="36"/>
      <c r="K49" s="36"/>
      <c r="L49" s="44"/>
      <c r="M49" s="36"/>
      <c r="N49" s="36"/>
      <c r="O49" s="44"/>
      <c r="P49" s="36"/>
      <c r="Q49" s="36"/>
      <c r="R49" s="44"/>
      <c r="S49" s="36"/>
      <c r="T49" s="36"/>
      <c r="U49" s="44"/>
      <c r="V49" s="36"/>
      <c r="W49" s="36"/>
      <c r="X49" s="44"/>
      <c r="Y49" s="36"/>
      <c r="Z49" s="36"/>
      <c r="AA49" s="44"/>
      <c r="AB49" s="36"/>
      <c r="AC49" s="36"/>
      <c r="AD49" s="44"/>
      <c r="AE49" s="36"/>
      <c r="AF49" s="36"/>
      <c r="AG49" s="44"/>
      <c r="AH49" s="36"/>
      <c r="AI49" s="36"/>
      <c r="AJ49" s="44"/>
      <c r="AK49" s="36"/>
      <c r="AL49" s="36"/>
      <c r="AM49" s="44"/>
    </row>
    <row r="50" spans="1:39" s="8" customFormat="1" x14ac:dyDescent="0.25">
      <c r="A50" s="40" t="s">
        <v>18</v>
      </c>
      <c r="B50" s="47" t="s">
        <v>14</v>
      </c>
      <c r="C50" s="115">
        <f t="shared" si="2"/>
        <v>0</v>
      </c>
      <c r="D50" s="36"/>
      <c r="E50" s="36"/>
      <c r="F50" s="44"/>
      <c r="G50" s="36"/>
      <c r="H50" s="36"/>
      <c r="I50" s="44"/>
      <c r="J50" s="36"/>
      <c r="K50" s="36"/>
      <c r="L50" s="44"/>
      <c r="M50" s="36"/>
      <c r="N50" s="36"/>
      <c r="O50" s="44"/>
      <c r="P50" s="36"/>
      <c r="Q50" s="36"/>
      <c r="R50" s="44"/>
      <c r="S50" s="36"/>
      <c r="T50" s="36"/>
      <c r="U50" s="44"/>
      <c r="V50" s="36"/>
      <c r="W50" s="36"/>
      <c r="X50" s="44"/>
      <c r="Y50" s="36"/>
      <c r="Z50" s="36"/>
      <c r="AA50" s="44"/>
      <c r="AB50" s="36"/>
      <c r="AC50" s="36"/>
      <c r="AD50" s="44"/>
      <c r="AE50" s="36"/>
      <c r="AF50" s="36"/>
      <c r="AG50" s="44"/>
      <c r="AH50" s="36"/>
      <c r="AI50" s="36"/>
      <c r="AJ50" s="44"/>
      <c r="AK50" s="36"/>
      <c r="AL50" s="36"/>
      <c r="AM50" s="44"/>
    </row>
    <row r="51" spans="1:39" s="8" customFormat="1" x14ac:dyDescent="0.25">
      <c r="A51" s="40" t="s">
        <v>18</v>
      </c>
      <c r="B51" s="47" t="s">
        <v>14</v>
      </c>
      <c r="C51" s="115">
        <f t="shared" si="2"/>
        <v>0</v>
      </c>
      <c r="D51" s="36"/>
      <c r="E51" s="36"/>
      <c r="F51" s="44"/>
      <c r="G51" s="36"/>
      <c r="H51" s="36"/>
      <c r="I51" s="44"/>
      <c r="J51" s="36"/>
      <c r="K51" s="36"/>
      <c r="L51" s="44"/>
      <c r="M51" s="36"/>
      <c r="N51" s="36"/>
      <c r="O51" s="44"/>
      <c r="P51" s="36"/>
      <c r="Q51" s="36"/>
      <c r="R51" s="44"/>
      <c r="S51" s="36"/>
      <c r="T51" s="36"/>
      <c r="U51" s="44"/>
      <c r="V51" s="36"/>
      <c r="W51" s="36"/>
      <c r="X51" s="44"/>
      <c r="Y51" s="36"/>
      <c r="Z51" s="36"/>
      <c r="AA51" s="44"/>
      <c r="AB51" s="36"/>
      <c r="AC51" s="36"/>
      <c r="AD51" s="44"/>
      <c r="AE51" s="36"/>
      <c r="AF51" s="36"/>
      <c r="AG51" s="44"/>
      <c r="AH51" s="36"/>
      <c r="AI51" s="36"/>
      <c r="AJ51" s="44"/>
      <c r="AK51" s="36"/>
      <c r="AL51" s="36"/>
      <c r="AM51" s="44"/>
    </row>
    <row r="52" spans="1:39" s="8" customFormat="1" x14ac:dyDescent="0.25">
      <c r="A52" s="40" t="s">
        <v>18</v>
      </c>
      <c r="B52" s="47" t="s">
        <v>14</v>
      </c>
      <c r="C52" s="115">
        <f t="shared" si="2"/>
        <v>0</v>
      </c>
      <c r="D52" s="36"/>
      <c r="E52" s="36"/>
      <c r="F52" s="44"/>
      <c r="G52" s="36"/>
      <c r="H52" s="36"/>
      <c r="I52" s="44"/>
      <c r="J52" s="36"/>
      <c r="K52" s="36"/>
      <c r="L52" s="44"/>
      <c r="M52" s="36"/>
      <c r="N52" s="36"/>
      <c r="O52" s="44"/>
      <c r="P52" s="36"/>
      <c r="Q52" s="36"/>
      <c r="R52" s="44"/>
      <c r="S52" s="36"/>
      <c r="T52" s="36"/>
      <c r="U52" s="44"/>
      <c r="V52" s="36"/>
      <c r="W52" s="36"/>
      <c r="X52" s="44"/>
      <c r="Y52" s="36"/>
      <c r="Z52" s="36"/>
      <c r="AA52" s="44"/>
      <c r="AB52" s="36"/>
      <c r="AC52" s="36"/>
      <c r="AD52" s="44"/>
      <c r="AE52" s="36"/>
      <c r="AF52" s="36"/>
      <c r="AG52" s="44"/>
      <c r="AH52" s="36"/>
      <c r="AI52" s="36"/>
      <c r="AJ52" s="44"/>
      <c r="AK52" s="36"/>
      <c r="AL52" s="36"/>
      <c r="AM52" s="44"/>
    </row>
    <row r="53" spans="1:39" s="8" customFormat="1" x14ac:dyDescent="0.25">
      <c r="A53" s="40" t="s">
        <v>18</v>
      </c>
      <c r="B53" s="47" t="s">
        <v>14</v>
      </c>
      <c r="C53" s="115">
        <f t="shared" si="2"/>
        <v>0</v>
      </c>
      <c r="D53" s="36"/>
      <c r="E53" s="36"/>
      <c r="F53" s="44"/>
      <c r="G53" s="36"/>
      <c r="H53" s="36"/>
      <c r="I53" s="44"/>
      <c r="J53" s="36"/>
      <c r="K53" s="36"/>
      <c r="L53" s="44"/>
      <c r="M53" s="36"/>
      <c r="N53" s="36"/>
      <c r="O53" s="44"/>
      <c r="P53" s="36"/>
      <c r="Q53" s="36"/>
      <c r="R53" s="44"/>
      <c r="S53" s="36"/>
      <c r="T53" s="36"/>
      <c r="U53" s="44"/>
      <c r="V53" s="36"/>
      <c r="W53" s="36"/>
      <c r="X53" s="44"/>
      <c r="Y53" s="36"/>
      <c r="Z53" s="36"/>
      <c r="AA53" s="44"/>
      <c r="AB53" s="36"/>
      <c r="AC53" s="36"/>
      <c r="AD53" s="44"/>
      <c r="AE53" s="36"/>
      <c r="AF53" s="36"/>
      <c r="AG53" s="44"/>
      <c r="AH53" s="36"/>
      <c r="AI53" s="36"/>
      <c r="AJ53" s="44"/>
      <c r="AK53" s="36"/>
      <c r="AL53" s="36"/>
      <c r="AM53" s="44"/>
    </row>
    <row r="54" spans="1:39" s="8" customFormat="1" x14ac:dyDescent="0.25">
      <c r="A54" s="40" t="s">
        <v>18</v>
      </c>
      <c r="B54" s="47" t="s">
        <v>14</v>
      </c>
      <c r="C54" s="115">
        <f t="shared" si="2"/>
        <v>0</v>
      </c>
      <c r="D54" s="36"/>
      <c r="E54" s="36"/>
      <c r="F54" s="44"/>
      <c r="G54" s="36"/>
      <c r="H54" s="36"/>
      <c r="I54" s="44"/>
      <c r="J54" s="36"/>
      <c r="K54" s="36"/>
      <c r="L54" s="44"/>
      <c r="M54" s="36"/>
      <c r="N54" s="36"/>
      <c r="O54" s="44"/>
      <c r="P54" s="36"/>
      <c r="Q54" s="36"/>
      <c r="R54" s="44"/>
      <c r="S54" s="36"/>
      <c r="T54" s="36"/>
      <c r="U54" s="44"/>
      <c r="V54" s="36"/>
      <c r="W54" s="36"/>
      <c r="X54" s="44"/>
      <c r="Y54" s="36"/>
      <c r="Z54" s="36"/>
      <c r="AA54" s="44"/>
      <c r="AB54" s="36"/>
      <c r="AC54" s="36"/>
      <c r="AD54" s="44"/>
      <c r="AE54" s="36"/>
      <c r="AF54" s="36"/>
      <c r="AG54" s="44"/>
      <c r="AH54" s="36"/>
      <c r="AI54" s="36"/>
      <c r="AJ54" s="44"/>
      <c r="AK54" s="36"/>
      <c r="AL54" s="36"/>
      <c r="AM54" s="44"/>
    </row>
    <row r="55" spans="1:39" s="8" customFormat="1" x14ac:dyDescent="0.25">
      <c r="A55" s="40" t="s">
        <v>18</v>
      </c>
      <c r="B55" s="47" t="s">
        <v>14</v>
      </c>
      <c r="C55" s="115">
        <f t="shared" si="2"/>
        <v>0</v>
      </c>
      <c r="D55" s="36"/>
      <c r="E55" s="36"/>
      <c r="F55" s="44"/>
      <c r="G55" s="36"/>
      <c r="H55" s="36"/>
      <c r="I55" s="44"/>
      <c r="J55" s="36"/>
      <c r="K55" s="36"/>
      <c r="L55" s="44"/>
      <c r="M55" s="36"/>
      <c r="N55" s="36"/>
      <c r="O55" s="44"/>
      <c r="P55" s="36"/>
      <c r="Q55" s="36"/>
      <c r="R55" s="44"/>
      <c r="S55" s="36"/>
      <c r="T55" s="36"/>
      <c r="U55" s="44"/>
      <c r="V55" s="36"/>
      <c r="W55" s="36"/>
      <c r="X55" s="44"/>
      <c r="Y55" s="36"/>
      <c r="Z55" s="36"/>
      <c r="AA55" s="44"/>
      <c r="AB55" s="36"/>
      <c r="AC55" s="36"/>
      <c r="AD55" s="44"/>
      <c r="AE55" s="36"/>
      <c r="AF55" s="36"/>
      <c r="AG55" s="44"/>
      <c r="AH55" s="36"/>
      <c r="AI55" s="36"/>
      <c r="AJ55" s="44"/>
      <c r="AK55" s="36"/>
      <c r="AL55" s="36"/>
      <c r="AM55" s="44"/>
    </row>
    <row r="56" spans="1:39" s="8" customFormat="1" x14ac:dyDescent="0.25">
      <c r="A56" s="40" t="s">
        <v>18</v>
      </c>
      <c r="B56" s="47" t="s">
        <v>14</v>
      </c>
      <c r="C56" s="115">
        <f t="shared" si="2"/>
        <v>0</v>
      </c>
      <c r="D56" s="36"/>
      <c r="E56" s="36"/>
      <c r="F56" s="44"/>
      <c r="G56" s="36"/>
      <c r="H56" s="36"/>
      <c r="I56" s="44"/>
      <c r="J56" s="36"/>
      <c r="K56" s="36"/>
      <c r="L56" s="44"/>
      <c r="M56" s="36"/>
      <c r="N56" s="36"/>
      <c r="O56" s="44"/>
      <c r="P56" s="36"/>
      <c r="Q56" s="36"/>
      <c r="R56" s="44"/>
      <c r="S56" s="36"/>
      <c r="T56" s="36"/>
      <c r="U56" s="44"/>
      <c r="V56" s="36"/>
      <c r="W56" s="36"/>
      <c r="X56" s="44"/>
      <c r="Y56" s="36"/>
      <c r="Z56" s="36"/>
      <c r="AA56" s="44"/>
      <c r="AB56" s="36"/>
      <c r="AC56" s="36"/>
      <c r="AD56" s="44"/>
      <c r="AE56" s="36"/>
      <c r="AF56" s="36"/>
      <c r="AG56" s="44"/>
      <c r="AH56" s="36"/>
      <c r="AI56" s="36"/>
      <c r="AJ56" s="44"/>
      <c r="AK56" s="36"/>
      <c r="AL56" s="36"/>
      <c r="AM56" s="44"/>
    </row>
    <row r="57" spans="1:39" s="8" customFormat="1" x14ac:dyDescent="0.25">
      <c r="A57" s="40" t="s">
        <v>18</v>
      </c>
      <c r="B57" s="47" t="s">
        <v>14</v>
      </c>
      <c r="C57" s="115">
        <f t="shared" si="2"/>
        <v>0</v>
      </c>
      <c r="D57" s="36"/>
      <c r="E57" s="36"/>
      <c r="F57" s="44"/>
      <c r="G57" s="36"/>
      <c r="H57" s="36"/>
      <c r="I57" s="44"/>
      <c r="J57" s="36"/>
      <c r="K57" s="36"/>
      <c r="L57" s="44"/>
      <c r="M57" s="36"/>
      <c r="N57" s="36"/>
      <c r="O57" s="44"/>
      <c r="P57" s="36"/>
      <c r="Q57" s="36"/>
      <c r="R57" s="44"/>
      <c r="S57" s="36"/>
      <c r="T57" s="36"/>
      <c r="U57" s="44"/>
      <c r="V57" s="36"/>
      <c r="W57" s="36"/>
      <c r="X57" s="44"/>
      <c r="Y57" s="36"/>
      <c r="Z57" s="36"/>
      <c r="AA57" s="44"/>
      <c r="AB57" s="36"/>
      <c r="AC57" s="36"/>
      <c r="AD57" s="44"/>
      <c r="AE57" s="36"/>
      <c r="AF57" s="36"/>
      <c r="AG57" s="44"/>
      <c r="AH57" s="36"/>
      <c r="AI57" s="36"/>
      <c r="AJ57" s="44"/>
      <c r="AK57" s="36"/>
      <c r="AL57" s="36"/>
      <c r="AM57" s="44"/>
    </row>
    <row r="58" spans="1:39" s="8" customFormat="1" x14ac:dyDescent="0.25">
      <c r="A58" s="40" t="s">
        <v>18</v>
      </c>
      <c r="B58" s="47" t="s">
        <v>14</v>
      </c>
      <c r="C58" s="115">
        <f t="shared" si="2"/>
        <v>0</v>
      </c>
      <c r="D58" s="36"/>
      <c r="E58" s="36"/>
      <c r="F58" s="44"/>
      <c r="G58" s="36"/>
      <c r="H58" s="36"/>
      <c r="I58" s="44"/>
      <c r="J58" s="36"/>
      <c r="K58" s="36"/>
      <c r="L58" s="44"/>
      <c r="M58" s="36"/>
      <c r="N58" s="36"/>
      <c r="O58" s="44"/>
      <c r="P58" s="36"/>
      <c r="Q58" s="36"/>
      <c r="R58" s="44"/>
      <c r="S58" s="36"/>
      <c r="T58" s="36"/>
      <c r="U58" s="44"/>
      <c r="V58" s="36"/>
      <c r="W58" s="36"/>
      <c r="X58" s="44"/>
      <c r="Y58" s="36"/>
      <c r="Z58" s="36"/>
      <c r="AA58" s="44"/>
      <c r="AB58" s="36"/>
      <c r="AC58" s="36"/>
      <c r="AD58" s="44"/>
      <c r="AE58" s="36"/>
      <c r="AF58" s="36"/>
      <c r="AG58" s="44"/>
      <c r="AH58" s="36"/>
      <c r="AI58" s="36"/>
      <c r="AJ58" s="44"/>
      <c r="AK58" s="36"/>
      <c r="AL58" s="36"/>
      <c r="AM58" s="44"/>
    </row>
    <row r="59" spans="1:39" s="8" customFormat="1" x14ac:dyDescent="0.25">
      <c r="A59" s="40" t="s">
        <v>18</v>
      </c>
      <c r="B59" s="47" t="s">
        <v>14</v>
      </c>
      <c r="C59" s="115">
        <f t="shared" si="2"/>
        <v>0</v>
      </c>
      <c r="D59" s="36"/>
      <c r="E59" s="36"/>
      <c r="F59" s="44"/>
      <c r="G59" s="36"/>
      <c r="H59" s="36"/>
      <c r="I59" s="44"/>
      <c r="J59" s="36"/>
      <c r="K59" s="36"/>
      <c r="L59" s="44"/>
      <c r="M59" s="36"/>
      <c r="N59" s="36"/>
      <c r="O59" s="44"/>
      <c r="P59" s="36"/>
      <c r="Q59" s="36"/>
      <c r="R59" s="44"/>
      <c r="S59" s="36"/>
      <c r="T59" s="36"/>
      <c r="U59" s="44"/>
      <c r="V59" s="36"/>
      <c r="W59" s="36"/>
      <c r="X59" s="44"/>
      <c r="Y59" s="36"/>
      <c r="Z59" s="36"/>
      <c r="AA59" s="44"/>
      <c r="AB59" s="36"/>
      <c r="AC59" s="36"/>
      <c r="AD59" s="44"/>
      <c r="AE59" s="36"/>
      <c r="AF59" s="36"/>
      <c r="AG59" s="44"/>
      <c r="AH59" s="36"/>
      <c r="AI59" s="36"/>
      <c r="AJ59" s="44"/>
      <c r="AK59" s="36"/>
      <c r="AL59" s="36"/>
      <c r="AM59" s="44"/>
    </row>
    <row r="60" spans="1:39" ht="15" x14ac:dyDescent="0.25">
      <c r="A60" s="34" t="s">
        <v>53</v>
      </c>
      <c r="B60" s="35"/>
      <c r="C60" s="117">
        <f t="shared" si="2"/>
        <v>0</v>
      </c>
      <c r="D60" s="36"/>
      <c r="E60" s="36"/>
      <c r="F60" s="29">
        <f>IF(D46&gt;$B$27,0,SUM(F49:F58))</f>
        <v>0</v>
      </c>
      <c r="G60" s="36"/>
      <c r="H60" s="36"/>
      <c r="I60" s="29">
        <f>IF(G46&gt;$B$27,0,SUM(I49:I58))</f>
        <v>0</v>
      </c>
      <c r="J60" s="36"/>
      <c r="K60" s="36"/>
      <c r="L60" s="29">
        <f>IF(J46&gt;$B$27,0,SUM(L49:L58))</f>
        <v>0</v>
      </c>
      <c r="M60" s="36"/>
      <c r="N60" s="36"/>
      <c r="O60" s="29">
        <f>IF(M46&gt;$B$27,0,SUM(O49:O58))</f>
        <v>0</v>
      </c>
      <c r="P60" s="36"/>
      <c r="Q60" s="36"/>
      <c r="R60" s="29">
        <f>IF(P46&gt;$B$27,0,SUM(R49:R58))</f>
        <v>0</v>
      </c>
      <c r="S60" s="36"/>
      <c r="T60" s="36"/>
      <c r="U60" s="29">
        <f>IF(S46&gt;$B$27,0,SUM(U49:U58))</f>
        <v>0</v>
      </c>
      <c r="V60" s="36"/>
      <c r="W60" s="36"/>
      <c r="X60" s="29">
        <f>IF(V46&gt;$B$27,0,SUM(X49:X58))</f>
        <v>0</v>
      </c>
      <c r="Y60" s="36"/>
      <c r="Z60" s="36"/>
      <c r="AA60" s="29">
        <f>IF(Y46&gt;$B$27,0,SUM(AA49:AA58))</f>
        <v>0</v>
      </c>
      <c r="AB60" s="36"/>
      <c r="AC60" s="36"/>
      <c r="AD60" s="29">
        <f>IF(AB46&gt;$B$27,0,SUM(AD49:AD58))</f>
        <v>0</v>
      </c>
      <c r="AE60" s="36"/>
      <c r="AF60" s="36"/>
      <c r="AG60" s="29">
        <f>IF(AE46&gt;$B$27,0,SUM(AG49:AG58))</f>
        <v>0</v>
      </c>
      <c r="AH60" s="36"/>
      <c r="AI60" s="36"/>
      <c r="AJ60" s="29">
        <f>IF(AH46&gt;$B$27,0,SUM(AJ49:AJ58))</f>
        <v>0</v>
      </c>
      <c r="AK60" s="36"/>
      <c r="AL60" s="36"/>
      <c r="AM60" s="29">
        <f>IF(AK46&gt;$B$27,0,SUM(AM49:AM58))</f>
        <v>0</v>
      </c>
    </row>
    <row r="61" spans="1:39" ht="7.5" customHeight="1" x14ac:dyDescent="0.25">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1:39" ht="15" x14ac:dyDescent="0.25">
      <c r="A62" s="227" t="s">
        <v>143</v>
      </c>
      <c r="B62" s="228"/>
      <c r="C62" s="143" t="s">
        <v>0</v>
      </c>
      <c r="D62" s="227" t="str">
        <f>$A$32</f>
        <v/>
      </c>
      <c r="E62" s="229"/>
      <c r="F62" s="229"/>
      <c r="G62" s="227" t="str">
        <f>$A$33</f>
        <v/>
      </c>
      <c r="H62" s="229"/>
      <c r="I62" s="229"/>
      <c r="J62" s="227" t="str">
        <f>$A$34</f>
        <v/>
      </c>
      <c r="K62" s="229"/>
      <c r="L62" s="229"/>
      <c r="M62" s="227" t="str">
        <f>$A$35</f>
        <v/>
      </c>
      <c r="N62" s="229"/>
      <c r="O62" s="229"/>
      <c r="P62" s="227" t="str">
        <f>$A$36</f>
        <v/>
      </c>
      <c r="Q62" s="229"/>
      <c r="R62" s="229"/>
      <c r="S62" s="227" t="str">
        <f>$A$37</f>
        <v/>
      </c>
      <c r="T62" s="229"/>
      <c r="U62" s="229"/>
      <c r="V62" s="227" t="str">
        <f>$A$38</f>
        <v/>
      </c>
      <c r="W62" s="229"/>
      <c r="X62" s="229"/>
      <c r="Y62" s="227" t="str">
        <f>$A$39</f>
        <v/>
      </c>
      <c r="Z62" s="229"/>
      <c r="AA62" s="229"/>
      <c r="AB62" s="227" t="str">
        <f>$A$40</f>
        <v/>
      </c>
      <c r="AC62" s="229"/>
      <c r="AD62" s="229"/>
      <c r="AE62" s="227" t="str">
        <f>$A$41</f>
        <v/>
      </c>
      <c r="AF62" s="229"/>
      <c r="AG62" s="229"/>
      <c r="AH62" s="227" t="str">
        <f>$A$42</f>
        <v/>
      </c>
      <c r="AI62" s="229"/>
      <c r="AJ62" s="229"/>
      <c r="AK62" s="227" t="str">
        <f>$A$43</f>
        <v/>
      </c>
      <c r="AL62" s="229"/>
      <c r="AM62" s="229"/>
    </row>
    <row r="63" spans="1:39" s="8" customFormat="1" ht="28.5" x14ac:dyDescent="0.25">
      <c r="A63" s="31" t="s">
        <v>16</v>
      </c>
      <c r="B63" s="33" t="s">
        <v>52</v>
      </c>
      <c r="C63" s="116" t="s">
        <v>15</v>
      </c>
      <c r="D63" s="36"/>
      <c r="E63" s="37"/>
      <c r="F63" s="32" t="str">
        <f>IF($B$27&lt;D$46,"","Dépenses prévisionnelles")</f>
        <v/>
      </c>
      <c r="G63" s="36"/>
      <c r="H63" s="37"/>
      <c r="I63" s="32" t="str">
        <f>IF($B$27&lt;G$46,"","Dépenses prévisionnelles")</f>
        <v/>
      </c>
      <c r="J63" s="36"/>
      <c r="K63" s="37"/>
      <c r="L63" s="32" t="str">
        <f>IF($B$27&lt;J$46,"","Dépenses prévisionnelles")</f>
        <v/>
      </c>
      <c r="M63" s="36"/>
      <c r="N63" s="37"/>
      <c r="O63" s="32" t="str">
        <f>IF($B$27&lt;M$46,"","Dépenses prévisionnelles")</f>
        <v/>
      </c>
      <c r="P63" s="36"/>
      <c r="Q63" s="37"/>
      <c r="R63" s="32" t="str">
        <f>IF($B$27&lt;P$46,"","Dépenses prévisionnelles")</f>
        <v/>
      </c>
      <c r="S63" s="36"/>
      <c r="T63" s="37"/>
      <c r="U63" s="32" t="str">
        <f>IF($B$27&lt;S$46,"","Dépenses prévisionnelles")</f>
        <v/>
      </c>
      <c r="V63" s="36"/>
      <c r="W63" s="37"/>
      <c r="X63" s="32" t="str">
        <f>IF($B$27&lt;V$46,"","Dépenses prévisionnelles")</f>
        <v/>
      </c>
      <c r="Y63" s="36"/>
      <c r="Z63" s="37"/>
      <c r="AA63" s="32" t="str">
        <f>IF($B$27&lt;Y$46,"","Dépenses prévisionnelles")</f>
        <v/>
      </c>
      <c r="AB63" s="36"/>
      <c r="AC63" s="37"/>
      <c r="AD63" s="32" t="str">
        <f>IF($B$27&lt;AB$46,"","Dépenses prévisionnelles")</f>
        <v/>
      </c>
      <c r="AE63" s="36"/>
      <c r="AF63" s="37"/>
      <c r="AG63" s="32" t="str">
        <f>IF($B$27&lt;AE$46,"","Dépenses prévisionnelles")</f>
        <v/>
      </c>
      <c r="AH63" s="36"/>
      <c r="AI63" s="37"/>
      <c r="AJ63" s="32" t="str">
        <f>IF($B$27&lt;AH$46,"","Dépenses prévisionnelles")</f>
        <v/>
      </c>
      <c r="AK63" s="36"/>
      <c r="AL63" s="37"/>
      <c r="AM63" s="32" t="str">
        <f>IF($B$27&lt;AK$46,"","Dépenses prévisionnelles")</f>
        <v/>
      </c>
    </row>
    <row r="64" spans="1:39" s="8" customFormat="1" x14ac:dyDescent="0.25">
      <c r="A64" s="40" t="s">
        <v>18</v>
      </c>
      <c r="B64" s="41" t="s">
        <v>19</v>
      </c>
      <c r="C64" s="114">
        <f t="shared" ref="C64:C74" si="3">IF($B$27&gt;=1,F64,0)+IF($B$27&gt;=2,I64,0)+IF($B$27&gt;=3,L64,0)+IF($B$27&gt;=4,O64,0)+IF($B$27&gt;=5,R64,0)+IF($B$27&gt;=6,U64,0)+IF($B$27&gt;=7,X64,0)+IF($B$27&gt;=8,AA64,0)+IF($B$27&gt;=9,AD64,0)+IF($B$27&gt;=10,AG64)</f>
        <v>0</v>
      </c>
      <c r="D64" s="42"/>
      <c r="E64" s="43"/>
      <c r="F64" s="44"/>
      <c r="G64" s="42"/>
      <c r="H64" s="43"/>
      <c r="I64" s="44"/>
      <c r="J64" s="42"/>
      <c r="K64" s="43"/>
      <c r="L64" s="44"/>
      <c r="M64" s="42"/>
      <c r="N64" s="43"/>
      <c r="O64" s="44"/>
      <c r="P64" s="42"/>
      <c r="Q64" s="43"/>
      <c r="R64" s="44"/>
      <c r="S64" s="42"/>
      <c r="T64" s="43"/>
      <c r="U64" s="44"/>
      <c r="V64" s="42"/>
      <c r="W64" s="43"/>
      <c r="X64" s="44"/>
      <c r="Y64" s="42"/>
      <c r="Z64" s="43"/>
      <c r="AA64" s="44"/>
      <c r="AB64" s="42"/>
      <c r="AC64" s="43"/>
      <c r="AD64" s="44"/>
      <c r="AE64" s="45"/>
      <c r="AF64" s="46"/>
      <c r="AG64" s="44"/>
      <c r="AH64" s="45"/>
      <c r="AI64" s="46"/>
      <c r="AJ64" s="44"/>
      <c r="AK64" s="45"/>
      <c r="AL64" s="46"/>
      <c r="AM64" s="44"/>
    </row>
    <row r="65" spans="1:39" s="8" customFormat="1" x14ac:dyDescent="0.25">
      <c r="A65" s="40" t="s">
        <v>18</v>
      </c>
      <c r="B65" s="47" t="s">
        <v>19</v>
      </c>
      <c r="C65" s="115">
        <f t="shared" si="3"/>
        <v>0</v>
      </c>
      <c r="D65" s="48"/>
      <c r="E65" s="49"/>
      <c r="F65" s="50"/>
      <c r="G65" s="48"/>
      <c r="H65" s="49"/>
      <c r="I65" s="50"/>
      <c r="J65" s="48"/>
      <c r="K65" s="49"/>
      <c r="L65" s="50"/>
      <c r="M65" s="48"/>
      <c r="N65" s="49"/>
      <c r="O65" s="50"/>
      <c r="P65" s="48"/>
      <c r="Q65" s="49"/>
      <c r="R65" s="50"/>
      <c r="S65" s="48"/>
      <c r="T65" s="49"/>
      <c r="U65" s="50"/>
      <c r="V65" s="48"/>
      <c r="W65" s="49"/>
      <c r="X65" s="50"/>
      <c r="Y65" s="48"/>
      <c r="Z65" s="49"/>
      <c r="AA65" s="50"/>
      <c r="AB65" s="48"/>
      <c r="AC65" s="49"/>
      <c r="AD65" s="50"/>
      <c r="AE65" s="51"/>
      <c r="AF65" s="52"/>
      <c r="AG65" s="50"/>
      <c r="AH65" s="51"/>
      <c r="AI65" s="52"/>
      <c r="AJ65" s="50"/>
      <c r="AK65" s="51"/>
      <c r="AL65" s="52"/>
      <c r="AM65" s="50"/>
    </row>
    <row r="66" spans="1:39" s="8" customFormat="1" x14ac:dyDescent="0.25">
      <c r="A66" s="40" t="s">
        <v>18</v>
      </c>
      <c r="B66" s="47" t="s">
        <v>19</v>
      </c>
      <c r="C66" s="115">
        <f t="shared" si="3"/>
        <v>0</v>
      </c>
      <c r="D66" s="48"/>
      <c r="E66" s="49"/>
      <c r="F66" s="50"/>
      <c r="G66" s="48"/>
      <c r="H66" s="49"/>
      <c r="I66" s="50"/>
      <c r="J66" s="48"/>
      <c r="K66" s="49"/>
      <c r="L66" s="50"/>
      <c r="M66" s="48"/>
      <c r="N66" s="49"/>
      <c r="O66" s="50"/>
      <c r="P66" s="48"/>
      <c r="Q66" s="49"/>
      <c r="R66" s="50"/>
      <c r="S66" s="48"/>
      <c r="T66" s="49"/>
      <c r="U66" s="50"/>
      <c r="V66" s="48"/>
      <c r="W66" s="49"/>
      <c r="X66" s="50"/>
      <c r="Y66" s="48"/>
      <c r="Z66" s="49"/>
      <c r="AA66" s="50"/>
      <c r="AB66" s="48"/>
      <c r="AC66" s="49"/>
      <c r="AD66" s="50"/>
      <c r="AE66" s="51"/>
      <c r="AF66" s="52"/>
      <c r="AG66" s="50"/>
      <c r="AH66" s="51"/>
      <c r="AI66" s="52"/>
      <c r="AJ66" s="50"/>
      <c r="AK66" s="51"/>
      <c r="AL66" s="52"/>
      <c r="AM66" s="50"/>
    </row>
    <row r="67" spans="1:39" s="8" customFormat="1" x14ac:dyDescent="0.25">
      <c r="A67" s="40" t="s">
        <v>18</v>
      </c>
      <c r="B67" s="47" t="s">
        <v>19</v>
      </c>
      <c r="C67" s="115">
        <f t="shared" si="3"/>
        <v>0</v>
      </c>
      <c r="D67" s="48"/>
      <c r="E67" s="49"/>
      <c r="F67" s="50"/>
      <c r="G67" s="48"/>
      <c r="H67" s="49"/>
      <c r="I67" s="50"/>
      <c r="J67" s="48"/>
      <c r="K67" s="49"/>
      <c r="L67" s="50"/>
      <c r="M67" s="48"/>
      <c r="N67" s="49"/>
      <c r="O67" s="50"/>
      <c r="P67" s="48"/>
      <c r="Q67" s="49"/>
      <c r="R67" s="50"/>
      <c r="S67" s="48"/>
      <c r="T67" s="49"/>
      <c r="U67" s="50"/>
      <c r="V67" s="48"/>
      <c r="W67" s="49"/>
      <c r="X67" s="50"/>
      <c r="Y67" s="48"/>
      <c r="Z67" s="49"/>
      <c r="AA67" s="50"/>
      <c r="AB67" s="48"/>
      <c r="AC67" s="49"/>
      <c r="AD67" s="50"/>
      <c r="AE67" s="51"/>
      <c r="AF67" s="52"/>
      <c r="AG67" s="50"/>
      <c r="AH67" s="51"/>
      <c r="AI67" s="52"/>
      <c r="AJ67" s="50"/>
      <c r="AK67" s="51"/>
      <c r="AL67" s="52"/>
      <c r="AM67" s="50"/>
    </row>
    <row r="68" spans="1:39" s="8" customFormat="1" x14ac:dyDescent="0.25">
      <c r="A68" s="40" t="s">
        <v>18</v>
      </c>
      <c r="B68" s="47" t="s">
        <v>19</v>
      </c>
      <c r="C68" s="115">
        <f t="shared" si="3"/>
        <v>0</v>
      </c>
      <c r="D68" s="48"/>
      <c r="E68" s="49"/>
      <c r="F68" s="50"/>
      <c r="G68" s="48"/>
      <c r="H68" s="49"/>
      <c r="I68" s="50"/>
      <c r="J68" s="48"/>
      <c r="K68" s="49"/>
      <c r="L68" s="50"/>
      <c r="M68" s="48"/>
      <c r="N68" s="49"/>
      <c r="O68" s="50"/>
      <c r="P68" s="48"/>
      <c r="Q68" s="49"/>
      <c r="R68" s="50"/>
      <c r="S68" s="48"/>
      <c r="T68" s="49"/>
      <c r="U68" s="50"/>
      <c r="V68" s="48"/>
      <c r="W68" s="49"/>
      <c r="X68" s="50"/>
      <c r="Y68" s="48"/>
      <c r="Z68" s="49"/>
      <c r="AA68" s="50"/>
      <c r="AB68" s="48"/>
      <c r="AC68" s="49"/>
      <c r="AD68" s="50"/>
      <c r="AE68" s="51"/>
      <c r="AF68" s="52"/>
      <c r="AG68" s="50"/>
      <c r="AH68" s="51"/>
      <c r="AI68" s="52"/>
      <c r="AJ68" s="50"/>
      <c r="AK68" s="51"/>
      <c r="AL68" s="52"/>
      <c r="AM68" s="50"/>
    </row>
    <row r="69" spans="1:39" s="8" customFormat="1" x14ac:dyDescent="0.25">
      <c r="A69" s="40" t="s">
        <v>18</v>
      </c>
      <c r="B69" s="47" t="s">
        <v>19</v>
      </c>
      <c r="C69" s="115">
        <f t="shared" si="3"/>
        <v>0</v>
      </c>
      <c r="D69" s="48"/>
      <c r="E69" s="49"/>
      <c r="F69" s="50"/>
      <c r="G69" s="48"/>
      <c r="H69" s="49"/>
      <c r="I69" s="50"/>
      <c r="J69" s="48"/>
      <c r="K69" s="49"/>
      <c r="L69" s="50"/>
      <c r="M69" s="48"/>
      <c r="N69" s="49"/>
      <c r="O69" s="50"/>
      <c r="P69" s="48"/>
      <c r="Q69" s="49"/>
      <c r="R69" s="50"/>
      <c r="S69" s="48"/>
      <c r="T69" s="49"/>
      <c r="U69" s="50"/>
      <c r="V69" s="48"/>
      <c r="W69" s="49"/>
      <c r="X69" s="50"/>
      <c r="Y69" s="48"/>
      <c r="Z69" s="49"/>
      <c r="AA69" s="50"/>
      <c r="AB69" s="48"/>
      <c r="AC69" s="49"/>
      <c r="AD69" s="50"/>
      <c r="AE69" s="51"/>
      <c r="AF69" s="52"/>
      <c r="AG69" s="50"/>
      <c r="AH69" s="51"/>
      <c r="AI69" s="52"/>
      <c r="AJ69" s="50"/>
      <c r="AK69" s="51"/>
      <c r="AL69" s="52"/>
      <c r="AM69" s="50"/>
    </row>
    <row r="70" spans="1:39" s="8" customFormat="1" x14ac:dyDescent="0.25">
      <c r="A70" s="40" t="s">
        <v>18</v>
      </c>
      <c r="B70" s="47" t="s">
        <v>19</v>
      </c>
      <c r="C70" s="115">
        <f t="shared" si="3"/>
        <v>0</v>
      </c>
      <c r="D70" s="48"/>
      <c r="E70" s="49"/>
      <c r="F70" s="50"/>
      <c r="G70" s="48"/>
      <c r="H70" s="49"/>
      <c r="I70" s="50"/>
      <c r="J70" s="48"/>
      <c r="K70" s="49"/>
      <c r="L70" s="50"/>
      <c r="M70" s="48"/>
      <c r="N70" s="49"/>
      <c r="O70" s="50"/>
      <c r="P70" s="48"/>
      <c r="Q70" s="49"/>
      <c r="R70" s="50"/>
      <c r="S70" s="48"/>
      <c r="T70" s="49"/>
      <c r="U70" s="50"/>
      <c r="V70" s="48"/>
      <c r="W70" s="49"/>
      <c r="X70" s="50"/>
      <c r="Y70" s="48"/>
      <c r="Z70" s="49"/>
      <c r="AA70" s="50"/>
      <c r="AB70" s="48"/>
      <c r="AC70" s="49"/>
      <c r="AD70" s="50"/>
      <c r="AE70" s="51"/>
      <c r="AF70" s="52"/>
      <c r="AG70" s="50"/>
      <c r="AH70" s="51"/>
      <c r="AI70" s="52"/>
      <c r="AJ70" s="50"/>
      <c r="AK70" s="51"/>
      <c r="AL70" s="52"/>
      <c r="AM70" s="50"/>
    </row>
    <row r="71" spans="1:39" s="8" customFormat="1" x14ac:dyDescent="0.25">
      <c r="A71" s="40" t="s">
        <v>18</v>
      </c>
      <c r="B71" s="47" t="s">
        <v>19</v>
      </c>
      <c r="C71" s="115">
        <f t="shared" si="3"/>
        <v>0</v>
      </c>
      <c r="D71" s="48"/>
      <c r="E71" s="49"/>
      <c r="F71" s="50"/>
      <c r="G71" s="48"/>
      <c r="H71" s="49"/>
      <c r="I71" s="50"/>
      <c r="J71" s="48"/>
      <c r="K71" s="49"/>
      <c r="L71" s="50"/>
      <c r="M71" s="48"/>
      <c r="N71" s="49"/>
      <c r="O71" s="50"/>
      <c r="P71" s="48"/>
      <c r="Q71" s="49"/>
      <c r="R71" s="50"/>
      <c r="S71" s="48"/>
      <c r="T71" s="49"/>
      <c r="U71" s="50"/>
      <c r="V71" s="48"/>
      <c r="W71" s="49"/>
      <c r="X71" s="50"/>
      <c r="Y71" s="48"/>
      <c r="Z71" s="49"/>
      <c r="AA71" s="50"/>
      <c r="AB71" s="48"/>
      <c r="AC71" s="49"/>
      <c r="AD71" s="50"/>
      <c r="AE71" s="51"/>
      <c r="AF71" s="52"/>
      <c r="AG71" s="50"/>
      <c r="AH71" s="51"/>
      <c r="AI71" s="52"/>
      <c r="AJ71" s="50"/>
      <c r="AK71" s="51"/>
      <c r="AL71" s="52"/>
      <c r="AM71" s="50"/>
    </row>
    <row r="72" spans="1:39" s="8" customFormat="1" x14ac:dyDescent="0.25">
      <c r="A72" s="40" t="s">
        <v>18</v>
      </c>
      <c r="B72" s="47" t="s">
        <v>19</v>
      </c>
      <c r="C72" s="115">
        <f t="shared" si="3"/>
        <v>0</v>
      </c>
      <c r="D72" s="48"/>
      <c r="E72" s="49"/>
      <c r="F72" s="50"/>
      <c r="G72" s="48"/>
      <c r="H72" s="49"/>
      <c r="I72" s="50"/>
      <c r="J72" s="48"/>
      <c r="K72" s="49"/>
      <c r="L72" s="50"/>
      <c r="M72" s="48"/>
      <c r="N72" s="49"/>
      <c r="O72" s="50"/>
      <c r="P72" s="48"/>
      <c r="Q72" s="49"/>
      <c r="R72" s="50"/>
      <c r="S72" s="48"/>
      <c r="T72" s="49"/>
      <c r="U72" s="50"/>
      <c r="V72" s="48"/>
      <c r="W72" s="49"/>
      <c r="X72" s="50"/>
      <c r="Y72" s="48"/>
      <c r="Z72" s="49"/>
      <c r="AA72" s="50"/>
      <c r="AB72" s="48"/>
      <c r="AC72" s="49"/>
      <c r="AD72" s="50"/>
      <c r="AE72" s="51"/>
      <c r="AF72" s="52"/>
      <c r="AG72" s="50"/>
      <c r="AH72" s="51"/>
      <c r="AI72" s="52"/>
      <c r="AJ72" s="50"/>
      <c r="AK72" s="51"/>
      <c r="AL72" s="52"/>
      <c r="AM72" s="50"/>
    </row>
    <row r="73" spans="1:39" s="8" customFormat="1" x14ac:dyDescent="0.25">
      <c r="A73" s="40" t="s">
        <v>18</v>
      </c>
      <c r="B73" s="47" t="s">
        <v>19</v>
      </c>
      <c r="C73" s="115">
        <f t="shared" si="3"/>
        <v>0</v>
      </c>
      <c r="D73" s="48"/>
      <c r="E73" s="49"/>
      <c r="F73" s="50"/>
      <c r="G73" s="48"/>
      <c r="H73" s="49"/>
      <c r="I73" s="50"/>
      <c r="J73" s="48"/>
      <c r="K73" s="49"/>
      <c r="L73" s="50"/>
      <c r="M73" s="48"/>
      <c r="N73" s="49"/>
      <c r="O73" s="50"/>
      <c r="P73" s="48"/>
      <c r="Q73" s="49"/>
      <c r="R73" s="50"/>
      <c r="S73" s="48"/>
      <c r="T73" s="49"/>
      <c r="U73" s="50"/>
      <c r="V73" s="48"/>
      <c r="W73" s="49"/>
      <c r="X73" s="50"/>
      <c r="Y73" s="48"/>
      <c r="Z73" s="49"/>
      <c r="AA73" s="50"/>
      <c r="AB73" s="48"/>
      <c r="AC73" s="49"/>
      <c r="AD73" s="50"/>
      <c r="AE73" s="51"/>
      <c r="AF73" s="52"/>
      <c r="AG73" s="50"/>
      <c r="AH73" s="51"/>
      <c r="AI73" s="52"/>
      <c r="AJ73" s="50"/>
      <c r="AK73" s="51"/>
      <c r="AL73" s="52"/>
      <c r="AM73" s="50"/>
    </row>
    <row r="74" spans="1:39" ht="15" x14ac:dyDescent="0.25">
      <c r="A74" s="34" t="s">
        <v>85</v>
      </c>
      <c r="B74" s="35"/>
      <c r="C74" s="117">
        <f t="shared" si="3"/>
        <v>0</v>
      </c>
      <c r="D74" s="38"/>
      <c r="E74" s="39"/>
      <c r="F74" s="29">
        <f>IF(F61&gt;$B$27,0,SUM(F64:F73))</f>
        <v>0</v>
      </c>
      <c r="G74" s="38"/>
      <c r="H74" s="39"/>
      <c r="I74" s="29">
        <f>IF(I61&gt;$B$27,0,SUM(I64:I73))</f>
        <v>0</v>
      </c>
      <c r="J74" s="38"/>
      <c r="K74" s="39"/>
      <c r="L74" s="29">
        <f>IF(L61&gt;$B$27,0,SUM(L64:L73))</f>
        <v>0</v>
      </c>
      <c r="M74" s="38"/>
      <c r="N74" s="39"/>
      <c r="O74" s="29">
        <f>IF(O61&gt;$B$27,0,SUM(O64:O73))</f>
        <v>0</v>
      </c>
      <c r="P74" s="38"/>
      <c r="Q74" s="39"/>
      <c r="R74" s="29">
        <f>IF(R61&gt;$B$27,0,SUM(R64:R73))</f>
        <v>0</v>
      </c>
      <c r="S74" s="38"/>
      <c r="T74" s="39"/>
      <c r="U74" s="29">
        <f>IF(U61&gt;$B$27,0,SUM(U64:U73))</f>
        <v>0</v>
      </c>
      <c r="V74" s="38"/>
      <c r="W74" s="39"/>
      <c r="X74" s="29">
        <f>IF(X61&gt;$B$27,0,SUM(X64:X73))</f>
        <v>0</v>
      </c>
      <c r="Y74" s="38"/>
      <c r="Z74" s="39"/>
      <c r="AA74" s="29">
        <f>IF(AA61&gt;$B$27,0,SUM(AA64:AA73))</f>
        <v>0</v>
      </c>
      <c r="AB74" s="38"/>
      <c r="AC74" s="39"/>
      <c r="AD74" s="29">
        <f>IF(AD61&gt;$B$27,0,SUM(AD64:AD73))</f>
        <v>0</v>
      </c>
      <c r="AE74" s="38"/>
      <c r="AF74" s="39"/>
      <c r="AG74" s="29">
        <f>IF(AG61&gt;$B$27,0,SUM(AG64:AG73))</f>
        <v>0</v>
      </c>
      <c r="AH74" s="38"/>
      <c r="AI74" s="39"/>
      <c r="AJ74" s="29">
        <f>IF(AJ61&gt;$B$27,0,SUM(AJ64:AJ73))</f>
        <v>0</v>
      </c>
      <c r="AK74" s="38"/>
      <c r="AL74" s="39"/>
      <c r="AM74" s="29">
        <f>IF(AM61&gt;$B$27,0,SUM(AM64:AM73))</f>
        <v>0</v>
      </c>
    </row>
    <row r="75" spans="1:39" ht="7.5" customHeight="1" x14ac:dyDescent="0.25">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row>
    <row r="76" spans="1:39" ht="15" x14ac:dyDescent="0.25">
      <c r="A76" s="227" t="s">
        <v>142</v>
      </c>
      <c r="B76" s="228"/>
      <c r="C76" s="143" t="s">
        <v>0</v>
      </c>
      <c r="D76" s="227" t="str">
        <f>$A$32</f>
        <v/>
      </c>
      <c r="E76" s="229"/>
      <c r="F76" s="229"/>
      <c r="G76" s="227" t="str">
        <f>$A$33</f>
        <v/>
      </c>
      <c r="H76" s="229"/>
      <c r="I76" s="229"/>
      <c r="J76" s="227" t="str">
        <f>$A$34</f>
        <v/>
      </c>
      <c r="K76" s="229"/>
      <c r="L76" s="229"/>
      <c r="M76" s="227" t="str">
        <f>$A$35</f>
        <v/>
      </c>
      <c r="N76" s="229"/>
      <c r="O76" s="229"/>
      <c r="P76" s="227" t="str">
        <f>$A$36</f>
        <v/>
      </c>
      <c r="Q76" s="229"/>
      <c r="R76" s="229"/>
      <c r="S76" s="227" t="str">
        <f>$A$37</f>
        <v/>
      </c>
      <c r="T76" s="229"/>
      <c r="U76" s="229"/>
      <c r="V76" s="227" t="str">
        <f>$A$38</f>
        <v/>
      </c>
      <c r="W76" s="229"/>
      <c r="X76" s="229"/>
      <c r="Y76" s="227" t="str">
        <f>$A$39</f>
        <v/>
      </c>
      <c r="Z76" s="229"/>
      <c r="AA76" s="229"/>
      <c r="AB76" s="227" t="str">
        <f>$A$40</f>
        <v/>
      </c>
      <c r="AC76" s="229"/>
      <c r="AD76" s="229"/>
      <c r="AE76" s="227" t="str">
        <f>$A$41</f>
        <v/>
      </c>
      <c r="AF76" s="229"/>
      <c r="AG76" s="229"/>
      <c r="AH76" s="227" t="str">
        <f>$A$42</f>
        <v/>
      </c>
      <c r="AI76" s="229"/>
      <c r="AJ76" s="229"/>
      <c r="AK76" s="227" t="str">
        <f>$A$43</f>
        <v/>
      </c>
      <c r="AL76" s="229"/>
      <c r="AM76" s="229"/>
    </row>
    <row r="77" spans="1:39" s="8" customFormat="1" ht="28.5" x14ac:dyDescent="0.25">
      <c r="A77" s="31" t="s">
        <v>16</v>
      </c>
      <c r="B77" s="33" t="s">
        <v>52</v>
      </c>
      <c r="C77" s="116" t="s">
        <v>15</v>
      </c>
      <c r="D77" s="36"/>
      <c r="E77" s="37"/>
      <c r="F77" s="32" t="str">
        <f>IF($B$27&lt;D$46,"","Dépenses prévisionnelles")</f>
        <v/>
      </c>
      <c r="G77" s="36"/>
      <c r="H77" s="37"/>
      <c r="I77" s="32" t="str">
        <f>IF($B$27&lt;G$46,"","Dépenses prévisionnelles")</f>
        <v/>
      </c>
      <c r="J77" s="36"/>
      <c r="K77" s="37"/>
      <c r="L77" s="32" t="str">
        <f>IF($B$27&lt;J$46,"","Dépenses prévisionnelles")</f>
        <v/>
      </c>
      <c r="M77" s="36"/>
      <c r="N77" s="37"/>
      <c r="O77" s="32" t="str">
        <f>IF($B$27&lt;M$46,"","Dépenses prévisionnelles")</f>
        <v/>
      </c>
      <c r="P77" s="36"/>
      <c r="Q77" s="37"/>
      <c r="R77" s="32" t="str">
        <f>IF($B$27&lt;P$46,"","Dépenses prévisionnelles")</f>
        <v/>
      </c>
      <c r="S77" s="36"/>
      <c r="T77" s="37"/>
      <c r="U77" s="32" t="str">
        <f>IF($B$27&lt;S$46,"","Dépenses prévisionnelles")</f>
        <v/>
      </c>
      <c r="V77" s="36"/>
      <c r="W77" s="37"/>
      <c r="X77" s="32" t="str">
        <f>IF($B$27&lt;V$46,"","Dépenses prévisionnelles")</f>
        <v/>
      </c>
      <c r="Y77" s="36"/>
      <c r="Z77" s="37"/>
      <c r="AA77" s="32" t="str">
        <f>IF($B$27&lt;Y$46,"","Dépenses prévisionnelles")</f>
        <v/>
      </c>
      <c r="AB77" s="36"/>
      <c r="AC77" s="37"/>
      <c r="AD77" s="32" t="str">
        <f>IF($B$27&lt;AB$46,"","Dépenses prévisionnelles")</f>
        <v/>
      </c>
      <c r="AE77" s="36"/>
      <c r="AF77" s="37"/>
      <c r="AG77" s="32" t="str">
        <f>IF($B$27&lt;AE$46,"","Dépenses prévisionnelles")</f>
        <v/>
      </c>
      <c r="AH77" s="36"/>
      <c r="AI77" s="37"/>
      <c r="AJ77" s="32" t="str">
        <f>IF($B$27&lt;AH$46,"","Dépenses prévisionnelles")</f>
        <v/>
      </c>
      <c r="AK77" s="36"/>
      <c r="AL77" s="37"/>
      <c r="AM77" s="32" t="str">
        <f>IF($B$27&lt;AK$46,"","Dépenses prévisionnelles")</f>
        <v/>
      </c>
    </row>
    <row r="78" spans="1:39" s="8" customFormat="1" x14ac:dyDescent="0.25">
      <c r="A78" s="40" t="s">
        <v>18</v>
      </c>
      <c r="B78" s="41" t="s">
        <v>19</v>
      </c>
      <c r="C78" s="114">
        <f t="shared" ref="C78:C83" si="4">IF($B$27&gt;=1,F78,0)+IF($B$27&gt;=2,I78,0)+IF($B$27&gt;=3,L78,0)+IF($B$27&gt;=4,O78,0)+IF($B$27&gt;=5,R78,0)+IF($B$27&gt;=6,U78,0)+IF($B$27&gt;=7,X78,0)+IF($B$27&gt;=8,AA78,0)+IF($B$27&gt;=9,AD78,0)+IF($B$27&gt;=10,AG78)</f>
        <v>0</v>
      </c>
      <c r="D78" s="42"/>
      <c r="E78" s="43"/>
      <c r="F78" s="44"/>
      <c r="G78" s="42"/>
      <c r="H78" s="43"/>
      <c r="I78" s="44"/>
      <c r="J78" s="42"/>
      <c r="K78" s="43"/>
      <c r="L78" s="44"/>
      <c r="M78" s="42"/>
      <c r="N78" s="43"/>
      <c r="O78" s="44"/>
      <c r="P78" s="42"/>
      <c r="Q78" s="43"/>
      <c r="R78" s="44"/>
      <c r="S78" s="42"/>
      <c r="T78" s="43"/>
      <c r="U78" s="44"/>
      <c r="V78" s="42"/>
      <c r="W78" s="43"/>
      <c r="X78" s="44"/>
      <c r="Y78" s="42"/>
      <c r="Z78" s="43"/>
      <c r="AA78" s="44"/>
      <c r="AB78" s="42"/>
      <c r="AC78" s="43"/>
      <c r="AD78" s="44"/>
      <c r="AE78" s="45"/>
      <c r="AF78" s="46"/>
      <c r="AG78" s="44"/>
      <c r="AH78" s="45"/>
      <c r="AI78" s="46"/>
      <c r="AJ78" s="44"/>
      <c r="AK78" s="45"/>
      <c r="AL78" s="46"/>
      <c r="AM78" s="44"/>
    </row>
    <row r="79" spans="1:39" s="8" customFormat="1" x14ac:dyDescent="0.25">
      <c r="A79" s="40" t="s">
        <v>18</v>
      </c>
      <c r="B79" s="47" t="s">
        <v>19</v>
      </c>
      <c r="C79" s="115">
        <f t="shared" si="4"/>
        <v>0</v>
      </c>
      <c r="D79" s="48"/>
      <c r="E79" s="49"/>
      <c r="F79" s="50"/>
      <c r="G79" s="48"/>
      <c r="H79" s="49"/>
      <c r="I79" s="50"/>
      <c r="J79" s="48"/>
      <c r="K79" s="49"/>
      <c r="L79" s="50"/>
      <c r="M79" s="48"/>
      <c r="N79" s="49"/>
      <c r="O79" s="50"/>
      <c r="P79" s="48"/>
      <c r="Q79" s="49"/>
      <c r="R79" s="50"/>
      <c r="S79" s="48"/>
      <c r="T79" s="49"/>
      <c r="U79" s="50"/>
      <c r="V79" s="48"/>
      <c r="W79" s="49"/>
      <c r="X79" s="50"/>
      <c r="Y79" s="48"/>
      <c r="Z79" s="49"/>
      <c r="AA79" s="50"/>
      <c r="AB79" s="48"/>
      <c r="AC79" s="49"/>
      <c r="AD79" s="50"/>
      <c r="AE79" s="51"/>
      <c r="AF79" s="52"/>
      <c r="AG79" s="50"/>
      <c r="AH79" s="51"/>
      <c r="AI79" s="52"/>
      <c r="AJ79" s="50"/>
      <c r="AK79" s="51"/>
      <c r="AL79" s="52"/>
      <c r="AM79" s="50"/>
    </row>
    <row r="80" spans="1:39" s="8" customFormat="1" x14ac:dyDescent="0.25">
      <c r="A80" s="40" t="s">
        <v>18</v>
      </c>
      <c r="B80" s="47" t="s">
        <v>19</v>
      </c>
      <c r="C80" s="115">
        <f t="shared" si="4"/>
        <v>0</v>
      </c>
      <c r="D80" s="48"/>
      <c r="E80" s="49"/>
      <c r="F80" s="50"/>
      <c r="G80" s="48"/>
      <c r="H80" s="49"/>
      <c r="I80" s="50"/>
      <c r="J80" s="48"/>
      <c r="K80" s="49"/>
      <c r="L80" s="50"/>
      <c r="M80" s="48"/>
      <c r="N80" s="49"/>
      <c r="O80" s="50"/>
      <c r="P80" s="48"/>
      <c r="Q80" s="49"/>
      <c r="R80" s="50"/>
      <c r="S80" s="48"/>
      <c r="T80" s="49"/>
      <c r="U80" s="50"/>
      <c r="V80" s="48"/>
      <c r="W80" s="49"/>
      <c r="X80" s="50"/>
      <c r="Y80" s="48"/>
      <c r="Z80" s="49"/>
      <c r="AA80" s="50"/>
      <c r="AB80" s="48"/>
      <c r="AC80" s="49"/>
      <c r="AD80" s="50"/>
      <c r="AE80" s="51"/>
      <c r="AF80" s="52"/>
      <c r="AG80" s="50"/>
      <c r="AH80" s="51"/>
      <c r="AI80" s="52"/>
      <c r="AJ80" s="50"/>
      <c r="AK80" s="51"/>
      <c r="AL80" s="52"/>
      <c r="AM80" s="50"/>
    </row>
    <row r="81" spans="1:39" s="8" customFormat="1" x14ac:dyDescent="0.25">
      <c r="A81" s="40" t="s">
        <v>18</v>
      </c>
      <c r="B81" s="47" t="s">
        <v>19</v>
      </c>
      <c r="C81" s="115">
        <f t="shared" si="4"/>
        <v>0</v>
      </c>
      <c r="D81" s="48"/>
      <c r="E81" s="49"/>
      <c r="F81" s="50"/>
      <c r="G81" s="48"/>
      <c r="H81" s="49"/>
      <c r="I81" s="50"/>
      <c r="J81" s="48"/>
      <c r="K81" s="49"/>
      <c r="L81" s="50"/>
      <c r="M81" s="48"/>
      <c r="N81" s="49"/>
      <c r="O81" s="50"/>
      <c r="P81" s="48"/>
      <c r="Q81" s="49"/>
      <c r="R81" s="50"/>
      <c r="S81" s="48"/>
      <c r="T81" s="49"/>
      <c r="U81" s="50"/>
      <c r="V81" s="48"/>
      <c r="W81" s="49"/>
      <c r="X81" s="50"/>
      <c r="Y81" s="48"/>
      <c r="Z81" s="49"/>
      <c r="AA81" s="50"/>
      <c r="AB81" s="48"/>
      <c r="AC81" s="49"/>
      <c r="AD81" s="50"/>
      <c r="AE81" s="51"/>
      <c r="AF81" s="52"/>
      <c r="AG81" s="50"/>
      <c r="AH81" s="51"/>
      <c r="AI81" s="52"/>
      <c r="AJ81" s="50"/>
      <c r="AK81" s="51"/>
      <c r="AL81" s="52"/>
      <c r="AM81" s="50"/>
    </row>
    <row r="82" spans="1:39" s="8" customFormat="1" x14ac:dyDescent="0.25">
      <c r="A82" s="40" t="s">
        <v>18</v>
      </c>
      <c r="B82" s="47" t="s">
        <v>19</v>
      </c>
      <c r="C82" s="115">
        <f t="shared" si="4"/>
        <v>0</v>
      </c>
      <c r="D82" s="48"/>
      <c r="E82" s="49"/>
      <c r="F82" s="50"/>
      <c r="G82" s="48"/>
      <c r="H82" s="49"/>
      <c r="I82" s="50"/>
      <c r="J82" s="48"/>
      <c r="K82" s="49"/>
      <c r="L82" s="50"/>
      <c r="M82" s="48"/>
      <c r="N82" s="49"/>
      <c r="O82" s="50"/>
      <c r="P82" s="48"/>
      <c r="Q82" s="49"/>
      <c r="R82" s="50"/>
      <c r="S82" s="48"/>
      <c r="T82" s="49"/>
      <c r="U82" s="50"/>
      <c r="V82" s="48"/>
      <c r="W82" s="49"/>
      <c r="X82" s="50"/>
      <c r="Y82" s="48"/>
      <c r="Z82" s="49"/>
      <c r="AA82" s="50"/>
      <c r="AB82" s="48"/>
      <c r="AC82" s="49"/>
      <c r="AD82" s="50"/>
      <c r="AE82" s="51"/>
      <c r="AF82" s="52"/>
      <c r="AG82" s="50"/>
      <c r="AH82" s="51"/>
      <c r="AI82" s="52"/>
      <c r="AJ82" s="50"/>
      <c r="AK82" s="51"/>
      <c r="AL82" s="52"/>
      <c r="AM82" s="50"/>
    </row>
    <row r="83" spans="1:39" ht="15" x14ac:dyDescent="0.25">
      <c r="A83" s="34" t="s">
        <v>86</v>
      </c>
      <c r="B83" s="35"/>
      <c r="C83" s="117">
        <f t="shared" si="4"/>
        <v>0</v>
      </c>
      <c r="D83" s="38"/>
      <c r="E83" s="39"/>
      <c r="F83" s="29">
        <f>IF(F75&gt;$B$27,0,SUM(F78:F82))</f>
        <v>0</v>
      </c>
      <c r="G83" s="38"/>
      <c r="H83" s="39"/>
      <c r="I83" s="29">
        <f>IF(I75&gt;$B$27,0,SUM(I78:I82))</f>
        <v>0</v>
      </c>
      <c r="J83" s="38"/>
      <c r="K83" s="39"/>
      <c r="L83" s="29">
        <f>IF(L75&gt;$B$27,0,SUM(L78:L82))</f>
        <v>0</v>
      </c>
      <c r="M83" s="38"/>
      <c r="N83" s="39"/>
      <c r="O83" s="29">
        <f>IF(O75&gt;$B$27,0,SUM(O78:O82))</f>
        <v>0</v>
      </c>
      <c r="P83" s="38"/>
      <c r="Q83" s="39"/>
      <c r="R83" s="29">
        <f>IF(R75&gt;$B$27,0,SUM(R78:R82))</f>
        <v>0</v>
      </c>
      <c r="S83" s="38"/>
      <c r="T83" s="39"/>
      <c r="U83" s="29">
        <f>IF(U75&gt;$B$27,0,SUM(U78:U82))</f>
        <v>0</v>
      </c>
      <c r="V83" s="38"/>
      <c r="W83" s="39"/>
      <c r="X83" s="29">
        <f>IF(X75&gt;$B$27,0,SUM(X78:X82))</f>
        <v>0</v>
      </c>
      <c r="Y83" s="38"/>
      <c r="Z83" s="39"/>
      <c r="AA83" s="29">
        <f>IF(AA75&gt;$B$27,0,SUM(AA78:AA82))</f>
        <v>0</v>
      </c>
      <c r="AB83" s="38"/>
      <c r="AC83" s="39"/>
      <c r="AD83" s="29">
        <f>IF(AD75&gt;$B$27,0,SUM(AD78:AD82))</f>
        <v>0</v>
      </c>
      <c r="AE83" s="38"/>
      <c r="AF83" s="39"/>
      <c r="AG83" s="29">
        <f>IF(AG75&gt;$B$27,0,SUM(AG78:AG82))</f>
        <v>0</v>
      </c>
      <c r="AH83" s="38"/>
      <c r="AI83" s="39"/>
      <c r="AJ83" s="29">
        <f>IF(AJ75&gt;$B$27,0,SUM(AJ78:AJ82))</f>
        <v>0</v>
      </c>
      <c r="AK83" s="38"/>
      <c r="AL83" s="39"/>
      <c r="AM83" s="29">
        <f>IF(AM75&gt;$B$27,0,SUM(AM78:AM82))</f>
        <v>0</v>
      </c>
    </row>
    <row r="84" spans="1:39" ht="7.5" customHeight="1" x14ac:dyDescent="0.25">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row>
    <row r="85" spans="1:39" ht="7.5" customHeight="1" x14ac:dyDescent="0.25">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row>
    <row r="86" spans="1:39" ht="15" x14ac:dyDescent="0.25">
      <c r="A86" s="245" t="s">
        <v>88</v>
      </c>
      <c r="B86" s="246"/>
      <c r="C86" s="143" t="s">
        <v>0</v>
      </c>
      <c r="D86" s="230" t="str">
        <f>$A$32</f>
        <v/>
      </c>
      <c r="E86" s="231"/>
      <c r="F86" s="231"/>
      <c r="G86" s="230" t="str">
        <f>$A$33</f>
        <v/>
      </c>
      <c r="H86" s="231"/>
      <c r="I86" s="231"/>
      <c r="J86" s="230" t="str">
        <f>$A$34</f>
        <v/>
      </c>
      <c r="K86" s="231"/>
      <c r="L86" s="231"/>
      <c r="M86" s="230" t="str">
        <f>$A$35</f>
        <v/>
      </c>
      <c r="N86" s="231"/>
      <c r="O86" s="231"/>
      <c r="P86" s="230" t="str">
        <f>$A$36</f>
        <v/>
      </c>
      <c r="Q86" s="231"/>
      <c r="R86" s="231"/>
      <c r="S86" s="230" t="str">
        <f>$A$37</f>
        <v/>
      </c>
      <c r="T86" s="231"/>
      <c r="U86" s="231"/>
      <c r="V86" s="230" t="str">
        <f>$A$38</f>
        <v/>
      </c>
      <c r="W86" s="231"/>
      <c r="X86" s="231"/>
      <c r="Y86" s="230" t="str">
        <f>$A$39</f>
        <v/>
      </c>
      <c r="Z86" s="231"/>
      <c r="AA86" s="231"/>
      <c r="AB86" s="230" t="str">
        <f>$A$40</f>
        <v/>
      </c>
      <c r="AC86" s="231"/>
      <c r="AD86" s="231"/>
      <c r="AE86" s="230" t="str">
        <f>$A$41</f>
        <v/>
      </c>
      <c r="AF86" s="231"/>
      <c r="AG86" s="231"/>
      <c r="AH86" s="230" t="str">
        <f>$A$42</f>
        <v/>
      </c>
      <c r="AI86" s="231"/>
      <c r="AJ86" s="231"/>
      <c r="AK86" s="230" t="str">
        <f>$A$43</f>
        <v/>
      </c>
      <c r="AL86" s="231"/>
      <c r="AM86" s="231"/>
    </row>
    <row r="87" spans="1:39" s="8" customFormat="1" ht="28.5" x14ac:dyDescent="0.25">
      <c r="A87" s="247"/>
      <c r="B87" s="248"/>
      <c r="C87" s="116" t="s">
        <v>15</v>
      </c>
      <c r="D87" s="70"/>
      <c r="E87" s="71"/>
      <c r="F87" s="72" t="str">
        <f>IF($B$27&lt;D$46,"","Dépenses prévisionnelles")</f>
        <v/>
      </c>
      <c r="G87" s="70"/>
      <c r="H87" s="71"/>
      <c r="I87" s="72" t="str">
        <f>IF($B$27&lt;G$46,"","Dépenses prévisionnelles")</f>
        <v/>
      </c>
      <c r="J87" s="70"/>
      <c r="K87" s="71"/>
      <c r="L87" s="72" t="str">
        <f>IF($B$27&lt;J$46,"","Dépenses prévisionnelles")</f>
        <v/>
      </c>
      <c r="M87" s="70"/>
      <c r="N87" s="71"/>
      <c r="O87" s="72" t="str">
        <f>IF($B$27&lt;M$46,"","Dépenses prévisionnelles")</f>
        <v/>
      </c>
      <c r="P87" s="70"/>
      <c r="Q87" s="71"/>
      <c r="R87" s="72" t="str">
        <f>IF($B$27&lt;P$46,"","Dépenses prévisionnelles")</f>
        <v/>
      </c>
      <c r="S87" s="70"/>
      <c r="T87" s="71"/>
      <c r="U87" s="72" t="str">
        <f>IF($B$27&lt;S$46,"","Dépenses prévisionnelles")</f>
        <v/>
      </c>
      <c r="V87" s="70"/>
      <c r="W87" s="71"/>
      <c r="X87" s="72" t="str">
        <f>IF($B$27&lt;V$46,"","Dépenses prévisionnelles")</f>
        <v/>
      </c>
      <c r="Y87" s="70"/>
      <c r="Z87" s="71"/>
      <c r="AA87" s="72" t="str">
        <f>IF($B$27&lt;Y$46,"","Dépenses prévisionnelles")</f>
        <v/>
      </c>
      <c r="AB87" s="70"/>
      <c r="AC87" s="71"/>
      <c r="AD87" s="72" t="str">
        <f>IF($B$27&lt;AB$46,"","Dépenses prévisionnelles")</f>
        <v/>
      </c>
      <c r="AE87" s="70"/>
      <c r="AF87" s="71"/>
      <c r="AG87" s="72" t="str">
        <f>IF($B$27&lt;AE$46,"","Dépenses prévisionnelles")</f>
        <v/>
      </c>
      <c r="AH87" s="70"/>
      <c r="AI87" s="71"/>
      <c r="AJ87" s="72" t="str">
        <f>IF($B$27&lt;AH$46,"","Dépenses prévisionnelles")</f>
        <v/>
      </c>
      <c r="AK87" s="70"/>
      <c r="AL87" s="71"/>
      <c r="AM87" s="72" t="str">
        <f>IF($B$27&lt;AK$46,"","Dépenses prévisionnelles")</f>
        <v/>
      </c>
    </row>
    <row r="88" spans="1:39" ht="15" x14ac:dyDescent="0.25">
      <c r="A88" s="58" t="s">
        <v>87</v>
      </c>
      <c r="B88" s="59"/>
      <c r="C88" s="117">
        <f>IF(AM$46&gt;$B$27,0,IFERROR(C60,0)+IFERROR(C74,0)+IFERROR(C83,0))</f>
        <v>0</v>
      </c>
      <c r="D88" s="73"/>
      <c r="E88" s="74"/>
      <c r="F88" s="75">
        <f>IF(D$46&gt;$B$27,0,IFERROR(F60,0)+IFERROR(F74,0)+IFERROR(F83,0))</f>
        <v>0</v>
      </c>
      <c r="G88" s="73"/>
      <c r="H88" s="74"/>
      <c r="I88" s="75">
        <f>IF(G$46&gt;$B$27,0,IFERROR(I60,0)+IFERROR(I74,0)+IFERROR(I83,0)+IFERROR(#REF!,0))</f>
        <v>0</v>
      </c>
      <c r="J88" s="73"/>
      <c r="K88" s="74"/>
      <c r="L88" s="75">
        <f>IF(J$46&gt;$B$27,0,IFERROR(L60,0)+IFERROR(L74,0)+IFERROR(L83,0)+IFERROR(#REF!,0))</f>
        <v>0</v>
      </c>
      <c r="M88" s="73"/>
      <c r="N88" s="74"/>
      <c r="O88" s="75">
        <f>IF(M$46&gt;$B$27,0,IFERROR(O60,0)+IFERROR(O74,0)+IFERROR(O83,0)+IFERROR(#REF!,0))</f>
        <v>0</v>
      </c>
      <c r="P88" s="73"/>
      <c r="Q88" s="74"/>
      <c r="R88" s="75">
        <f>IF(P$46&gt;$B$27,0,IFERROR(R60,0)+IFERROR(R74,0)+IFERROR(R83,0)+IFERROR(#REF!,0))</f>
        <v>0</v>
      </c>
      <c r="S88" s="73"/>
      <c r="T88" s="74"/>
      <c r="U88" s="75">
        <f>IF(S$46&gt;$B$27,0,IFERROR(U60,0)+IFERROR(U74,0)+IFERROR(U83,0)+IFERROR(#REF!,0))</f>
        <v>0</v>
      </c>
      <c r="V88" s="73"/>
      <c r="W88" s="74"/>
      <c r="X88" s="75">
        <f>IF(V$46&gt;$B$27,0,IFERROR(X60,0)+IFERROR(X74,0)+IFERROR(X83,0)+IFERROR(#REF!,0))</f>
        <v>0</v>
      </c>
      <c r="Y88" s="73"/>
      <c r="Z88" s="74"/>
      <c r="AA88" s="75">
        <f>IF(Y$46&gt;$B$27,0,IFERROR(AA60,0)+IFERROR(AA74,0)+IFERROR(AA83,0)+IFERROR(#REF!,0))</f>
        <v>0</v>
      </c>
      <c r="AB88" s="73"/>
      <c r="AC88" s="74"/>
      <c r="AD88" s="75">
        <f>IF(AB$46&gt;$B$27,0,IFERROR(AD60,0)+IFERROR(AD74,0)+IFERROR(AD83,0)+IFERROR(#REF!,0))</f>
        <v>0</v>
      </c>
      <c r="AE88" s="73"/>
      <c r="AF88" s="74"/>
      <c r="AG88" s="75">
        <f>IF(AE$46&gt;$B$27,0,IFERROR(AG60,0)+IFERROR(AG74,0)+IFERROR(AG83,0)+IFERROR(#REF!,0))</f>
        <v>0</v>
      </c>
      <c r="AH88" s="73"/>
      <c r="AI88" s="74"/>
      <c r="AJ88" s="75">
        <f>IF(AH$46&gt;$B$27,0,IFERROR(AJ60,0)+IFERROR(AJ74,0)+IFERROR(AJ83,0)+IFERROR(#REF!,0))</f>
        <v>0</v>
      </c>
      <c r="AK88" s="73"/>
      <c r="AL88" s="74"/>
      <c r="AM88" s="75">
        <f>IF(AK$46&gt;$B$27,0,IFERROR(AM60,0)+IFERROR(AM74,0)+IFERROR(AM83,0)+IFERROR(#REF!,0))</f>
        <v>0</v>
      </c>
    </row>
    <row r="89" spans="1:39" s="24" customFormat="1" ht="26.25" x14ac:dyDescent="0.25">
      <c r="A89" s="23"/>
      <c r="C89" s="25"/>
      <c r="D89" s="25"/>
      <c r="E89" s="26"/>
    </row>
    <row r="90" spans="1:39" s="3" customFormat="1" ht="27.95" customHeight="1" x14ac:dyDescent="0.25">
      <c r="A90" s="6" t="s">
        <v>62</v>
      </c>
      <c r="B90" s="6"/>
      <c r="C90" s="6"/>
      <c r="D90" s="6"/>
      <c r="E90" s="6"/>
    </row>
    <row r="91" spans="1:39" ht="27" customHeight="1" x14ac:dyDescent="0.25">
      <c r="A91" s="108" t="s">
        <v>58</v>
      </c>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row>
    <row r="92" spans="1:39" s="8" customFormat="1" ht="45" x14ac:dyDescent="0.25">
      <c r="A92" s="61" t="s">
        <v>8</v>
      </c>
      <c r="B92" s="62"/>
      <c r="C92" s="139" t="s">
        <v>27</v>
      </c>
      <c r="D92" s="137" t="s">
        <v>28</v>
      </c>
      <c r="E92" s="137" t="s">
        <v>68</v>
      </c>
    </row>
    <row r="93" spans="1:39" x14ac:dyDescent="0.25">
      <c r="A93" s="54" t="s">
        <v>11</v>
      </c>
      <c r="B93" s="55"/>
      <c r="C93" s="121">
        <f>IF(AND($B$27&gt;=1,$B$32=$A93),F$88,0)+IF(AND($B$27&gt;=2,$B$33=$A93),I$88,0)+IF(AND($B$27&gt;=3,$B$34=$A93),L$88,0)+IF(AND($B$27&gt;=4,$B$35=$A93),O$88,0)+IF(AND($B$27&gt;=5,$B$36=$A93),R$88,0)+IF(AND($B$27&gt;=6,$B$37=$A93),U$88,0)+IF(AND($B$27&gt;=7,$B$38=$A93),X$88,0)+IF(AND($B$27&gt;=8,$B$39=$A93),AA$88,0)+IF(AND($B$27&gt;=9,$B$40=$A93),AD$88,0)+IF(AND($B$27&gt;=10,$B$41=$A93),AG$88,0)</f>
        <v>0</v>
      </c>
      <c r="D93" s="64">
        <f>IF(AND($B$21="publique", $B$26="Organisme de recherche et de diffusion des connaissances"), 100%,IF(AND($B$21="privée", $B$26="Organisme de recherche et de diffusion des connaissances"), 80%,IF(AND($B$26="Entreprise", $B$20="Petite ou moyenne", $B$28="aucune"), 60%,IF(AND($B$26="Entreprise", $B$20="GE", $B$28="aucune"), 50%,IF(AND($B$26="Entreprise", $B$20="Petite ou moyenne", $B$28="majoration possible"), 75%,IF(AND($B$26="Entreprise", $B$20="GE", $B$28="majoration possible"), 65%, 0%))))))</f>
        <v>0</v>
      </c>
      <c r="E93" s="65">
        <f>ROUND(C93*D93,2)</f>
        <v>0</v>
      </c>
    </row>
    <row r="94" spans="1:39" x14ac:dyDescent="0.25">
      <c r="A94" s="54" t="s">
        <v>13</v>
      </c>
      <c r="B94" s="55"/>
      <c r="C94" s="119">
        <f>IF(AND($B$27&gt;=1,$B$32=$A94),F$88,0)+IF(AND($B$27&gt;=2,$B$33=$A94),I$88,0)+IF(AND($B$27&gt;=3,$B$34=$A94),L$88,0)+IF(AND($B$27&gt;=4,$B$35=$A94),O$88,0)+IF(AND($B$27&gt;=5,$B$36=$A94),R$88,0)+IF(AND($B$27&gt;=6,$B$37=$A94),U$88,0)+IF(AND($B$27&gt;=7,$B$38=$A94),X$88,0)+IF(AND($B$27&gt;=8,$B$39=$A94),AA$88,0)+IF(AND($B$27&gt;=9,$B$40=$A94),AD$88,0)+IF(AND($B$27&gt;=10,$B$41=$A94),AG$88,0)</f>
        <v>0</v>
      </c>
      <c r="D94" s="64">
        <f>IF(AND($B$21="publique", $B$26="Organisme de recherche et de diffusion des connaissances"), 100%,IF(AND($B$21="privée", $B$26="Organisme de recherche et de diffusion des connaissances"), 80%,IF(AND($B$26="Entreprise", $B$20="petite ou moyenne", $B$28="aucune"), 35%,IF(AND($B$26="Entreprise", $B$20="GE", $B$28="aucune"),25%,IF(AND($B$26="Entreprise", $B$20="petite ou moyenne", $B$28="majoration possible"), 50%,IF(AND($B$26="Entreprise", $B$20="GE", $B$28="majoration possible"), 40%, 0%))))))</f>
        <v>0</v>
      </c>
      <c r="E94" s="65">
        <f>ROUND(C94*D94,2)</f>
        <v>0</v>
      </c>
    </row>
    <row r="95" spans="1:39" ht="15" x14ac:dyDescent="0.25">
      <c r="A95" s="58"/>
      <c r="B95" s="59"/>
      <c r="C95" s="138">
        <f>SUM(C93:C94)</f>
        <v>0</v>
      </c>
      <c r="D95" s="60"/>
      <c r="E95" s="66">
        <f>SUM(E93:E94)</f>
        <v>0</v>
      </c>
    </row>
    <row r="96" spans="1:39" ht="15" thickBot="1" x14ac:dyDescent="0.3"/>
    <row r="97" spans="1:32" s="67" customFormat="1" ht="16.5" thickBot="1" x14ac:dyDescent="0.3">
      <c r="A97" s="67" t="s">
        <v>147</v>
      </c>
      <c r="C97" s="156"/>
    </row>
    <row r="98" spans="1:32" s="24" customFormat="1" ht="26.25" x14ac:dyDescent="0.25">
      <c r="A98" s="23"/>
      <c r="C98" s="25"/>
      <c r="D98" s="25"/>
      <c r="E98" s="26"/>
    </row>
    <row r="99" spans="1:32" s="3" customFormat="1" ht="27.95" customHeight="1" x14ac:dyDescent="0.25">
      <c r="A99" s="6" t="s">
        <v>144</v>
      </c>
      <c r="B99" s="6"/>
      <c r="C99" s="6"/>
      <c r="D99" s="6"/>
      <c r="E99" s="6"/>
    </row>
    <row r="100" spans="1:32" ht="7.5" customHeight="1" x14ac:dyDescent="0.2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8" customFormat="1" ht="42.75" customHeight="1" x14ac:dyDescent="0.25">
      <c r="A101" s="137" t="s">
        <v>30</v>
      </c>
      <c r="B101" s="137" t="s">
        <v>31</v>
      </c>
      <c r="C101" s="139" t="s">
        <v>32</v>
      </c>
      <c r="D101" s="1"/>
    </row>
    <row r="102" spans="1:32" x14ac:dyDescent="0.25">
      <c r="A102" s="215" t="s">
        <v>2</v>
      </c>
      <c r="B102" s="56" t="s">
        <v>71</v>
      </c>
      <c r="C102" s="144">
        <f>MIN(C97,E95)</f>
        <v>0</v>
      </c>
    </row>
    <row r="103" spans="1:32" x14ac:dyDescent="0.25">
      <c r="A103" s="216"/>
      <c r="B103" s="27" t="s">
        <v>72</v>
      </c>
      <c r="C103" s="140"/>
    </row>
    <row r="104" spans="1:32" x14ac:dyDescent="0.25">
      <c r="A104" s="216"/>
      <c r="B104" s="27" t="s">
        <v>73</v>
      </c>
      <c r="C104" s="140">
        <v>0</v>
      </c>
    </row>
    <row r="105" spans="1:32" x14ac:dyDescent="0.25">
      <c r="A105" s="216"/>
      <c r="B105" s="27" t="s">
        <v>74</v>
      </c>
      <c r="C105" s="140"/>
    </row>
    <row r="106" spans="1:32" x14ac:dyDescent="0.25">
      <c r="A106" s="216"/>
      <c r="B106" s="27" t="s">
        <v>75</v>
      </c>
      <c r="C106" s="140"/>
    </row>
    <row r="107" spans="1:32" x14ac:dyDescent="0.25">
      <c r="A107" s="216"/>
      <c r="B107" s="27" t="s">
        <v>76</v>
      </c>
      <c r="C107" s="140">
        <v>0</v>
      </c>
    </row>
    <row r="108" spans="1:32" x14ac:dyDescent="0.25">
      <c r="A108" s="216"/>
      <c r="B108" s="27" t="s">
        <v>77</v>
      </c>
      <c r="C108" s="140">
        <v>0</v>
      </c>
    </row>
    <row r="109" spans="1:32" x14ac:dyDescent="0.25">
      <c r="A109" s="216"/>
      <c r="B109" s="68" t="s">
        <v>78</v>
      </c>
      <c r="C109" s="141">
        <v>0</v>
      </c>
    </row>
    <row r="110" spans="1:32" ht="15" x14ac:dyDescent="0.25">
      <c r="A110" s="217"/>
      <c r="B110" s="69" t="s">
        <v>33</v>
      </c>
      <c r="C110" s="142">
        <f>SUM(C102:C109)</f>
        <v>0</v>
      </c>
    </row>
    <row r="111" spans="1:32" x14ac:dyDescent="0.25">
      <c r="A111" s="215" t="s">
        <v>80</v>
      </c>
      <c r="B111" s="56" t="s">
        <v>1</v>
      </c>
      <c r="C111" s="144">
        <f>C117-C110-SUM(C112:C115)</f>
        <v>0</v>
      </c>
    </row>
    <row r="112" spans="1:32" x14ac:dyDescent="0.25">
      <c r="A112" s="216"/>
      <c r="B112" s="27" t="s">
        <v>34</v>
      </c>
      <c r="C112" s="140">
        <v>0</v>
      </c>
    </row>
    <row r="113" spans="1:32" x14ac:dyDescent="0.25">
      <c r="A113" s="216"/>
      <c r="B113" s="27" t="s">
        <v>79</v>
      </c>
      <c r="C113" s="140"/>
    </row>
    <row r="114" spans="1:32" x14ac:dyDescent="0.25">
      <c r="A114" s="216"/>
      <c r="B114" s="27" t="s">
        <v>89</v>
      </c>
      <c r="C114" s="140">
        <v>0</v>
      </c>
    </row>
    <row r="115" spans="1:32" x14ac:dyDescent="0.25">
      <c r="A115" s="216"/>
      <c r="B115" s="68" t="s">
        <v>17</v>
      </c>
      <c r="C115" s="141">
        <v>0</v>
      </c>
    </row>
    <row r="116" spans="1:32" ht="15" x14ac:dyDescent="0.25">
      <c r="A116" s="217"/>
      <c r="B116" s="69" t="s">
        <v>90</v>
      </c>
      <c r="C116" s="142">
        <f>SUM(C111:C115)</f>
        <v>0</v>
      </c>
    </row>
    <row r="117" spans="1:32" ht="15" x14ac:dyDescent="0.25">
      <c r="A117" s="58" t="s">
        <v>35</v>
      </c>
      <c r="B117" s="59"/>
      <c r="C117" s="138">
        <f>C88</f>
        <v>0</v>
      </c>
    </row>
    <row r="118" spans="1:32" s="24" customFormat="1" ht="26.25" x14ac:dyDescent="0.25">
      <c r="A118" s="23"/>
      <c r="C118" s="25"/>
      <c r="D118" s="25"/>
      <c r="E118" s="26"/>
    </row>
    <row r="119" spans="1:32" s="3" customFormat="1" ht="27.95" customHeight="1" x14ac:dyDescent="0.25">
      <c r="A119" s="6" t="s">
        <v>84</v>
      </c>
      <c r="B119" s="6"/>
      <c r="C119" s="6"/>
      <c r="D119" s="6"/>
      <c r="E119" s="6"/>
    </row>
    <row r="120" spans="1:32" ht="7.5" customHeight="1" x14ac:dyDescent="0.2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row>
    <row r="121" spans="1:32" s="8" customFormat="1" ht="30" customHeight="1" x14ac:dyDescent="0.25">
      <c r="A121" s="76" t="s">
        <v>16</v>
      </c>
      <c r="B121" s="139" t="s">
        <v>15</v>
      </c>
      <c r="C121" s="243" t="s">
        <v>51</v>
      </c>
      <c r="D121" s="244"/>
    </row>
    <row r="122" spans="1:32" ht="15" customHeight="1" x14ac:dyDescent="0.25">
      <c r="A122" s="56" t="s">
        <v>91</v>
      </c>
      <c r="B122" s="121">
        <f>IF($B$27&gt;=1,SUMIFS($F$49:$F$59,$A$49:$A$59,"Dépenses de personnel d'ingénieurs (salariés permanents)"),0)+IF($B$27&gt;=2,SUMIFS($I$49:$I$59,$A$49:$A$59,"Dépenses de personnel d'ingénieurs (salariés permanents)"),0)+IF($B$27&gt;=3,SUMIFS($L$49:$L$59,$A$49:$A$59,"Dépenses de personnel d'ingénieurs (salariés permanents)"),0)+IF($B$27&gt;=4,SUMIFS($O$49:$O$59,$A$49:$A$59,"Dépenses de personnel d'ingénieurs (salariés permanents)"),0)+IF($B$27&gt;=5,SUMIFS($R$49:$R$59,$A$49:$A$59,"Dépenses de personnel d'ingénieurs (salariés permanents)"),0)+IF($B$27&gt;=6,SUMIFS($U$49:$U$59,$A$49:$A$59,"Dépenses de personnel d'ingénieurs (salariés permanents)"),0)+IF($B$27&gt;=7,SUMIFS($X$49:$X$59,$A$49:$A$59,"Dépenses de personnel d'ingénieurs (salariés permanents)"),0)+IF($B$27&gt;=8,SUMIFS($AA$49:$AA$59,$A$49:$A$59,"Dépenses de personnel d'ingénieurs (salariés permanents)"),0)+IF($B$27&gt;=9,SUMIFS($AD$49:$AD$59,$A$49:$A$59,"Dépenses de personnel d'ingénieurs (salariés permanents)"),0)+IF($B$27&gt;=10,SUMIFS($AJ$49:$AJ$59,$A$49:$A$59,"Dépenses de personnel d'ingénieurs (salariés permanents)"),0)+IF($B$27&gt;=11,SUMIFS($AM$49:$AM$59,$A$49:$A$59,"Dépenses de personnel d'ingénieurs (salariés permanents)"),0)+IF($B$27&gt;=12,SUMIFS($AG$49:$AG$59,$A$49:$A$59,"Dépenses de personnel d'ingénieurs (salariés permanents)"),0)</f>
        <v>0</v>
      </c>
      <c r="C122" s="239">
        <f>SUM(B122:B136)</f>
        <v>0</v>
      </c>
      <c r="D122" s="240"/>
      <c r="E122" s="30"/>
    </row>
    <row r="123" spans="1:32" ht="15" customHeight="1" x14ac:dyDescent="0.25">
      <c r="A123" s="56" t="s">
        <v>92</v>
      </c>
      <c r="B123" s="120">
        <f>IF($B$27&gt;=1,SUMIFS($F$49:$F$59,$A$49:$A$59,"Dépenses de personnel d'ingénieurs (cdd)"),0)+IF($B$27&gt;=2,SUMIFS($I$49:$I$59,$A$49:$A$59,"Dépenses de personnel d'ingénieurs (cdd)"),0)+IF($B$27&gt;=3,SUMIFS($L$49:$L$59,$A$49:$A$59,"Dépenses de personnel d'ingénieurs (cdd)"),0)+IF($B$27&gt;=4,SUMIFS($O$49:$O$59,$A$49:$A$59,"Dépenses de personnel d'ingénieurs (cdd)"),0)+IF($B$27&gt;=5,SUMIFS($R$49:$R$59,$A$49:$A$59,"Dépenses de personnel d'ingénieurs (cdd)"),0)+IF($B$27&gt;=6,SUMIFS($U$49:$U$59,$A$49:$A$59,"Dépenses de personnel d'ingénieurs (cdd)"),0)+IF($B$27&gt;=7,SUMIFS($X$49:$X$59,$A$49:$A$59,"Dépenses de personnel d'ingénieurs (cdd)"),0)+IF($B$27&gt;=8,SUMIFS($AA$49:$AA$59,$A$49:$A$59,"Dépenses de personnel d'ingénieurs (cdd)"),0)+IF($B$27&gt;=9,SUMIFS($AD$49:$AD$59,$A$49:$A$59,"Dépenses de personnel d'ingénieurs (cdd)"),0)+IF($B$27&gt;=10,SUMIFS($AJ$49:$AJ$59,$A$49:$A$59,"Dépenses de personnel d'ingénieurs (cdd)"),0)+IF($B$27&gt;=11,SUMIFS($AM$49:$AM$59,$A$49:$A$59,"Dépenses de personnel d'ingénieurs (cdd)"),0)+IF($B$27&gt;=12,SUMIFS($AG$49:$AG$59,$A$49:$A$59,"Dépenses de personnel d'ingénieurs (cdd)"),0)</f>
        <v>0</v>
      </c>
      <c r="C123" s="241"/>
      <c r="D123" s="242"/>
      <c r="E123" s="30"/>
    </row>
    <row r="124" spans="1:32" ht="15" customHeight="1" x14ac:dyDescent="0.25">
      <c r="A124" s="56" t="s">
        <v>93</v>
      </c>
      <c r="B124" s="120">
        <f>IF($B$27&gt;=1,SUMIFS($F$49:$F$59,$A$49:$A$59,"Dépenses de personnel d'ingénieurs (stagiaires)"),0)+IF($B$27&gt;=2,SUMIFS($I$49:$I$59,$A$49:$A$59,"Dépenses de personnel d'ingénieurs (stagiaires)"),0)+IF($B$27&gt;=3,SUMIFS($L$49:$L$59,$A$49:$A$59,"Dépenses de personnel d'ingénieurs (stagiaires)"),0)+IF($B$27&gt;=4,SUMIFS($O$49:$O$59,$A$49:$A$59,"Dépenses de personnel d'ingénieurs (stagiaires)"),0)+IF($B$27&gt;=5,SUMIFS($R$49:$R$59,$A$49:$A$59,"Dépenses de personnel d'ingénieurs (stagiaires)"),0)+IF($B$27&gt;=6,SUMIFS($U$49:$U$59,$A$49:$A$59,"Dépenses de personnel d'ingénieurs (stagiaires)"),0)+IF($B$27&gt;=7,SUMIFS($X$49:$X$59,$A$49:$A$59,"Dépenses de personnel d'ingénieurs (stagiaires)"),0)+IF($B$27&gt;=8,SUMIFS($AA$49:$AA$59,$A$49:$A$59,"Dépenses de personnel d'ingénieurs (cdd)"),0)+IF($B$27&gt;=9,SUMIFS($AD$49:$AD$59,$A$49:$A$59,"Dépenses de personnel d'ingénieurs (cdd)"),0)+IF($B$27&gt;=10,SUMIFS($AJ$49:$AJ$59,$A$49:$A$59,"Dépenses de personnel d'ingénieurs (cdd)"),0)+IF($B$27&gt;=11,SUMIFS($AM$49:$AM$59,$A$49:$A$59,"Dépenses de personnel d'ingénieurs (stagiaires)"),0)+IF($B$27&gt;=12,SUMIFS($AG$49:$AG$59,$A$49:$A$59,"Dépenses de personnel d'ingénieurs (stagiaires)"),0)</f>
        <v>0</v>
      </c>
      <c r="C124" s="241"/>
      <c r="D124" s="242"/>
      <c r="E124" s="30"/>
    </row>
    <row r="125" spans="1:32" ht="15" customHeight="1" x14ac:dyDescent="0.25">
      <c r="A125" s="56" t="s">
        <v>94</v>
      </c>
      <c r="B125" s="120">
        <f>IF($B$27&gt;=1,SUMIFS($F$49:$F$59,$A$49:$A$59,"Dépenses de personnel de techniciens (salariés permanents)"),0)+IF($B$27&gt;=2,SUMIFS($I$49:$I$59,$A$49:$A$59,"Dépenses de personnel de techniciens (salariés permanents)"),0)+IF($B$27&gt;=3,SUMIFS($L$49:$L$59,$A$49:$A$59,"Dépenses de personnel de techniciens (salariés permanents)"),0)+IF($B$27&gt;=4,SUMIFS($O$49:$O$59,$A$49:$A$59,"Dépenses de personnel de techniciens (salariés permanents)"),0)+IF($B$27&gt;=5,SUMIFS($R$49:$R$59,$A$49:$A$59,"Dépenses de personnel de techniciens (salariés permanents)"),0)+IF($B$27&gt;=6,SUMIFS($U$49:$U$59,$A$49:$A$59,"Dépenses de personnel de techniciens (salariés permanents)"),0)+IF($B$27&gt;=7,SUMIFS($X$49:$X$59,$A$49:$A$59,"Dépenses de personnel de techniciens (salariés permanents)"),0)+IF($B$27&gt;=8,SUMIFS($AA$49:$AA$59,$A$49:$A$59,"Dépenses de personnel de techniciens (salariés permanents)"),0)+IF($B$27&gt;=9,SUMIFS($AD$49:$AD$59,$A$49:$A$59,"Dépenses de personnel de techniciens (salariés permanents)"),0)+IF($B$27&gt;=10,SUMIFS($AJ$49:$AJ$59,$A$49:$A$59,"Dépenses de personnel de techniciens (salariés permanents)"),0)+IF($B$27&gt;=11,SUMIFS($AM$49:$AM$59,$A$49:$A$59,"Dépenses de personnel de techniciens (salariés permanents)"),0)+IF($B$27&gt;=12,SUMIFS($AG$49:$AG$59,$A$49:$A$59,"Dépenses de personnel de techniciens (salariés permanents)"),0)</f>
        <v>0</v>
      </c>
      <c r="C125" s="241"/>
      <c r="D125" s="242"/>
    </row>
    <row r="126" spans="1:32" ht="15" customHeight="1" x14ac:dyDescent="0.25">
      <c r="A126" s="56" t="s">
        <v>95</v>
      </c>
      <c r="B126" s="120">
        <f>IF($B$27&gt;=1,SUMIFS($F$49:$F$59,$A$49:$A$59,"Dépenses de personnel de techniciens (cdd)"),0)+IF($B$27&gt;=2,SUMIFS($I$49:$I$59,$A$49:$A$59,"Dépenses de personnel de techniciens (cdd)"),0)+IF($B$27&gt;=3,SUMIFS($L$49:$L$59,$A$49:$A$59,"Dépenses de personnel de techniciens (cdd)"),0)+IF($B$27&gt;=4,SUMIFS($O$49:$O$59,$A$49:$A$59,"Dépenses de personnel de techniciens (cdd)"),0)+IF($B$27&gt;=5,SUMIFS($R$49:$R$59,$A$49:$A$59,"Dépenses de personnel de techniciens (cdd)"),0)+IF($B$27&gt;=6,SUMIFS($U$49:$U$59,$A$49:$A$59,"Dépenses de personnel de techniciens (cdd)"),0)+IF($B$27&gt;=7,SUMIFS($X$49:$X$59,$A$49:$A$59,"Dépenses de personnel de techniciens (cdd)"),0)+IF($B$27&gt;=8,SUMIFS($AA$49:$AA$59,$A$49:$A$59,"Dépenses de personnel de techniciens (cdd)"),0)+IF($B$27&gt;=9,SUMIFS($AD$49:$AD$59,$A$49:$A$59,"Dépenses de personnel de techniciens (cdd)"),0)+IF($B$27&gt;=10,SUMIFS($AJ$49:$AJ$59,$A$49:$A$59,"Dépenses de personnel de techniciens (cdd)"),0)+IF($B$27&gt;=11,SUMIFS($AM$49:$AM$59,$A$49:$A$59,"Dépenses de personnel de techniciens (cdd)"),0)+IF($B$27&gt;=12,SUMIFS($AG$49:$AG$59,$A$49:$A$59,"Dépenses de personnel de techniciens (cdd)"),0)</f>
        <v>0</v>
      </c>
      <c r="C126" s="241"/>
      <c r="D126" s="242"/>
      <c r="E126" s="30"/>
    </row>
    <row r="127" spans="1:32" ht="15" customHeight="1" x14ac:dyDescent="0.25">
      <c r="A127" s="56" t="s">
        <v>96</v>
      </c>
      <c r="B127" s="120">
        <f>IF($B$27&gt;=1,SUMIFS($F$49:$F$59,$A$49:$A$59,"Dépenses de personnel de techniciens (stagiaires)"),0)+IF($B$27&gt;=2,SUMIFS($I$49:$I$59,$A$49:$A$59,"Dépenses de personnel de techniciens (stagiaires)"),0)+IF($B$27&gt;=3,SUMIFS($L$49:$L$59,$A$49:$A$59,"Dépenses de personnel de techniciens (stagiaires)"),0)+IF($B$27&gt;=4,SUMIFS($O$49:$O$59,$A$49:$A$59,"Dépenses de personnel de techniciens (stagiaires)"),0)+IF($B$27&gt;=5,SUMIFS($R$49:$R$59,$A$49:$A$59,"Dépenses de personnel de techniciens (stagiaires)"),0)+IF($B$27&gt;=6,SUMIFS($U$49:$U$59,$A$49:$A$59,"Dépenses de personnel de techniciens (stagiaires)"),0)+IF($B$27&gt;=7,SUMIFS($X$49:$X$59,$A$49:$A$59,"Dépenses de personnel de techniciens (stagiaires)"),0)+IF($B$27&gt;=8,SUMIFS($AA$49:$AA$59,$A$49:$A$59,"Dépenses de personnel de techniciens (stagiaires)"),0)+IF($B$27&gt;=9,SUMIFS($AD$49:$AD$59,$A$49:$A$59,"Dépenses de personnel de techniciens (stagiaires)"),0)+IF($B$27&gt;=10,SUMIFS($AJ$49:$AJ$59,$A$49:$A$59,"Dépenses de personnel de techniciens (stagiaires)"),0)+IF($B$27&gt;=11,SUMIFS($AM$49:$AM$59,$A$49:$A$59,"Dépenses de personnel de techniciens (stagiaires)"),0)+IF($B$27&gt;=12,SUMIFS($AG$49:$AG$59,$A$49:$A$59,"Dépenses de personnel de techniciens (stagiaires)"),0)</f>
        <v>0</v>
      </c>
      <c r="C127" s="241"/>
      <c r="D127" s="242"/>
      <c r="E127" s="30"/>
    </row>
    <row r="128" spans="1:32" ht="15" customHeight="1" x14ac:dyDescent="0.25">
      <c r="A128" s="57" t="s">
        <v>82</v>
      </c>
      <c r="B128" s="120">
        <f>IF($B$27&gt;=1,SUMIFS($F$49:$F$59,$A$49:$A$59,"Frais de missions"),0)+IF($B$27&gt;=2,SUMIFS($I$49:$I$59,$A$49:$A$59,"Frais de missions"),0)+IF($B$27&gt;=3,SUMIFS($L$49:$L$59,$A$49:$A$59,"Frais de missions"),0)+IF($B$27&gt;=4,SUMIFS($O$49:$O$59,$A$49:$A$59,"Frais de missions"),0)+IF($B$27&gt;=5,SUMIFS($R$49:$R$59,$A$49:$A$59,"Frais de missions"),0)+IF($B$27&gt;=6,SUMIFS($U$49:$U$59,$A$49:$A$59,"Frais de missions"),0)+IF($B$27&gt;=7,SUMIFS($X$49:$X$59,$A$49:$A$59,"Frais de missions"),0)+IF($B$27&gt;=8,SUMIFS($AA$49:$AA$59,$A$49:$A$59,"Frais de missions"),0)+IF($B$27&gt;=9,SUMIFS($AD$49:$AD$59,$A$49:$A$59,"Frais de missions"),0)+IF($B$27&gt;=10,SUMIFS($AJ$49:$AJ$59,$A$49:$A$59,"Frais de missions"),0)+IF($B$27&gt;=11,SUMIFS($AM$49:$AM$59,$A$49:$A$59,"Frais de missions"),0)+IF($B$27&gt;=12,SUMIFS($AG$49:$AG$59,$A$49:$A$59,"Frais de missions"),0)</f>
        <v>0</v>
      </c>
      <c r="C128" s="241"/>
      <c r="D128" s="242"/>
      <c r="E128" s="30"/>
    </row>
    <row r="129" spans="1:6" ht="15" customHeight="1" x14ac:dyDescent="0.25">
      <c r="A129" s="57" t="s">
        <v>100</v>
      </c>
      <c r="B129" s="120">
        <f>IF($B$27&gt;=1,SUMIFS($F$49:$F$59,$A$49:$A$59,"Ouvriés impliqués"),0)+IF($B$27&gt;=2,SUMIFS($I$49:$I$59,$A$49:$A$59,"Ouvriés impliqués"),0)+IF($B$27&gt;=3,SUMIFS($L$49:$L$59,$A$49:$A$59,"Ouvriés impliqués"),0)+IF($B$27&gt;=4,SUMIFS($O$49:$O$59,$A$49:$A$59,"Ouvriés impliqués"),0)+IF($B$27&gt;=5,SUMIFS($R$49:$R$59,$A$49:$A$59,"Ouvriés impliqués"),0)+IF($B$27&gt;=6,SUMIFS($U$49:$U$59,$A$49:$A$59,"Ouvriés impliqués"),0)+IF($B$27&gt;=7,SUMIFS($X$49:$X$59,$A$49:$A$59,"Ouvriés impliqués"),0)+IF($B$27&gt;=8,SUMIFS($AA$49:$AA$59,$A$49:$A$59,"Ouvriés impliqués"),0)+IF($B$27&gt;=9,SUMIFS($AD$49:$AD$59,$A$49:$A$59,"Ouvriés impliqués"),0)+IF($B$27&gt;=10,SUMIFS($AJ$49:$AJ$59,$A$49:$A$59,"Ouvriés impliqués"),0)+IF($B$27&gt;=11,SUMIFS($AM$49:$AM$59,$A$49:$A$59,"Ouvriés impliqués"),0)+IF($B$27&gt;=12,SUMIFS($AG$49:$AG$59,$A$49:$A$59,"Ouvriés impliqués"),0)</f>
        <v>0</v>
      </c>
      <c r="C129" s="241"/>
      <c r="D129" s="242"/>
      <c r="E129" s="30"/>
    </row>
    <row r="130" spans="1:6" ht="15" customHeight="1" x14ac:dyDescent="0.25">
      <c r="A130" s="57" t="s">
        <v>97</v>
      </c>
      <c r="B130" s="120">
        <f>IF($B$27&gt;=1,SUMIFS($F$49:$F$59,$A$49:$A$59,"Saisonniers impliqués"),0)+IF($B$27&gt;=2,SUMIFS($I$49:$I$59,$A$49:$A$59,"Saisonniers impliqués"),0)+IF($B$27&gt;=3,SUMIFS($L$49:$L$59,$A$49:$A$59,"Saisonniers impliqués"),0)+IF($B$27&gt;=4,SUMIFS($O$49:$O$59,$A$49:$A$59,"Saisonniers impliqués"),0)+IF($B$27&gt;=5,SUMIFS($R$49:$R$59,$A$49:$A$59,"Saisonniers impliqués"),0)+IF($B$27&gt;=6,SUMIFS($U$49:$U$59,$A$49:$A$59,"Saisonniers impliqués"),0)+IF($B$27&gt;=7,SUMIFS($X$49:$X$59,$A$49:$A$59,"Saisonniers impliqués"),0)+IF($B$27&gt;=8,SUMIFS($AA$49:$AA$59,$A$49:$A$59,"Saisonniers impliqués"),0)+IF($B$27&gt;=9,SUMIFS($AD$49:$AD$59,$A$49:$A$59,"Saisonniers impliqués"),0)+IF($B$27&gt;=10,SUMIFS($AJ$49:$AJ$59,$A$49:$A$59,"Saisonniers impliqués"),0)+IF($B$27&gt;=11,SUMIFS($AM$49:$AM$59,$A$49:$A$59,"Saisonniers impliqués"),0)+IF($B$27&gt;=12,SUMIFS($AG$49:$AG$59,$A$49:$A$59,"Saisonniers impliqués"),0)</f>
        <v>0</v>
      </c>
      <c r="C130" s="241"/>
      <c r="D130" s="242"/>
      <c r="E130" s="30"/>
    </row>
    <row r="131" spans="1:6" x14ac:dyDescent="0.25">
      <c r="A131" s="57" t="s">
        <v>98</v>
      </c>
      <c r="B131" s="120">
        <f>IF($B$27&gt;=1,SUMIFS($F$49:$F$59,$A$49:$A$59,"Secrétariats impliqués"),0)+IF($B$27&gt;=2,SUMIFS($I$49:$I$59,$A$49:$A$59,"Secrétariats impliqués"),0)+IF($B$27&gt;=3,SUMIFS($L$49:$L$59,$A$49:$A$59,"Secrétariats impliqués"),0)+IF($B$27&gt;=4,SUMIFS($O$49:$O$59,$A$49:$A$59,"Secrétariats impliqués"),0)+IF($B$27&gt;=5,SUMIFS($R$49:$R$59,$A$49:$A$59,"Secrétariats impliqués"),0)+IF($B$27&gt;=6,SUMIFS($U$49:$U$59,$A$49:$A$59,"Secrétariats impliqués"),0)+IF($B$27&gt;=7,SUMIFS($X$49:$X$59,$A$49:$A$59,"Secrétariats impliqués"),0)+IF($B$27&gt;=8,SUMIFS($AA$49:$AA$59,$A$49:$A$59,"Secrétariats impliqués"),0)+IF($B$27&gt;=9,SUMIFS($AD$49:$AD$59,$A$49:$A$59,"Secrétariats impliqués"),0)+IF($B$27&gt;=10,SUMIFS($AJ$49:$AJ$59,$A$49:$A$59,"Secrétariats impliqués"),0)+IF($B$27&gt;=11,SUMIFS($AM$49:$AM$59,$A$49:$A$59,"Secrétariats impliqués"),0)+IF($B$27&gt;=12,SUMIFS($AG$49:$AG$59,$A$49:$A$59,"Secrétariats impliqués"),0)</f>
        <v>0</v>
      </c>
      <c r="C131" s="241"/>
      <c r="D131" s="242"/>
      <c r="E131" s="30"/>
    </row>
    <row r="132" spans="1:6" x14ac:dyDescent="0.25">
      <c r="A132" s="57" t="s">
        <v>99</v>
      </c>
      <c r="B132" s="120">
        <f>IF($B$27&gt;=1,SUMIFS($F$49:$F$59,$A$49:$A$59,"Autres personnes impliqués"),0)+IF($B$27&gt;=2,SUMIFS($I$49:$I$59,$A$49:$A$59,"Autres personnes impliqués"),0)+IF($B$27&gt;=3,SUMIFS($L$49:$L$59,$A$49:$A$59,"Autres personnes impliqués"),0)+IF($B$27&gt;=4,SUMIFS($O$49:$O$59,$A$49:$A$59,"Autres personnes impliqués"),0)+IF($B$27&gt;=5,SUMIFS($R$49:$R$59,$A$49:$A$59,"Autres personnes impliqués"),0)+IF($B$27&gt;=6,SUMIFS($U$49:$U$59,$A$49:$A$59,"Autres personnes impliqués"),0)+IF($B$27&gt;=7,SUMIFS($X$49:$X$59,$A$49:$A$59,"Autres personnes impliqués"),0)+IF($B$27&gt;=8,SUMIFS($AA$49:$AA$59,$A$49:$A$59,"Autres personnes impliqués"),0)+IF($B$27&gt;=9,SUMIFS($AD$49:$AD$59,$A$49:$A$59,"Autres personnes impliqués"),0)+IF($B$27&gt;=10,SUMIFS($AJ$49:$AJ$59,$A$49:$A$59,"Autres personnes impliqués"),0)+IF($B$27&gt;=11,SUMIFS($AM$49:$AM$59,$A$49:$A$59,"Autres personnes impliqués"),0)+IF($B$27&gt;=12,SUMIFS($AG$49:$AG$59,$A$49:$A$59,"Autres personnes impliqués"),0)</f>
        <v>0</v>
      </c>
      <c r="C132" s="241"/>
      <c r="D132" s="242"/>
      <c r="E132" s="30"/>
    </row>
    <row r="133" spans="1:6" x14ac:dyDescent="0.25">
      <c r="A133" s="57" t="s">
        <v>101</v>
      </c>
      <c r="B133" s="120">
        <f>IF($B$27&gt;=1,SUMIFS($F$64:$F$73,$A$64:$A$73,"Prestations de services"),0)+IF($B$27&gt;=2,SUMIFS($I$64:$I$73,$A$64:$A$73,"Prestations de services"),0)+IF($B$27&gt;=3,SUMIFS($L$64:$L$73,$A$64:$A$73,"Prestations de services"),0)+IF($B$27&gt;=4,SUMIFS($O$64:$O$73,$A$64:$A$73,"Prestations de services"),0)+IF($B$27&gt;=5,SUMIFS($R$64:$R$73,$A$64:$A$73,"Prestations de services"),0)+IF($B$27&gt;=6,SUMIFS($U$64:$U$73,$A$64:$A$73,"Prestations de services"),0)+IF($B$27&gt;=7,SUMIFS($X$64:$X$73,$A$64:$A$73,"Prestations de services"),0)+IF($B$27&gt;=8,SUMIFS($AA$64:$AA$73,$A$64:$A$73,"Prestations de services"),0)+IF($B$27&gt;=9,SUMIFS($AD$64:$AD$73,$A$64:$A$73,"Prestations de services"),0)+IF($B$27&gt;=10,SUMIFS($AJ$64:$AJ$73,$A$64:$A$73,"Prestations de services"),0)+IF($B$27&gt;=11,SUMIFS($AM$64:$AM$73,$A$64:$A$73,"Prestations de services"),0)+IF($B$27&gt;=12,SUMIFS($AG$64:$AG$73,$A$64:$A$73,"Prestations de services"),0)</f>
        <v>0</v>
      </c>
      <c r="C133" s="241"/>
      <c r="D133" s="242"/>
      <c r="E133" s="30"/>
    </row>
    <row r="134" spans="1:6" x14ac:dyDescent="0.25">
      <c r="A134" s="57" t="s">
        <v>83</v>
      </c>
      <c r="B134" s="120">
        <f>IF($B$27&gt;=1,SUMIFS($F$64:$F$73,$A$64:$A$73,"Acquisition de matériels"),0)+IF($B$27&gt;=2,SUMIFS($I$64:$I$73,$A$64:$A$73,"Acquisition de matériels"),0)+IF($B$27&gt;=3,SUMIFS($L$64:$L$73,$A$64:$A$73,"Acquisition de matériels"),0)+IF($B$27&gt;=4,SUMIFS($O$64:$O$73,$A$64:$A$73,"Acquisition de matériels"),0)+IF($B$27&gt;=5,SUMIFS($R$64:$R$73,$A$64:$A$73,"Acquisition de matériels"),0)+IF($B$27&gt;=6,SUMIFS($U$64:$U$73,$A$64:$A$73,"Acquisition de matériels"),0)+IF($B$27&gt;=7,SUMIFS($X$64:$X$73,$A$64:$A$73,"Acquisition de matériels"),0)+IF($B$27&gt;=8,SUMIFS($AA$64:$AA$73,$A$64:$A$73,"Acquisition de matériels"),0)+IF($B$27&gt;=9,SUMIFS($AD$64:$AD$73,$A$64:$A$73,"Acquisition de matériels"),0)+IF($B$27&gt;=10,SUMIFS($AJ$64:$AJ$73,$A$64:$A$73,"Acquisition de matériels"),0)+IF($B$27&gt;=11,SUMIFS($AM$64:$AM$73,$A$64:$A$73,"Acquisition de matériels"),0)+IF($B$27&gt;=12,SUMIFS($AG$64:$AG$73,$A$64:$A$73,"Acquisition de matériels"),0)</f>
        <v>0</v>
      </c>
      <c r="C134" s="241"/>
      <c r="D134" s="242"/>
      <c r="E134" s="30"/>
    </row>
    <row r="135" spans="1:6" x14ac:dyDescent="0.25">
      <c r="A135" s="57" t="s">
        <v>102</v>
      </c>
      <c r="B135" s="120">
        <f>IF($B$27&gt;=1,SUMIFS($F$64:$F$73,$A$64:$A$73,"Consommables"),0)+IF($B$27&gt;=2,SUMIFS($I$64:$I$73,$A$64:$A$73,"Consommables"),0)+IF($B$27&gt;=3,SUMIFS($L$64:$L$73,$A$64:$A$73,"Consommables"),0)+IF($B$27&gt;=4,SUMIFS($O$64:$O$73,$A$64:$A$73,"Consommables"),0)+IF($B$27&gt;=5,SUMIFS($R$64:$R$73,$A$64:$A$73,"Consommables"),0)+IF($B$27&gt;=6,SUMIFS($U$64:$U$73,$A$64:$A$73,"Consommables"),0)+IF($B$27&gt;=7,SUMIFS($X$64:$X$73,$A$64:$A$73,"Consommables"),0)+IF($B$27&gt;=8,SUMIFS($AA$64:$AA$73,$A$64:$A$73,"Consommables"),0)+IF($B$27&gt;=9,SUMIFS($AD$64:$AD$73,$A$64:$A$73,"Consommables"),0)+IF($B$27&gt;=10,SUMIFS($AJ$64:$AJ$73,$A$64:$A$73,"Consommables"),0)+IF($B$27&gt;=11,SUMIFS($AM$64:$AM$73,$A$64:$A$73,"Consommables"),0)+IF($B$27&gt;=12,SUMIFS($AG$64:$AG$73,$A$64:$A$73,"Consommables"),0)</f>
        <v>0</v>
      </c>
      <c r="C135" s="241"/>
      <c r="D135" s="242"/>
      <c r="E135" s="30"/>
    </row>
    <row r="136" spans="1:6" x14ac:dyDescent="0.25">
      <c r="A136" s="57" t="s">
        <v>103</v>
      </c>
      <c r="B136" s="120">
        <f>IF($B$27&gt;=1,SUMIFS($F$78:$F$82,$A$78:$A$82,"Frais généraux"),0)+IF($B$27&gt;=2,SUMIFS($I$78:$I$82,$A$78:$A$82,"Frais généraux"),0)+IF($B$27&gt;=3,SUMIFS($L$78:$L$82,$A$78:$A$82,"Frais généraux"),0)+IF($B$27&gt;=4,SUMIFS($O$78:$O$82,$A$78:$A$82,"Frais généraux"),0)+IF($B$27&gt;=5,SUMIFS($R$78:$R$82,$A$78:$A$82,"Frais généraux"),0)+IF($B$27&gt;=6,SUMIFS($U$78:$U$82,$A$78:$A$82,"Frais généraux"),0)+IF($B$27&gt;=7,SUMIFS($X$78:$X$82,$A$78:$A$82,"Frais généraux"),0)+IF($B$27&gt;=8,SUMIFS($AA$78:$AA$82,$A$78:$A$82,"Frais généraux"),0)+IF($B$27&gt;=9,SUMIFS($AD$78:$AD$82,$A$78:$A$82,"Frais généraux"),0)+IF($B$27&gt;=10,SUMIFS($AJ$78:$AJ$82,$A$78:$A$82,"Frais généraux"),0)+IF($B$27&gt;=11,SUMIFS($AM$78:$AM$82,$A$78:$A$82,"Frais généraux"),0)+IF($B$27&gt;=12,SUMIFS($AG$78:$AG$82,$A$78:$A$82,"Frais généraux"),0)</f>
        <v>0</v>
      </c>
      <c r="C136" s="241"/>
      <c r="D136" s="242"/>
      <c r="E136" s="30"/>
    </row>
    <row r="137" spans="1:6" x14ac:dyDescent="0.25">
      <c r="A137" s="56"/>
      <c r="B137" s="56"/>
      <c r="C137" s="121"/>
      <c r="D137" s="239"/>
      <c r="E137" s="240"/>
      <c r="F137" s="30"/>
    </row>
    <row r="138" spans="1:6" x14ac:dyDescent="0.25">
      <c r="A138" s="56"/>
      <c r="B138" s="57"/>
      <c r="C138" s="120"/>
      <c r="D138" s="241"/>
      <c r="E138" s="242"/>
      <c r="F138" s="30"/>
    </row>
    <row r="139" spans="1:6" x14ac:dyDescent="0.25">
      <c r="A139" s="56"/>
      <c r="B139" s="57"/>
      <c r="C139" s="120"/>
      <c r="D139" s="241"/>
      <c r="E139" s="242"/>
      <c r="F139" s="30"/>
    </row>
    <row r="140" spans="1:6" x14ac:dyDescent="0.25">
      <c r="A140" s="56"/>
      <c r="B140" s="57"/>
      <c r="C140" s="120"/>
      <c r="D140" s="241"/>
      <c r="E140" s="242"/>
      <c r="F140" s="30"/>
    </row>
    <row r="141" spans="1:6" x14ac:dyDescent="0.25">
      <c r="A141" s="56"/>
      <c r="B141" s="57"/>
      <c r="C141" s="120"/>
      <c r="D141" s="241"/>
      <c r="E141" s="242"/>
      <c r="F141" s="30"/>
    </row>
    <row r="142" spans="1:6" x14ac:dyDescent="0.25">
      <c r="A142" s="56"/>
      <c r="B142" s="57"/>
      <c r="C142" s="120"/>
      <c r="D142" s="241"/>
      <c r="E142" s="242"/>
      <c r="F142" s="30"/>
    </row>
    <row r="143" spans="1:6" x14ac:dyDescent="0.25">
      <c r="A143" s="57"/>
      <c r="B143" s="57"/>
      <c r="C143" s="120"/>
      <c r="D143" s="241"/>
      <c r="E143" s="242"/>
      <c r="F143" s="30"/>
    </row>
    <row r="144" spans="1:6" x14ac:dyDescent="0.25">
      <c r="A144" s="57"/>
      <c r="B144" s="57"/>
      <c r="C144" s="120"/>
      <c r="D144" s="241"/>
      <c r="E144" s="242"/>
      <c r="F144" s="30"/>
    </row>
    <row r="145" spans="1:6" x14ac:dyDescent="0.25">
      <c r="A145" s="57"/>
      <c r="B145" s="57"/>
      <c r="C145" s="120"/>
      <c r="D145" s="241"/>
      <c r="E145" s="242"/>
      <c r="F145" s="30"/>
    </row>
    <row r="146" spans="1:6" x14ac:dyDescent="0.25">
      <c r="A146" s="57"/>
      <c r="B146" s="57"/>
      <c r="C146" s="120"/>
      <c r="D146" s="241"/>
      <c r="E146" s="242"/>
      <c r="F146" s="30"/>
    </row>
    <row r="147" spans="1:6" x14ac:dyDescent="0.25">
      <c r="A147" s="57"/>
      <c r="B147" s="57"/>
      <c r="C147" s="120"/>
      <c r="D147" s="241"/>
      <c r="E147" s="242"/>
      <c r="F147" s="30"/>
    </row>
    <row r="148" spans="1:6" x14ac:dyDescent="0.25">
      <c r="A148" s="57"/>
      <c r="B148" s="57"/>
      <c r="C148" s="120"/>
      <c r="D148" s="241"/>
      <c r="E148" s="242"/>
      <c r="F148" s="30"/>
    </row>
    <row r="149" spans="1:6" x14ac:dyDescent="0.25">
      <c r="A149" s="57"/>
      <c r="B149" s="57"/>
      <c r="C149" s="120"/>
      <c r="D149" s="241"/>
      <c r="E149" s="242"/>
      <c r="F149" s="30"/>
    </row>
    <row r="150" spans="1:6" x14ac:dyDescent="0.25">
      <c r="A150" s="57"/>
      <c r="B150" s="57"/>
      <c r="C150" s="120"/>
      <c r="D150" s="241"/>
      <c r="E150" s="242"/>
      <c r="F150" s="30"/>
    </row>
    <row r="151" spans="1:6" x14ac:dyDescent="0.25">
      <c r="A151" s="57"/>
      <c r="B151" s="57"/>
      <c r="C151" s="119"/>
      <c r="D151" s="241"/>
      <c r="E151" s="242"/>
      <c r="F151" s="30"/>
    </row>
    <row r="152" spans="1:6" x14ac:dyDescent="0.25">
      <c r="A152" s="56"/>
      <c r="B152" s="56"/>
      <c r="C152" s="121"/>
      <c r="D152" s="134"/>
      <c r="E152" s="128"/>
      <c r="F152" s="30"/>
    </row>
    <row r="153" spans="1:6" x14ac:dyDescent="0.25">
      <c r="A153" s="57"/>
      <c r="B153" s="57"/>
      <c r="C153" s="120"/>
      <c r="D153" s="134"/>
      <c r="E153" s="128"/>
      <c r="F153" s="30"/>
    </row>
    <row r="154" spans="1:6" x14ac:dyDescent="0.25">
      <c r="A154" s="57"/>
      <c r="B154" s="57"/>
      <c r="C154" s="120"/>
      <c r="D154" s="134"/>
      <c r="E154" s="128"/>
      <c r="F154" s="30"/>
    </row>
    <row r="155" spans="1:6" x14ac:dyDescent="0.25">
      <c r="A155" s="57"/>
      <c r="B155" s="57"/>
      <c r="C155" s="120"/>
      <c r="D155" s="134"/>
      <c r="E155" s="128"/>
      <c r="F155" s="30"/>
    </row>
    <row r="156" spans="1:6" x14ac:dyDescent="0.25">
      <c r="A156" s="57"/>
      <c r="B156" s="57"/>
      <c r="C156" s="120"/>
      <c r="D156" s="134"/>
      <c r="E156" s="128"/>
      <c r="F156" s="30"/>
    </row>
    <row r="157" spans="1:6" x14ac:dyDescent="0.25">
      <c r="A157" s="57"/>
      <c r="B157" s="57"/>
      <c r="C157" s="120"/>
      <c r="D157" s="134"/>
      <c r="E157" s="128"/>
      <c r="F157" s="30"/>
    </row>
    <row r="158" spans="1:6" x14ac:dyDescent="0.25">
      <c r="A158" s="57"/>
      <c r="B158" s="57"/>
      <c r="C158" s="120"/>
      <c r="D158" s="136"/>
      <c r="E158" s="129"/>
      <c r="F158" s="30"/>
    </row>
    <row r="159" spans="1:6" x14ac:dyDescent="0.25">
      <c r="A159" s="57"/>
      <c r="B159" s="57"/>
      <c r="C159" s="120"/>
      <c r="D159" s="135"/>
      <c r="E159" s="239"/>
      <c r="F159" s="240"/>
    </row>
    <row r="160" spans="1:6" x14ac:dyDescent="0.25">
      <c r="A160" s="57"/>
      <c r="B160" s="57"/>
      <c r="C160" s="120"/>
      <c r="D160" s="134"/>
      <c r="E160" s="241"/>
      <c r="F160" s="242"/>
    </row>
    <row r="161" spans="1:7" x14ac:dyDescent="0.25">
      <c r="A161" s="57"/>
      <c r="B161" s="57"/>
      <c r="C161" s="120"/>
      <c r="D161" s="134"/>
      <c r="E161" s="241"/>
      <c r="F161" s="242"/>
    </row>
    <row r="162" spans="1:7" x14ac:dyDescent="0.25">
      <c r="A162" s="57"/>
      <c r="B162" s="57"/>
      <c r="C162" s="120"/>
      <c r="D162" s="134"/>
      <c r="E162" s="241"/>
      <c r="F162" s="242"/>
    </row>
    <row r="163" spans="1:7" x14ac:dyDescent="0.25">
      <c r="A163" s="57"/>
      <c r="B163" s="57"/>
      <c r="C163" s="120"/>
      <c r="D163" s="134"/>
      <c r="E163" s="241"/>
      <c r="F163" s="242"/>
    </row>
    <row r="164" spans="1:7" x14ac:dyDescent="0.25">
      <c r="A164" s="57"/>
      <c r="B164" s="57"/>
      <c r="C164" s="253"/>
      <c r="D164" s="253"/>
      <c r="E164" s="241"/>
      <c r="F164" s="242"/>
      <c r="G164" s="30"/>
    </row>
    <row r="165" spans="1:7" x14ac:dyDescent="0.25">
      <c r="A165" s="57"/>
      <c r="B165" s="57"/>
      <c r="C165" s="253"/>
      <c r="D165" s="253"/>
      <c r="E165" s="241"/>
      <c r="F165" s="242"/>
      <c r="G165" s="30"/>
    </row>
    <row r="166" spans="1:7" x14ac:dyDescent="0.25">
      <c r="A166" s="57"/>
      <c r="B166" s="57"/>
      <c r="C166" s="253"/>
      <c r="D166" s="253"/>
      <c r="E166" s="241"/>
      <c r="F166" s="242"/>
      <c r="G166" s="30"/>
    </row>
    <row r="167" spans="1:7" x14ac:dyDescent="0.25">
      <c r="A167" s="57"/>
      <c r="B167" s="57"/>
      <c r="C167" s="253"/>
      <c r="D167" s="253"/>
      <c r="E167" s="241"/>
      <c r="F167" s="242"/>
      <c r="G167" s="30"/>
    </row>
    <row r="168" spans="1:7" x14ac:dyDescent="0.25">
      <c r="A168" s="57"/>
      <c r="B168" s="57"/>
      <c r="C168" s="253"/>
      <c r="D168" s="253"/>
      <c r="E168" s="241"/>
      <c r="F168" s="242"/>
      <c r="G168" s="30"/>
    </row>
    <row r="169" spans="1:7" x14ac:dyDescent="0.25">
      <c r="A169" s="57"/>
      <c r="B169" s="57"/>
      <c r="C169" s="253"/>
      <c r="D169" s="253"/>
      <c r="E169" s="241"/>
      <c r="F169" s="242"/>
      <c r="G169" s="30"/>
    </row>
    <row r="170" spans="1:7" x14ac:dyDescent="0.25">
      <c r="A170" s="57"/>
      <c r="B170" s="57"/>
      <c r="C170" s="253"/>
      <c r="D170" s="253"/>
      <c r="E170" s="241"/>
      <c r="F170" s="242"/>
      <c r="G170" s="30"/>
    </row>
    <row r="171" spans="1:7" x14ac:dyDescent="0.25">
      <c r="A171" s="57"/>
      <c r="B171" s="57"/>
      <c r="C171" s="253"/>
      <c r="D171" s="253"/>
      <c r="E171" s="241"/>
      <c r="F171" s="242"/>
      <c r="G171" s="30"/>
    </row>
    <row r="172" spans="1:7" x14ac:dyDescent="0.25">
      <c r="A172" s="57"/>
      <c r="B172" s="57"/>
      <c r="C172" s="253"/>
      <c r="D172" s="253"/>
      <c r="E172" s="241"/>
      <c r="F172" s="242"/>
      <c r="G172" s="30"/>
    </row>
    <row r="173" spans="1:7" x14ac:dyDescent="0.25">
      <c r="A173" s="57"/>
      <c r="B173" s="57"/>
      <c r="C173" s="253"/>
      <c r="D173" s="253"/>
      <c r="E173" s="241"/>
      <c r="F173" s="242"/>
      <c r="G173" s="30"/>
    </row>
    <row r="174" spans="1:7" x14ac:dyDescent="0.25">
      <c r="A174" s="57"/>
      <c r="B174" s="57"/>
      <c r="C174" s="253"/>
      <c r="D174" s="253"/>
      <c r="E174" s="241"/>
      <c r="F174" s="242"/>
      <c r="G174" s="30"/>
    </row>
    <row r="175" spans="1:7" x14ac:dyDescent="0.25">
      <c r="A175" s="28"/>
      <c r="B175" s="28"/>
      <c r="C175" s="254"/>
      <c r="D175" s="254"/>
      <c r="E175" s="249"/>
      <c r="F175" s="250"/>
      <c r="G175" s="77">
        <f>SUM(C159:D175)</f>
        <v>0</v>
      </c>
    </row>
    <row r="176" spans="1:7" x14ac:dyDescent="0.25">
      <c r="A176" s="56"/>
      <c r="B176" s="56"/>
      <c r="C176" s="255"/>
      <c r="D176" s="255"/>
      <c r="E176" s="239"/>
      <c r="F176" s="240"/>
      <c r="G176" s="30" t="str">
        <f>IF(OR($B$31=G142,$B$31=G159),IF(OR($B$32=G142,$B$32=G159),IF(OR($B$33=G142,$B$33=G159),IF(OR($B$34=G142,$B$34=G159),IF(OR($B$35=G142,$B$35=G159),IF(OR($B$36=G142,$B$36=G159),IF(OR($B$37=G142,$B$37=G159),IF(OR($B$38=G142,$B$38=G159),IF(OR($B$39=G142,$B$39=G159),IF(OR($B$40=G142,$B$40=G159),"X",$B$40),$B$39),$B$38),$B$37),$B$36),$B$35),$B$34),$B$33),$B$32),$B$31)</f>
        <v>Type de recherche</v>
      </c>
    </row>
    <row r="177" spans="1:7" x14ac:dyDescent="0.25">
      <c r="A177" s="57"/>
      <c r="B177" s="57"/>
      <c r="C177" s="253"/>
      <c r="D177" s="253"/>
      <c r="E177" s="241"/>
      <c r="F177" s="242"/>
      <c r="G177" s="30"/>
    </row>
    <row r="178" spans="1:7" x14ac:dyDescent="0.25">
      <c r="A178" s="57"/>
      <c r="B178" s="57"/>
      <c r="C178" s="253"/>
      <c r="D178" s="253"/>
      <c r="E178" s="241"/>
      <c r="F178" s="242"/>
      <c r="G178" s="30"/>
    </row>
    <row r="179" spans="1:7" x14ac:dyDescent="0.25">
      <c r="A179" s="57"/>
      <c r="B179" s="57"/>
      <c r="C179" s="253"/>
      <c r="D179" s="253"/>
      <c r="E179" s="241"/>
      <c r="F179" s="242"/>
      <c r="G179" s="30"/>
    </row>
    <row r="180" spans="1:7" x14ac:dyDescent="0.25">
      <c r="A180" s="57"/>
      <c r="B180" s="57"/>
      <c r="C180" s="253"/>
      <c r="D180" s="253"/>
      <c r="E180" s="241"/>
      <c r="F180" s="242"/>
      <c r="G180" s="30"/>
    </row>
    <row r="181" spans="1:7" x14ac:dyDescent="0.25">
      <c r="A181" s="57"/>
      <c r="B181" s="57"/>
      <c r="C181" s="253"/>
      <c r="D181" s="253"/>
      <c r="E181" s="241"/>
      <c r="F181" s="242"/>
      <c r="G181" s="30"/>
    </row>
    <row r="182" spans="1:7" x14ac:dyDescent="0.25">
      <c r="A182" s="57"/>
      <c r="B182" s="57"/>
      <c r="C182" s="253"/>
      <c r="D182" s="253"/>
      <c r="E182" s="241"/>
      <c r="F182" s="242"/>
      <c r="G182" s="30"/>
    </row>
    <row r="183" spans="1:7" x14ac:dyDescent="0.25">
      <c r="A183" s="57"/>
      <c r="B183" s="57"/>
      <c r="C183" s="253"/>
      <c r="D183" s="253"/>
      <c r="E183" s="241"/>
      <c r="F183" s="242"/>
      <c r="G183" s="30"/>
    </row>
    <row r="184" spans="1:7" x14ac:dyDescent="0.25">
      <c r="A184" s="57"/>
      <c r="B184" s="57"/>
      <c r="C184" s="253"/>
      <c r="D184" s="253"/>
      <c r="E184" s="241"/>
      <c r="F184" s="242"/>
      <c r="G184" s="30"/>
    </row>
    <row r="185" spans="1:7" x14ac:dyDescent="0.25">
      <c r="A185" s="57"/>
      <c r="B185" s="57"/>
      <c r="C185" s="253"/>
      <c r="D185" s="253"/>
      <c r="E185" s="241"/>
      <c r="F185" s="242"/>
      <c r="G185" s="30"/>
    </row>
    <row r="186" spans="1:7" x14ac:dyDescent="0.25">
      <c r="A186" s="57"/>
      <c r="B186" s="57"/>
      <c r="C186" s="253"/>
      <c r="D186" s="253"/>
      <c r="E186" s="241"/>
      <c r="F186" s="242"/>
      <c r="G186" s="30"/>
    </row>
    <row r="187" spans="1:7" x14ac:dyDescent="0.25">
      <c r="A187" s="57"/>
      <c r="B187" s="57"/>
      <c r="C187" s="253"/>
      <c r="D187" s="253"/>
      <c r="E187" s="241"/>
      <c r="F187" s="242"/>
      <c r="G187" s="30"/>
    </row>
    <row r="188" spans="1:7" x14ac:dyDescent="0.25">
      <c r="A188" s="57"/>
      <c r="B188" s="57"/>
      <c r="C188" s="253"/>
      <c r="D188" s="253"/>
      <c r="E188" s="241"/>
      <c r="F188" s="242"/>
      <c r="G188" s="30"/>
    </row>
    <row r="189" spans="1:7" x14ac:dyDescent="0.25">
      <c r="A189" s="57"/>
      <c r="B189" s="57"/>
      <c r="C189" s="253"/>
      <c r="D189" s="253"/>
      <c r="E189" s="241"/>
      <c r="F189" s="242"/>
      <c r="G189" s="30"/>
    </row>
    <row r="190" spans="1:7" x14ac:dyDescent="0.25">
      <c r="A190" s="57"/>
      <c r="B190" s="57"/>
      <c r="C190" s="253"/>
      <c r="D190" s="253"/>
      <c r="E190" s="241"/>
      <c r="F190" s="242"/>
      <c r="G190" s="30"/>
    </row>
    <row r="191" spans="1:7" x14ac:dyDescent="0.25">
      <c r="A191" s="57"/>
      <c r="B191" s="57"/>
      <c r="C191" s="253"/>
      <c r="D191" s="253"/>
      <c r="E191" s="241"/>
      <c r="F191" s="242"/>
      <c r="G191" s="30"/>
    </row>
    <row r="192" spans="1:7" x14ac:dyDescent="0.25">
      <c r="A192" s="28"/>
      <c r="B192" s="28"/>
      <c r="C192" s="254"/>
      <c r="D192" s="254"/>
      <c r="E192" s="249"/>
      <c r="F192" s="250"/>
      <c r="G192" s="77">
        <f>SUM(C176:D192)</f>
        <v>0</v>
      </c>
    </row>
    <row r="193" spans="1:7" x14ac:dyDescent="0.25">
      <c r="A193" s="56"/>
      <c r="B193" s="56"/>
      <c r="C193" s="255"/>
      <c r="D193" s="255"/>
      <c r="E193" s="232"/>
      <c r="F193" s="233"/>
      <c r="G193" s="30" t="str">
        <f>IF(OR($B$31=G142,$B$31=G159,$B$31=G176),IF(OR($B$32=G142,$B$32=G159,$B$32=G176),IF(OR($B$33=G142,$B$33=G159,$B$33=G176),IF(OR($B$34=G142,$B$34=G159,$B$34=G176),IF(OR($B$35=G142,$B$35=G159,$B$35=G176),IF(OR($B$36=G142,$B$36=G159,$B$36=G176),IF(OR($B$37=G142,$B$37=G159,$B$37=G176),IF(OR($B$38=G142,$B$38=G159,$B$38=G176),IF(OR($B$39=G142,$B$39=G159,$B$39=G176),IF(OR($B$40=G142,$B$40=G159,$B$40=G176),"X",$B$40),$B$39),$B$38),$B$37),$B$36),$B$35),$B$34),$B$33),$B$32),$B$31)</f>
        <v>X</v>
      </c>
    </row>
    <row r="194" spans="1:7" x14ac:dyDescent="0.25">
      <c r="A194" s="57"/>
      <c r="B194" s="57"/>
      <c r="C194" s="253"/>
      <c r="D194" s="253"/>
      <c r="E194" s="234"/>
      <c r="F194" s="235"/>
      <c r="G194" s="30"/>
    </row>
    <row r="195" spans="1:7" x14ac:dyDescent="0.25">
      <c r="A195" s="57"/>
      <c r="B195" s="57"/>
      <c r="C195" s="253"/>
      <c r="D195" s="253"/>
      <c r="E195" s="234"/>
      <c r="F195" s="235"/>
      <c r="G195" s="30"/>
    </row>
    <row r="196" spans="1:7" x14ac:dyDescent="0.25">
      <c r="A196" s="57"/>
      <c r="B196" s="57"/>
      <c r="C196" s="253"/>
      <c r="D196" s="253"/>
      <c r="E196" s="234"/>
      <c r="F196" s="235"/>
      <c r="G196" s="30"/>
    </row>
    <row r="197" spans="1:7" x14ac:dyDescent="0.25">
      <c r="A197" s="57"/>
      <c r="B197" s="57"/>
      <c r="C197" s="253"/>
      <c r="D197" s="253"/>
      <c r="E197" s="234"/>
      <c r="F197" s="235"/>
      <c r="G197" s="30"/>
    </row>
    <row r="198" spans="1:7" x14ac:dyDescent="0.25">
      <c r="A198" s="57"/>
      <c r="B198" s="57"/>
      <c r="C198" s="253"/>
      <c r="D198" s="253"/>
      <c r="E198" s="234"/>
      <c r="F198" s="235"/>
      <c r="G198" s="30"/>
    </row>
    <row r="199" spans="1:7" x14ac:dyDescent="0.25">
      <c r="A199" s="57"/>
      <c r="B199" s="57"/>
      <c r="C199" s="253"/>
      <c r="D199" s="253"/>
      <c r="E199" s="234"/>
      <c r="F199" s="235"/>
      <c r="G199" s="30"/>
    </row>
    <row r="200" spans="1:7" x14ac:dyDescent="0.25">
      <c r="A200" s="57"/>
      <c r="B200" s="57"/>
      <c r="C200" s="253"/>
      <c r="D200" s="253"/>
      <c r="E200" s="234"/>
      <c r="F200" s="235"/>
      <c r="G200" s="30"/>
    </row>
    <row r="201" spans="1:7" x14ac:dyDescent="0.25">
      <c r="A201" s="57"/>
      <c r="B201" s="57"/>
      <c r="C201" s="253"/>
      <c r="D201" s="253"/>
      <c r="E201" s="234"/>
      <c r="F201" s="235"/>
      <c r="G201" s="30"/>
    </row>
    <row r="202" spans="1:7" x14ac:dyDescent="0.25">
      <c r="A202" s="57"/>
      <c r="B202" s="57" t="str">
        <f>G193</f>
        <v>X</v>
      </c>
      <c r="C202" s="253">
        <f t="shared" ref="C202:C204" si="5">IF(AND($B$28&gt;=1,$B$31=$B202),SUMIFS($G$61:$G$71,$A$61:$A$71,A202),0)+IF(AND($B$28&gt;=2,$B$32=$B202),SUMIFS($K$61:$K$71,$A$61:$A$71,A202),0)+IF(AND($B$28&gt;=3,$B$33=$B202),SUMIFS($O$61:$O$71,$A$61:$A$71,A202),0)+IF(AND($B$28&gt;=4,$B$34=$B202),SUMIFS($S$61:$S$71,$A$61:$A$71,A202),0)+IF(AND($B$28&gt;=5,$B$35=$B202),SUMIFS($W$61:$W$71,$A$61:$A$71,A202),0)+IF(AND($B$28&gt;=6,$B$36=$B202),SUMIFS($AA$61:$AA$71,$A$61:$A$71,A202),0)+IF(AND($B$28&gt;=7,$B$37=$B202),SUMIFS($AE$61:$AE$71,$A$61:$A$71,A202),0)+IF(AND($B$28&gt;=8,$B$38=$B202),SUMIFS($AI$61:$AI$71,$A$61:$A$71,A202),0)+IF(AND($B$28&gt;=9,$B$39=$B202),SUMIFS($AM$61:$AM$71,$A$61:$A$71,A202),0)+IF(AND($B$28&gt;=10,$B$40=$B202),SUMIFS($AQ$61:$AQ$71,$A$61:$A$71,A202),0)</f>
        <v>0</v>
      </c>
      <c r="D202" s="253"/>
      <c r="E202" s="234"/>
      <c r="F202" s="235"/>
      <c r="G202" s="30"/>
    </row>
    <row r="203" spans="1:7" x14ac:dyDescent="0.25">
      <c r="A203" s="57"/>
      <c r="B203" s="57" t="str">
        <f>G193</f>
        <v>X</v>
      </c>
      <c r="C203" s="253">
        <f t="shared" si="5"/>
        <v>0</v>
      </c>
      <c r="D203" s="253"/>
      <c r="E203" s="234"/>
      <c r="F203" s="235"/>
      <c r="G203" s="30"/>
    </row>
    <row r="204" spans="1:7" x14ac:dyDescent="0.25">
      <c r="A204" s="57"/>
      <c r="B204" s="57" t="str">
        <f>G193</f>
        <v>X</v>
      </c>
      <c r="C204" s="253">
        <f t="shared" si="5"/>
        <v>0</v>
      </c>
      <c r="D204" s="253"/>
      <c r="E204" s="234"/>
      <c r="F204" s="235"/>
      <c r="G204" s="30"/>
    </row>
    <row r="205" spans="1:7" x14ac:dyDescent="0.25">
      <c r="A205" s="57"/>
      <c r="B205" s="57" t="str">
        <f>G193</f>
        <v>X</v>
      </c>
      <c r="C205" s="253">
        <f>IF(AND($B$28&gt;=1,$B$31=$B205),SUMIFS($G$76:$G$86,$A$76:$A$86,"Equipements process (RDI)"),0)+IF(AND($B$28&gt;=2,$B$32=$B205),SUMIFS($K$76:$K$86,$A$76:$A$86,"Equipements process (RDI)"),0)+IF(AND($B$28&gt;=3,$B$33=$B205),SUMIFS($O$76:$O$86,$A$76:$A$86,"Equipements process (RDI)"),0)+IF(AND($B$28&gt;=4,$B$34=$B205),SUMIFS($S$76:$S$86,$A$76:$A$86,"Equipements process (RDI)"),0)+IF(AND($B$28&gt;=5,$B$35=$B205),SUMIFS($W$76:$W$86,$A$76:$A$86,"Equipements process (RDI)"),0)+IF(AND($B$28&gt;=6,$B$36=$B205),SUMIFS($AA$76:$AA$86,$A$76:$A$86,"Equipements process (RDI)"),0)+IF(AND($B$28&gt;=7,$B$37=$B205),SUMIFS($AE$76:$AE$86,$A$76:$A$86,"Equipements process (RDI)"),0)+IF(AND($B$28&gt;=8,$B$38=$B205),SUMIFS($AI$76:$AI$86,$A$76:$A$86,"Equipements process (RDI)"),0)+IF(AND($B$28&gt;=9,$B$39=$B205),SUMIFS($AM$76:$AM$86,$A$76:$A$86,"Equipements process (RDI)"),0)+IF(AND($B$28&gt;=10,$B$40=$B205),SUMIFS($AQ$76:$AQ$86,$A$76:$A$86,"Equipements process (RDI)"),0)</f>
        <v>0</v>
      </c>
      <c r="D205" s="253"/>
      <c r="E205" s="234"/>
      <c r="F205" s="235"/>
      <c r="G205" s="30"/>
    </row>
    <row r="206" spans="1:7" x14ac:dyDescent="0.25">
      <c r="A206" s="57"/>
      <c r="B206" s="57" t="str">
        <f>G193</f>
        <v>X</v>
      </c>
      <c r="C206" s="253">
        <f>IF(AND($B$28&gt;=1,$B$31=$B206),SUMIFS($G$76:$G$86,$A$76:$A$86,A206),0)+IF(AND($B$28&gt;=2,$B$32=$B206),SUMIFS($K$76:$K$86,$A$76:$A$86,A206),0)+IF(AND($B$28&gt;=3,$B$33=$B206),SUMIFS($O$76:$O$86,$A$76:$A$86,A206),0)+IF(AND($B$28&gt;=4,$B$34=$B206),SUMIFS($S$76:$S$86,$A$76:$A$86,A206),0)+IF(AND($B$28&gt;=5,$B$35=$B206),SUMIFS($W$76:$W$86,$A$76:$A$86,A206),0)+IF(AND($B$28&gt;=6,$B$36=$B206),SUMIFS($AA$76:$AA$86,$A$76:$A$86,A206),0)+IF(AND($B$28&gt;=7,$B$37=$B206),SUMIFS($AE$76:$AE$86,$A$76:$A$86,A206),0)+IF(AND($B$28&gt;=8,$B$38=$B206),SUMIFS($AI$76:$AI$86,$A$76:$A$86,A206),0)+IF(AND($B$28&gt;=9,$B$39=$B206),SUMIFS($AM$76:$AM$86,$A$76:$A$86,A206),0)+IF(AND($B$28&gt;=10,$B$40=$B206),SUMIFS($AQ$76:$AQ$86,$A$76:$A$86,A206),0)</f>
        <v>0</v>
      </c>
      <c r="D206" s="253"/>
      <c r="E206" s="234"/>
      <c r="F206" s="235"/>
      <c r="G206" s="30"/>
    </row>
    <row r="207" spans="1:7" x14ac:dyDescent="0.25">
      <c r="A207" s="57"/>
      <c r="B207" s="57" t="str">
        <f>G193</f>
        <v>X</v>
      </c>
      <c r="C207" s="253">
        <f>IF(AND($B$28&gt;=1,$B$31=$B207),SUMIFS($G$76:$G$86,$A$76:$A$86,A207),0)+IF(AND($B$28&gt;=2,$B$32=$B207),SUMIFS($K$76:$K$86,$A$76:$A$86,A207),0)+IF(AND($B$28&gt;=3,$B$33=$B207),SUMIFS($O$76:$O$86,$A$76:$A$86,A207),0)+IF(AND($B$28&gt;=4,$B$34=$B207),SUMIFS($S$76:$S$86,$A$76:$A$86,A207),0)+IF(AND($B$28&gt;=5,$B$35=$B207),SUMIFS($W$76:$W$86,$A$76:$A$86,A207),0)+IF(AND($B$28&gt;=6,$B$36=$B207),SUMIFS($AA$76:$AA$86,$A$76:$A$86,A207),0)+IF(AND($B$28&gt;=7,$B$37=$B207),SUMIFS($AE$76:$AE$86,$A$76:$A$86,A207),0)+IF(AND($B$28&gt;=8,$B$38=$B207),SUMIFS($AI$76:$AI$86,$A$76:$A$86,A207),0)+IF(AND($B$28&gt;=9,$B$39=$B207),SUMIFS($AM$76:$AM$86,$A$76:$A$86,A207),0)+IF(AND($B$28&gt;=10,$B$40=$B207),SUMIFS($AQ$76:$AQ$86,$A$76:$A$86,A207),0)</f>
        <v>0</v>
      </c>
      <c r="D207" s="253"/>
      <c r="E207" s="234"/>
      <c r="F207" s="235"/>
      <c r="G207" s="30"/>
    </row>
    <row r="208" spans="1:7" x14ac:dyDescent="0.25">
      <c r="A208" s="57"/>
      <c r="B208" s="57" t="str">
        <f>G193</f>
        <v>X</v>
      </c>
      <c r="C208" s="253">
        <f>IF(AND($B$28&gt;=1,$B$31=$B208),SUMIFS($G$76:$G$86,$A$76:$A$86,A208),0)+IF(AND($B$28&gt;=2,$B$32=$B208),SUMIFS($K$76:$K$86,$A$76:$A$86,A208),0)+IF(AND($B$28&gt;=3,$B$33=$B208),SUMIFS($O$76:$O$86,$A$76:$A$86,A208),0)+IF(AND($B$28&gt;=4,$B$34=$B208),SUMIFS($S$76:$S$86,$A$76:$A$86,A208),0)+IF(AND($B$28&gt;=5,$B$35=$B208),SUMIFS($W$76:$W$86,$A$76:$A$86,A208),0)+IF(AND($B$28&gt;=6,$B$36=$B208),SUMIFS($AA$76:$AA$86,$A$76:$A$86,A208),0)+IF(AND($B$28&gt;=7,$B$37=$B208),SUMIFS($AE$76:$AE$86,$A$76:$A$86,A208),0)+IF(AND($B$28&gt;=8,$B$38=$B208),SUMIFS($AI$76:$AI$86,$A$76:$A$86,A208),0)+IF(AND($B$28&gt;=9,$B$39=$B208),SUMIFS($AM$76:$AM$86,$A$76:$A$86,A208),0)+IF(AND($B$28&gt;=10,$B$40=$B208),SUMIFS($AQ$76:$AQ$86,$A$76:$A$86,A208),0)</f>
        <v>0</v>
      </c>
      <c r="D208" s="253"/>
      <c r="E208" s="234"/>
      <c r="F208" s="235"/>
      <c r="G208" s="30"/>
    </row>
    <row r="209" spans="1:7" x14ac:dyDescent="0.25">
      <c r="A209" s="28"/>
      <c r="B209" s="28" t="str">
        <f>G193</f>
        <v>X</v>
      </c>
      <c r="C209" s="254">
        <f>IF(AND($B$28&gt;=1,$B$31=$B209),$G$91,0)+IF(AND($B$28&gt;=2,$B$32=$B209),$K$91,0)+IF(AND($B$28&gt;=3,$B$33=$B209),$O$91,0)+IF(AND($B$28&gt;=4,$B$34=$B209),$S$91,0)+IF(AND($B$28&gt;=5,$B$35=$B209),$W$91,0)+IF(AND($B$28&gt;=6,$B$36=$B209),$AA$91,0)+IF(AND($B$28&gt;=7,$B$37=$B209),$AE$91,0)+IF(AND($B$28&gt;=8,$B$38=$B209),$AI$91,0)+IF(AND($B$28&gt;=9,$B$39=$B209),$AM$91,0)+IF(AND($B$28&gt;=10,$B$40=$B209),$AQ$91,0)</f>
        <v>0</v>
      </c>
      <c r="D209" s="254"/>
      <c r="E209" s="251"/>
      <c r="F209" s="252"/>
      <c r="G209" s="77">
        <f>SUM(C193:D209)</f>
        <v>0</v>
      </c>
    </row>
    <row r="210" spans="1:7" x14ac:dyDescent="0.25">
      <c r="A210" s="56"/>
      <c r="B210" s="56" t="str">
        <f>G210</f>
        <v>X</v>
      </c>
      <c r="C210" s="255">
        <f>IF(AND($B$28&gt;=1,$B$31=$B210),SUMIFS($G$46:$G$56,$A$46:$A$56,"Statutaire de la fonction publique"),0)+IF(AND($B$28&gt;=2,$B$32=$B210),SUMIFS($K$46:$K$56,$A$46:$A$56,"Statutaire de la fonction publique"),0)+IF(AND($B$28&gt;=3,$B$33=$B210),SUMIFS($O$46:$O$56,$A$46:$A$56,"Statutaire de la fonction publique"),0)+IF(AND($B$28&gt;=4,$B$34=$B210),SUMIFS($S$46:$S$56,$A$46:$A$56,"Statutaire de la fonction publique"),0)+IF(AND($B$28&gt;=5,$B$35=$B210),SUMIFS($W$46:$W$56,$A$46:$A$56,"Statutaire de la fonction publique"),0)+IF(AND($B$28&gt;=6,$B$36=$B210),SUMIFS($AA$46:$AA$56,$A$46:$A$56,"Statutaire de la fonction publique"),0)+IF(AND($B$28&gt;=7,$B$37=$B210),SUMIFS($AE$46:$AE$56,$A$46:$A$56,"Statutaire de la fonction publique"),0)+IF(AND($B$28&gt;=8,$B$38=$B210),SUMIFS($AI$46:$AI$56,$A$46:$A$56,"Statutaire de la fonction publique"),0)+IF(AND($B$28&gt;=9,$B$39=$B210),SUMIFS($AM$46:$AM$56,$A$46:$A$56,"Statutaire de la fonction publique"),0)+IF(AND($B$28&gt;=10,$B$40=$B210),SUMIFS($AQ$46:$AQ$56,$A$46:$A$56,"Statutaire de la fonction publique"),0)</f>
        <v>0</v>
      </c>
      <c r="D210" s="255"/>
      <c r="E210" s="232">
        <f>SUM(C210:D226)</f>
        <v>0</v>
      </c>
      <c r="F210" s="233"/>
      <c r="G210" s="30" t="str">
        <f>IF(OR($B$31=G142,$B$31=G159,$B$31=G176,$B$31=G193),IF(OR($B$32=G142,$B$32=G159,$B$32=G176,$B$32=G193),IF(OR($B$33=G142,$B$33=G159,$B$33=G176,$B$33=G193),IF(OR($B$34=G142,$B$34=G159,$B$34=G176,$B$34=G193),IF(OR($B$35=G142,$B$35=G159,$B$35=G176,$B$35=G193),IF(OR($B$36=G142,$B$36=G159,$B$36=G176,$B$36=G193),IF(OR($B$37=G142,$B$37=G159,$B$37=G176,$B$37=G193),IF(OR($B$38=G142,$B$38=G159,$B$38=G176,$B$38=G193),IF(OR($B$39=G142,$B$39=G159,$B$39=G176,$B$39=G193),IF(OR($B$40=G142,$B$40=G159,$B$40=G176,$B$40=G193),"X",$B$40),$B$39),$B$38),$B$37),$B$36),$B$35),$B$34),$B$33),$B$32),$B$31)</f>
        <v>X</v>
      </c>
    </row>
    <row r="211" spans="1:7" x14ac:dyDescent="0.25">
      <c r="A211" s="57"/>
      <c r="B211" s="57" t="str">
        <f>G210</f>
        <v>X</v>
      </c>
      <c r="C211" s="253">
        <f>IF(AND($B$28&gt;=1,$B$31=$B211),SUMIFS($G$46:$G$56,$A$46:$A$56,"Non statutaire de la fonction publique"),0)+IF(AND($B$28&gt;=2,$B$32=$B211),SUMIFS($K$46:$K$56,$A$46:$A$56,"Non statutaire de la fonction publique"),0)+IF(AND($B$28&gt;=3,$B$33=$B211),SUMIFS($O$46:$O$56,$A$46:$A$56,"Non statutaire de la fonction publique"),0)+IF(AND($B$28&gt;=4,$B$34=$B211),SUMIFS($S$46:$S$56,$A$46:$A$56,"Non statutaire de la fonction publique"),0)+IF(AND($B$28&gt;=5,$B$35=$B211),SUMIFS($W$46:$W$56,$A$46:$A$56,"Non statutaire de la fonction publique"),0)+IF(AND($B$28&gt;=6,$B$36=$B211),SUMIFS($AA$46:$AA$56,$A$46:$A$56,"Non statutaire de la fonction publique"),0)+IF(AND($B$28&gt;=7,$B$37=$B211),SUMIFS($AE$46:$AE$56,$A$46:$A$56,"Non statutaire de la fonction publique"),0)+IF(AND($B$28&gt;=8,$B$38=$B211),SUMIFS($AI$46:$AI$56,$A$46:$A$56,"Non statutaire de la fonction publique"),0)+IF(AND($B$28&gt;=9,$B$39=$B211),SUMIFS($AM$46:$AM$56,$A$46:$A$56,"Non statutaire de la fonction publique"),0)+IF(AND($B$28&gt;=10,$B$40=$B211),SUMIFS($AQ$46:$AQ$56,$A$46:$A$56,"Non statutaire de la fonction publique"),0)</f>
        <v>0</v>
      </c>
      <c r="D211" s="253"/>
      <c r="E211" s="234"/>
      <c r="F211" s="235"/>
      <c r="G211" s="30"/>
    </row>
    <row r="212" spans="1:7" x14ac:dyDescent="0.25">
      <c r="A212" s="57"/>
      <c r="B212" s="57" t="str">
        <f>G210</f>
        <v>X</v>
      </c>
      <c r="C212" s="253">
        <f>IF(AND($B$28&gt;=1,$B$31=$B212),SUMIFS($G$46:$G$56,$A$46:$A$56,$A212),0)+IF(AND($B$28&gt;=2,$B$32=$B212),SUMIFS($K$46:$K$56,$A$46:$A$56,$A212),0)+IF(AND($B$28&gt;=3,$B$33=$B212),SUMIFS($O$46:$O$56,$A$46:$A$56,$A212),0)+IF(AND($B$28&gt;=4,$B$34=$B212),SUMIFS($S$46:$S$56,$A$46:$A$56,$A212),0)+IF(AND($B$28&gt;=5,$B$35=$B212),SUMIFS($W$46:$W$56,$A$46:$A$56,$A212),0)+IF(AND($B$28&gt;=6,$B$36=$B212),SUMIFS($AA$46:$AA$56,$A$46:$A$56,$A212),0)+IF(AND($B$28&gt;=7,$B$37=$B212),SUMIFS($AE$46:$AE$56,$A$46:$A$56,$A212),0)+IF(AND($B$28&gt;=8,$B$38=$B212),SUMIFS($AI$46:$AI$56,$A$46:$A$56,$A212),0)+IF(AND($B$28&gt;=9,$B$39=$B212),SUMIFS($AM$46:$AM$56,$A$46:$A$56,$A212),0)+IF(AND($B$28&gt;=10,$B$40=$B212),SUMIFS($AQ$46:$AQ$56,$A$46:$A$56,$A212),0)</f>
        <v>0</v>
      </c>
      <c r="D212" s="253"/>
      <c r="E212" s="234"/>
      <c r="F212" s="235"/>
      <c r="G212" s="30"/>
    </row>
    <row r="213" spans="1:7" x14ac:dyDescent="0.25">
      <c r="A213" s="57"/>
      <c r="B213" s="57" t="str">
        <f>G210</f>
        <v>X</v>
      </c>
      <c r="C213" s="253">
        <f t="shared" ref="C213:C219" si="6">IF(AND($B$28&gt;=1,$B$31=$B213),SUMIFS($G$61:$G$71,$A$61:$A$71,A213),0)+IF(AND($B$28&gt;=2,$B$32=$B213),SUMIFS($K$61:$K$71,$A$61:$A$71,A213),0)+IF(AND($B$28&gt;=3,$B$33=$B213),SUMIFS($O$61:$O$71,$A$61:$A$71,A213),0)+IF(AND($B$28&gt;=4,$B$34=$B213),SUMIFS($S$61:$S$71,$A$61:$A$71,A213),0)+IF(AND($B$28&gt;=5,$B$35=$B213),SUMIFS($W$61:$W$71,$A$61:$A$71,A213),0)+IF(AND($B$28&gt;=6,$B$36=$B213),SUMIFS($AA$61:$AA$71,$A$61:$A$71,A213),0)+IF(AND($B$28&gt;=7,$B$37=$B213),SUMIFS($AE$61:$AE$71,$A$61:$A$71,A213),0)+IF(AND($B$28&gt;=8,$B$38=$B213),SUMIFS($AI$61:$AI$71,$A$61:$A$71,A213),0)+IF(AND($B$28&gt;=9,$B$39=$B213),SUMIFS($AM$61:$AM$71,$A$61:$A$71,A213),0)+IF(AND($B$28&gt;=10,$B$40=$B213),SUMIFS($AQ$61:$AQ$71,$A$61:$A$71,A213),0)</f>
        <v>0</v>
      </c>
      <c r="D213" s="253"/>
      <c r="E213" s="234"/>
      <c r="F213" s="235"/>
      <c r="G213" s="30"/>
    </row>
    <row r="214" spans="1:7" x14ac:dyDescent="0.25">
      <c r="A214" s="57"/>
      <c r="B214" s="57" t="str">
        <f>G210</f>
        <v>X</v>
      </c>
      <c r="C214" s="253">
        <f t="shared" si="6"/>
        <v>0</v>
      </c>
      <c r="D214" s="253"/>
      <c r="E214" s="234"/>
      <c r="F214" s="235"/>
      <c r="G214" s="30"/>
    </row>
    <row r="215" spans="1:7" x14ac:dyDescent="0.25">
      <c r="A215" s="57"/>
      <c r="B215" s="57" t="str">
        <f>G210</f>
        <v>X</v>
      </c>
      <c r="C215" s="253">
        <f t="shared" si="6"/>
        <v>0</v>
      </c>
      <c r="D215" s="253"/>
      <c r="E215" s="234"/>
      <c r="F215" s="235"/>
      <c r="G215" s="30"/>
    </row>
    <row r="216" spans="1:7" x14ac:dyDescent="0.25">
      <c r="A216" s="57"/>
      <c r="B216" s="57" t="str">
        <f>G210</f>
        <v>X</v>
      </c>
      <c r="C216" s="253">
        <f t="shared" si="6"/>
        <v>0</v>
      </c>
      <c r="D216" s="253"/>
      <c r="E216" s="234"/>
      <c r="F216" s="235"/>
      <c r="G216" s="30"/>
    </row>
    <row r="217" spans="1:7" x14ac:dyDescent="0.25">
      <c r="A217" s="57"/>
      <c r="B217" s="57" t="str">
        <f>G210</f>
        <v>X</v>
      </c>
      <c r="C217" s="253">
        <f t="shared" si="6"/>
        <v>0</v>
      </c>
      <c r="D217" s="253"/>
      <c r="E217" s="234"/>
      <c r="F217" s="235"/>
      <c r="G217" s="30"/>
    </row>
    <row r="218" spans="1:7" x14ac:dyDescent="0.25">
      <c r="A218" s="57"/>
      <c r="B218" s="57" t="str">
        <f>G210</f>
        <v>X</v>
      </c>
      <c r="C218" s="253">
        <f t="shared" si="6"/>
        <v>0</v>
      </c>
      <c r="D218" s="253"/>
      <c r="E218" s="234"/>
      <c r="F218" s="235"/>
      <c r="G218" s="30"/>
    </row>
    <row r="219" spans="1:7" x14ac:dyDescent="0.25">
      <c r="A219" s="57"/>
      <c r="B219" s="57" t="str">
        <f>G210</f>
        <v>X</v>
      </c>
      <c r="C219" s="253">
        <f t="shared" si="6"/>
        <v>0</v>
      </c>
      <c r="D219" s="253"/>
      <c r="E219" s="234"/>
      <c r="F219" s="235"/>
      <c r="G219" s="30"/>
    </row>
    <row r="220" spans="1:7" x14ac:dyDescent="0.25">
      <c r="A220" s="57" t="s">
        <v>20</v>
      </c>
      <c r="B220" s="57" t="str">
        <f>G210</f>
        <v>X</v>
      </c>
      <c r="C220" s="253">
        <f t="shared" ref="C220:C221" si="7">IF(AND($B$28&gt;=1,$B$31=$B220),SUMIFS($G$61:$G$71,$A$61:$A$71,A220),0)+IF(AND($B$28&gt;=2,$B$32=$B220),SUMIFS($K$61:$K$71,$A$61:$A$71,A220),0)+IF(AND($B$28&gt;=3,$B$33=$B220),SUMIFS($O$61:$O$71,$A$61:$A$71,A220),0)+IF(AND($B$28&gt;=4,$B$34=$B220),SUMIFS($S$61:$S$71,$A$61:$A$71,A220),0)+IF(AND($B$28&gt;=5,$B$35=$B220),SUMIFS($W$61:$W$71,$A$61:$A$71,A220),0)+IF(AND($B$28&gt;=6,$B$36=$B220),SUMIFS($AA$61:$AA$71,$A$61:$A$71,A220),0)+IF(AND($B$28&gt;=7,$B$37=$B220),SUMIFS($AE$61:$AE$71,$A$61:$A$71,A220),0)+IF(AND($B$28&gt;=8,$B$38=$B220),SUMIFS($AI$61:$AI$71,$A$61:$A$71,A220),0)+IF(AND($B$28&gt;=9,$B$39=$B220),SUMIFS($AM$61:$AM$71,$A$61:$A$71,A220),0)+IF(AND($B$28&gt;=10,$B$40=$B220),SUMIFS($AQ$61:$AQ$71,$A$61:$A$71,A220),0)</f>
        <v>0</v>
      </c>
      <c r="D220" s="253"/>
      <c r="E220" s="234"/>
      <c r="F220" s="235"/>
      <c r="G220" s="30"/>
    </row>
    <row r="221" spans="1:7" x14ac:dyDescent="0.25">
      <c r="A221" s="57" t="s">
        <v>21</v>
      </c>
      <c r="B221" s="57" t="str">
        <f>G210</f>
        <v>X</v>
      </c>
      <c r="C221" s="253">
        <f t="shared" si="7"/>
        <v>0</v>
      </c>
      <c r="D221" s="253"/>
      <c r="E221" s="234"/>
      <c r="F221" s="235"/>
      <c r="G221" s="30"/>
    </row>
    <row r="222" spans="1:7" x14ac:dyDescent="0.25">
      <c r="A222" s="57" t="s">
        <v>22</v>
      </c>
      <c r="B222" s="57" t="str">
        <f>G210</f>
        <v>X</v>
      </c>
      <c r="C222" s="253">
        <f>IF(AND($B$28&gt;=1,$B$31=$B222),SUMIFS($G$76:$G$86,$A$76:$A$86,"Equipements process (RDI)"),0)+IF(AND($B$28&gt;=2,$B$32=$B222),SUMIFS($K$76:$K$86,$A$76:$A$86,"Equipements process (RDI)"),0)+IF(AND($B$28&gt;=3,$B$33=$B222),SUMIFS($O$76:$O$86,$A$76:$A$86,"Equipements process (RDI)"),0)+IF(AND($B$28&gt;=4,$B$34=$B222),SUMIFS($S$76:$S$86,$A$76:$A$86,"Equipements process (RDI)"),0)+IF(AND($B$28&gt;=5,$B$35=$B222),SUMIFS($W$76:$W$86,$A$76:$A$86,"Equipements process (RDI)"),0)+IF(AND($B$28&gt;=6,$B$36=$B222),SUMIFS($AA$76:$AA$86,$A$76:$A$86,"Equipements process (RDI)"),0)+IF(AND($B$28&gt;=7,$B$37=$B222),SUMIFS($AE$76:$AE$86,$A$76:$A$86,"Equipements process (RDI)"),0)+IF(AND($B$28&gt;=8,$B$38=$B222),SUMIFS($AI$76:$AI$86,$A$76:$A$86,"Equipements process (RDI)"),0)+IF(AND($B$28&gt;=9,$B$39=$B222),SUMIFS($AM$76:$AM$86,$A$76:$A$86,"Equipements process (RDI)"),0)+IF(AND($B$28&gt;=10,$B$40=$B222),SUMIFS($AQ$76:$AQ$86,$A$76:$A$86,"Equipements process (RDI)"),0)</f>
        <v>0</v>
      </c>
      <c r="D222" s="253"/>
      <c r="E222" s="234"/>
      <c r="F222" s="235"/>
      <c r="G222" s="30"/>
    </row>
    <row r="223" spans="1:7" x14ac:dyDescent="0.25">
      <c r="A223" s="57" t="s">
        <v>23</v>
      </c>
      <c r="B223" s="57" t="str">
        <f>G210</f>
        <v>X</v>
      </c>
      <c r="C223" s="253">
        <f>IF(AND($B$28&gt;=1,$B$31=$B223),SUMIFS($G$76:$G$86,$A$76:$A$86,A223),0)+IF(AND($B$28&gt;=2,$B$32=$B223),SUMIFS($K$76:$K$86,$A$76:$A$86,A223),0)+IF(AND($B$28&gt;=3,$B$33=$B223),SUMIFS($O$76:$O$86,$A$76:$A$86,A223),0)+IF(AND($B$28&gt;=4,$B$34=$B223),SUMIFS($S$76:$S$86,$A$76:$A$86,A223),0)+IF(AND($B$28&gt;=5,$B$35=$B223),SUMIFS($W$76:$W$86,$A$76:$A$86,A223),0)+IF(AND($B$28&gt;=6,$B$36=$B223),SUMIFS($AA$76:$AA$86,$A$76:$A$86,A223),0)+IF(AND($B$28&gt;=7,$B$37=$B223),SUMIFS($AE$76:$AE$86,$A$76:$A$86,A223),0)+IF(AND($B$28&gt;=8,$B$38=$B223),SUMIFS($AI$76:$AI$86,$A$76:$A$86,A223),0)+IF(AND($B$28&gt;=9,$B$39=$B223),SUMIFS($AM$76:$AM$86,$A$76:$A$86,A223),0)+IF(AND($B$28&gt;=10,$B$40=$B223),SUMIFS($AQ$76:$AQ$86,$A$76:$A$86,A223),0)</f>
        <v>0</v>
      </c>
      <c r="D223" s="253"/>
      <c r="E223" s="234"/>
      <c r="F223" s="235"/>
      <c r="G223" s="30"/>
    </row>
    <row r="224" spans="1:7" x14ac:dyDescent="0.25">
      <c r="A224" s="57" t="s">
        <v>24</v>
      </c>
      <c r="B224" s="57" t="str">
        <f>G210</f>
        <v>X</v>
      </c>
      <c r="C224" s="253">
        <f>IF(AND($B$28&gt;=1,$B$31=$B224),SUMIFS($G$76:$G$86,$A$76:$A$86,A224),0)+IF(AND($B$28&gt;=2,$B$32=$B224),SUMIFS($K$76:$K$86,$A$76:$A$86,A224),0)+IF(AND($B$28&gt;=3,$B$33=$B224),SUMIFS($O$76:$O$86,$A$76:$A$86,A224),0)+IF(AND($B$28&gt;=4,$B$34=$B224),SUMIFS($S$76:$S$86,$A$76:$A$86,A224),0)+IF(AND($B$28&gt;=5,$B$35=$B224),SUMIFS($W$76:$W$86,$A$76:$A$86,A224),0)+IF(AND($B$28&gt;=6,$B$36=$B224),SUMIFS($AA$76:$AA$86,$A$76:$A$86,A224),0)+IF(AND($B$28&gt;=7,$B$37=$B224),SUMIFS($AE$76:$AE$86,$A$76:$A$86,A224),0)+IF(AND($B$28&gt;=8,$B$38=$B224),SUMIFS($AI$76:$AI$86,$A$76:$A$86,A224),0)+IF(AND($B$28&gt;=9,$B$39=$B224),SUMIFS($AM$76:$AM$86,$A$76:$A$86,A224),0)+IF(AND($B$28&gt;=10,$B$40=$B224),SUMIFS($AQ$76:$AQ$86,$A$76:$A$86,A224),0)</f>
        <v>0</v>
      </c>
      <c r="D224" s="253"/>
      <c r="E224" s="234"/>
      <c r="F224" s="235"/>
      <c r="G224" s="30"/>
    </row>
    <row r="225" spans="1:7" x14ac:dyDescent="0.25">
      <c r="A225" s="57" t="s">
        <v>25</v>
      </c>
      <c r="B225" s="57" t="str">
        <f>G210</f>
        <v>X</v>
      </c>
      <c r="C225" s="253">
        <f>IF(AND($B$28&gt;=1,$B$31=$B225),SUMIFS($G$76:$G$86,$A$76:$A$86,A225),0)+IF(AND($B$28&gt;=2,$B$32=$B225),SUMIFS($K$76:$K$86,$A$76:$A$86,A225),0)+IF(AND($B$28&gt;=3,$B$33=$B225),SUMIFS($O$76:$O$86,$A$76:$A$86,A225),0)+IF(AND($B$28&gt;=4,$B$34=$B225),SUMIFS($S$76:$S$86,$A$76:$A$86,A225),0)+IF(AND($B$28&gt;=5,$B$35=$B225),SUMIFS($W$76:$W$86,$A$76:$A$86,A225),0)+IF(AND($B$28&gt;=6,$B$36=$B225),SUMIFS($AA$76:$AA$86,$A$76:$A$86,A225),0)+IF(AND($B$28&gt;=7,$B$37=$B225),SUMIFS($AE$76:$AE$86,$A$76:$A$86,A225),0)+IF(AND($B$28&gt;=8,$B$38=$B225),SUMIFS($AI$76:$AI$86,$A$76:$A$86,A225),0)+IF(AND($B$28&gt;=9,$B$39=$B225),SUMIFS($AM$76:$AM$86,$A$76:$A$86,A225),0)+IF(AND($B$28&gt;=10,$B$40=$B225),SUMIFS($AQ$76:$AQ$86,$A$76:$A$86,A225),0)</f>
        <v>0</v>
      </c>
      <c r="D225" s="253"/>
      <c r="E225" s="234"/>
      <c r="F225" s="235"/>
      <c r="G225" s="30"/>
    </row>
    <row r="226" spans="1:7" x14ac:dyDescent="0.25">
      <c r="A226" s="28" t="s">
        <v>36</v>
      </c>
      <c r="B226" s="28" t="str">
        <f>G210</f>
        <v>X</v>
      </c>
      <c r="C226" s="254">
        <f>IF(AND($B$28&gt;=1,$B$31=$B226),$G$91,0)+IF(AND($B$28&gt;=2,$B$32=$B226),$K$91,0)+IF(AND($B$28&gt;=3,$B$33=$B226),$O$91,0)+IF(AND($B$28&gt;=4,$B$34=$B226),$S$91,0)+IF(AND($B$28&gt;=5,$B$35=$B226),$W$91,0)+IF(AND($B$28&gt;=6,$B$36=$B226),$AA$91,0)+IF(AND($B$28&gt;=7,$B$37=$B226),$AE$91,0)+IF(AND($B$28&gt;=8,$B$38=$B226),$AI$91,0)+IF(AND($B$28&gt;=9,$B$39=$B226),$AM$91,0)+IF(AND($B$28&gt;=10,$B$40=$B226),$AQ$91,0)</f>
        <v>0</v>
      </c>
      <c r="D226" s="254"/>
      <c r="E226" s="251"/>
      <c r="F226" s="252"/>
      <c r="G226" s="77">
        <f>SUM(C210:D226)</f>
        <v>0</v>
      </c>
    </row>
  </sheetData>
  <customSheetViews>
    <customSheetView guid="{382F9144-C632-471B-9E71-B8C862BB84A7}" scale="85" showGridLines="0" topLeftCell="A91">
      <selection activeCell="D101" sqref="D101:D110"/>
      <pageMargins left="0.7" right="0.7" top="0.75" bottom="0.75" header="0.3" footer="0.3"/>
    </customSheetView>
  </customSheetViews>
  <mergeCells count="141">
    <mergeCell ref="C223:D223"/>
    <mergeCell ref="C224:D224"/>
    <mergeCell ref="C225:D225"/>
    <mergeCell ref="C226:D226"/>
    <mergeCell ref="C217:D217"/>
    <mergeCell ref="C218:D218"/>
    <mergeCell ref="C219:D219"/>
    <mergeCell ref="C220:D220"/>
    <mergeCell ref="C221:D221"/>
    <mergeCell ref="C222:D222"/>
    <mergeCell ref="C211:D211"/>
    <mergeCell ref="C212:D212"/>
    <mergeCell ref="C213:D213"/>
    <mergeCell ref="C214:D214"/>
    <mergeCell ref="C215:D215"/>
    <mergeCell ref="C216:D216"/>
    <mergeCell ref="C205:D205"/>
    <mergeCell ref="C206:D206"/>
    <mergeCell ref="C207:D207"/>
    <mergeCell ref="C208:D208"/>
    <mergeCell ref="C209:D209"/>
    <mergeCell ref="C210:D210"/>
    <mergeCell ref="C199:D199"/>
    <mergeCell ref="C200:D200"/>
    <mergeCell ref="C201:D201"/>
    <mergeCell ref="C202:D202"/>
    <mergeCell ref="C203:D203"/>
    <mergeCell ref="C204:D204"/>
    <mergeCell ref="C193:D193"/>
    <mergeCell ref="C194:D194"/>
    <mergeCell ref="C195:D195"/>
    <mergeCell ref="C196:D196"/>
    <mergeCell ref="C197:D197"/>
    <mergeCell ref="C198:D198"/>
    <mergeCell ref="C189:D189"/>
    <mergeCell ref="C190:D190"/>
    <mergeCell ref="C191:D191"/>
    <mergeCell ref="C192:D192"/>
    <mergeCell ref="C181:D181"/>
    <mergeCell ref="C182:D182"/>
    <mergeCell ref="C183:D183"/>
    <mergeCell ref="C184:D184"/>
    <mergeCell ref="C185:D185"/>
    <mergeCell ref="C186:D186"/>
    <mergeCell ref="E159:F175"/>
    <mergeCell ref="E176:F192"/>
    <mergeCell ref="E193:F209"/>
    <mergeCell ref="E210:F226"/>
    <mergeCell ref="C121:D121"/>
    <mergeCell ref="C164:D164"/>
    <mergeCell ref="C165:D165"/>
    <mergeCell ref="C166:D166"/>
    <mergeCell ref="C167:D167"/>
    <mergeCell ref="C168:D168"/>
    <mergeCell ref="C175:D175"/>
    <mergeCell ref="C176:D176"/>
    <mergeCell ref="C177:D177"/>
    <mergeCell ref="C178:D178"/>
    <mergeCell ref="C179:D179"/>
    <mergeCell ref="C180:D180"/>
    <mergeCell ref="C169:D169"/>
    <mergeCell ref="C170:D170"/>
    <mergeCell ref="C171:D171"/>
    <mergeCell ref="C172:D172"/>
    <mergeCell ref="C173:D173"/>
    <mergeCell ref="C174:D174"/>
    <mergeCell ref="C187:D187"/>
    <mergeCell ref="C188:D188"/>
    <mergeCell ref="A47:B47"/>
    <mergeCell ref="D47:F47"/>
    <mergeCell ref="A1:F1"/>
    <mergeCell ref="A3:E3"/>
    <mergeCell ref="A13:E13"/>
    <mergeCell ref="B19:D19"/>
    <mergeCell ref="C31:E31"/>
    <mergeCell ref="C32:E32"/>
    <mergeCell ref="C33:E33"/>
    <mergeCell ref="C34:E34"/>
    <mergeCell ref="C35:E35"/>
    <mergeCell ref="P47:R47"/>
    <mergeCell ref="S47:U47"/>
    <mergeCell ref="V47:X47"/>
    <mergeCell ref="Y47:AA47"/>
    <mergeCell ref="AB47:AD47"/>
    <mergeCell ref="AE47:AG47"/>
    <mergeCell ref="C36:E36"/>
    <mergeCell ref="C37:E37"/>
    <mergeCell ref="C38:E38"/>
    <mergeCell ref="C39:E39"/>
    <mergeCell ref="C40:E40"/>
    <mergeCell ref="C41:E41"/>
    <mergeCell ref="C42:E42"/>
    <mergeCell ref="C43:E43"/>
    <mergeCell ref="J76:L76"/>
    <mergeCell ref="M76:O76"/>
    <mergeCell ref="P76:R76"/>
    <mergeCell ref="S76:U76"/>
    <mergeCell ref="V76:X76"/>
    <mergeCell ref="Y76:AA76"/>
    <mergeCell ref="AH47:AJ47"/>
    <mergeCell ref="AK47:AM47"/>
    <mergeCell ref="A62:B62"/>
    <mergeCell ref="D62:F62"/>
    <mergeCell ref="G62:I62"/>
    <mergeCell ref="J62:L62"/>
    <mergeCell ref="M62:O62"/>
    <mergeCell ref="P62:R62"/>
    <mergeCell ref="S62:U62"/>
    <mergeCell ref="V62:X62"/>
    <mergeCell ref="Y62:AA62"/>
    <mergeCell ref="AB62:AD62"/>
    <mergeCell ref="AE62:AG62"/>
    <mergeCell ref="AH62:AJ62"/>
    <mergeCell ref="AK62:AM62"/>
    <mergeCell ref="G47:I47"/>
    <mergeCell ref="J47:L47"/>
    <mergeCell ref="M47:O47"/>
    <mergeCell ref="A102:A110"/>
    <mergeCell ref="A111:A116"/>
    <mergeCell ref="C122:D136"/>
    <mergeCell ref="D137:E151"/>
    <mergeCell ref="AB76:AD76"/>
    <mergeCell ref="AE76:AG76"/>
    <mergeCell ref="AH76:AJ76"/>
    <mergeCell ref="AK76:AM76"/>
    <mergeCell ref="A86:B87"/>
    <mergeCell ref="D86:F86"/>
    <mergeCell ref="G86:I86"/>
    <mergeCell ref="J86:L86"/>
    <mergeCell ref="M86:O86"/>
    <mergeCell ref="P86:R86"/>
    <mergeCell ref="S86:U86"/>
    <mergeCell ref="V86:X86"/>
    <mergeCell ref="Y86:AA86"/>
    <mergeCell ref="AB86:AD86"/>
    <mergeCell ref="AE86:AG86"/>
    <mergeCell ref="AH86:AJ86"/>
    <mergeCell ref="AK86:AM86"/>
    <mergeCell ref="A76:B76"/>
    <mergeCell ref="D76:F76"/>
    <mergeCell ref="G76:I76"/>
  </mergeCells>
  <conditionalFormatting sqref="A220:F226">
    <cfRule type="expression" dxfId="188" priority="44">
      <formula>$G$226=0</formula>
    </cfRule>
  </conditionalFormatting>
  <conditionalFormatting sqref="A164:B175">
    <cfRule type="expression" dxfId="187" priority="19">
      <formula>$C164&gt;0.005</formula>
    </cfRule>
  </conditionalFormatting>
  <conditionalFormatting sqref="A164:F175">
    <cfRule type="expression" dxfId="186" priority="20">
      <formula>$G$175=0</formula>
    </cfRule>
  </conditionalFormatting>
  <conditionalFormatting sqref="A176:F192">
    <cfRule type="expression" dxfId="185" priority="24">
      <formula>$G$192=0</formula>
    </cfRule>
  </conditionalFormatting>
  <conditionalFormatting sqref="A193:F209">
    <cfRule type="expression" dxfId="184" priority="25">
      <formula>$G$209=0</formula>
    </cfRule>
  </conditionalFormatting>
  <conditionalFormatting sqref="A210:F219">
    <cfRule type="expression" dxfId="183" priority="26">
      <formula>$G$226=0</formula>
    </cfRule>
  </conditionalFormatting>
  <conditionalFormatting sqref="C164:D175">
    <cfRule type="cellIs" dxfId="182" priority="18" operator="greaterThan">
      <formula>0.005</formula>
    </cfRule>
  </conditionalFormatting>
  <conditionalFormatting sqref="E176">
    <cfRule type="expression" dxfId="181" priority="21">
      <formula>$G$192=0</formula>
    </cfRule>
  </conditionalFormatting>
  <conditionalFormatting sqref="E193">
    <cfRule type="expression" dxfId="180" priority="22">
      <formula>$G$209=0</formula>
    </cfRule>
  </conditionalFormatting>
  <conditionalFormatting sqref="E210">
    <cfRule type="expression" dxfId="179" priority="23">
      <formula>$G$226=0</formula>
    </cfRule>
  </conditionalFormatting>
  <conditionalFormatting sqref="A49:A59">
    <cfRule type="containsText" dxfId="178" priority="14" operator="containsText" text="Choisir une catégorie">
      <formula>NOT(ISERROR(SEARCH("Choisir une catégorie",A49)))</formula>
    </cfRule>
  </conditionalFormatting>
  <conditionalFormatting sqref="A64:A73">
    <cfRule type="containsText" dxfId="177" priority="13" operator="containsText" text="Choisir une catégorie">
      <formula>NOT(ISERROR(SEARCH("Choisir une catégorie",A64)))</formula>
    </cfRule>
  </conditionalFormatting>
  <conditionalFormatting sqref="A78:A82">
    <cfRule type="containsText" dxfId="176" priority="10" operator="containsText" text="Choisir une catégorie">
      <formula>NOT(ISERROR(SEARCH("Choisir une catégorie",A78)))</formula>
    </cfRule>
  </conditionalFormatting>
  <conditionalFormatting sqref="A137:B151">
    <cfRule type="expression" dxfId="175" priority="3">
      <formula>$C137&gt;0.005</formula>
    </cfRule>
  </conditionalFormatting>
  <conditionalFormatting sqref="B78:B82">
    <cfRule type="containsText" dxfId="174" priority="9" operator="containsText" text="A préciser">
      <formula>NOT(ISERROR(SEARCH("A préciser",B78)))</formula>
    </cfRule>
  </conditionalFormatting>
  <conditionalFormatting sqref="B49:C59">
    <cfRule type="containsText" dxfId="173" priority="12" operator="containsText" text="Catégorie et niveau de qualification">
      <formula>NOT(ISERROR(SEARCH("Catégorie et niveau de qualification",B49)))</formula>
    </cfRule>
  </conditionalFormatting>
  <conditionalFormatting sqref="B64:C73">
    <cfRule type="containsText" dxfId="172" priority="11" operator="containsText" text="A préciser">
      <formula>NOT(ISERROR(SEARCH("A préciser",B64)))</formula>
    </cfRule>
  </conditionalFormatting>
  <conditionalFormatting sqref="C12">
    <cfRule type="expression" dxfId="171" priority="8">
      <formula>A$46&gt;$B$27</formula>
    </cfRule>
  </conditionalFormatting>
  <conditionalFormatting sqref="C137:C151 B122:B136">
    <cfRule type="cellIs" dxfId="170" priority="4" operator="greaterThan">
      <formula>0.005</formula>
    </cfRule>
  </conditionalFormatting>
  <conditionalFormatting sqref="A29:B29">
    <cfRule type="expression" dxfId="169" priority="7">
      <formula>$B28&lt;&gt;$C$29</formula>
    </cfRule>
  </conditionalFormatting>
  <conditionalFormatting sqref="A137:E151">
    <cfRule type="expression" dxfId="168" priority="5">
      <formula>$F$169=0</formula>
    </cfRule>
  </conditionalFormatting>
  <conditionalFormatting sqref="A152:E163">
    <cfRule type="expression" dxfId="167" priority="6">
      <formula>$F$184=0</formula>
    </cfRule>
  </conditionalFormatting>
  <conditionalFormatting sqref="D62:AM74 D76:AM83 D86:AM88 D47:AM60">
    <cfRule type="expression" dxfId="166" priority="15">
      <formula>C$46&gt;$B$27</formula>
    </cfRule>
  </conditionalFormatting>
  <conditionalFormatting sqref="A32:C43">
    <cfRule type="expression" dxfId="165" priority="16">
      <formula>$F32&gt;$B$27</formula>
    </cfRule>
  </conditionalFormatting>
  <conditionalFormatting sqref="AH86:AJ88 AH62:AJ74 AH76:AJ83 AH47:AJ48 AH60:AJ60 AH49:AI59">
    <cfRule type="expression" dxfId="164" priority="2">
      <formula>C$46&gt;$B$27</formula>
    </cfRule>
  </conditionalFormatting>
  <conditionalFormatting sqref="AK86:AM88 AK62:AM74 AK76:AM83 AK47:AM48 AK60:AM60 AK49:AL59">
    <cfRule type="expression" dxfId="163" priority="1">
      <formula>#REF!&gt;$B$27</formula>
    </cfRule>
  </conditionalFormatting>
  <conditionalFormatting sqref="A122:A136">
    <cfRule type="expression" dxfId="162" priority="17">
      <formula>$B122&gt;0.005</formula>
    </cfRule>
  </conditionalFormatting>
  <dataValidations count="9">
    <dataValidation type="list" allowBlank="1" showInputMessage="1" showErrorMessage="1" sqref="B23">
      <formula1>"Choisir une valeur,Assujetti à la TVA,Non assujetti à la TVA,Assujetti partiel à la TVA"</formula1>
    </dataValidation>
    <dataValidation type="list" allowBlank="1" showInputMessage="1" showErrorMessage="1" sqref="A78:A82">
      <formula1>$A$136</formula1>
    </dataValidation>
    <dataValidation type="list" allowBlank="1" showInputMessage="1" showErrorMessage="1" sqref="A64:A73">
      <formula1>$A$133:$A$135</formula1>
    </dataValidation>
    <dataValidation type="list" allowBlank="1" showInputMessage="1" showErrorMessage="1" sqref="A49:A59">
      <formula1>$A$122:$A$132</formula1>
    </dataValidation>
    <dataValidation type="list" allowBlank="1" showInputMessage="1" showErrorMessage="1" sqref="B29">
      <formula1>"Collaboration effective,Large diffusion des résultats,Publication au catalogue officiel"</formula1>
    </dataValidation>
    <dataValidation type="list" allowBlank="1" showInputMessage="1" showErrorMessage="1" sqref="B21">
      <formula1>"publique,privée"</formula1>
    </dataValidation>
    <dataValidation type="list" allowBlank="1" showInputMessage="1" showErrorMessage="1" sqref="B26">
      <formula1>"Organisme de recherche et de diffusion des connaissances,Entreprise"</formula1>
    </dataValidation>
    <dataValidation type="list" allowBlank="1" showInputMessage="1" showErrorMessage="1" sqref="B20">
      <formula1>"Petite ou moyenne,GE"</formula1>
    </dataValidation>
    <dataValidation type="list" allowBlank="1" showInputMessage="1" showErrorMessage="1" sqref="B22">
      <formula1>"Assujetti à la TVA,Non assujetti à la TVA,Assujetti partiel à la TVA"</formula1>
    </dataValidation>
  </dataValidations>
  <hyperlinks>
    <hyperlink ref="A7" location="P01_BUD" display="Budget prévisionnel de l'opération"/>
    <hyperlink ref="A9" location="P01_FIN" display="Plan de financement"/>
    <hyperlink ref="A6" location="P01_CAR" display="Caractéristiques générales du projet"/>
    <hyperlink ref="A8" location="P01_COUT" display="Synthèse des coûts et montant de l'aide solicitée"/>
    <hyperlink ref="A10" location="P01_AIDE" display="Aide au remplissage des coûts sur votre espace web AGIR"/>
    <hyperlink ref="B14" location="'NOTICE  '!A1" display="Si vous avez le moindre doute, n'ésitez pas à consulter la not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M226"/>
  <sheetViews>
    <sheetView showGridLines="0" zoomScale="85" zoomScaleNormal="85" workbookViewId="0">
      <selection activeCell="A6" sqref="A6:A10"/>
    </sheetView>
  </sheetViews>
  <sheetFormatPr baseColWidth="10" defaultColWidth="11.42578125" defaultRowHeight="14.25" x14ac:dyDescent="0.25"/>
  <cols>
    <col min="1" max="1" width="59.28515625" style="1" customWidth="1"/>
    <col min="2" max="2" width="57" style="1" customWidth="1"/>
    <col min="3" max="12" width="20.85546875" style="1" customWidth="1"/>
    <col min="13" max="14" width="14.28515625" style="1" customWidth="1"/>
    <col min="15" max="16" width="20.85546875" style="1" customWidth="1"/>
    <col min="17" max="18" width="14.28515625" style="1" customWidth="1"/>
    <col min="19" max="20" width="20.85546875" style="1" customWidth="1"/>
    <col min="21" max="22" width="14.28515625" style="1" customWidth="1"/>
    <col min="23" max="24" width="20.85546875" style="1" customWidth="1"/>
    <col min="25" max="26" width="14.28515625" style="1" customWidth="1"/>
    <col min="27" max="28" width="20.85546875" style="1" customWidth="1"/>
    <col min="29" max="30" width="14.28515625" style="1" customWidth="1"/>
    <col min="31" max="32" width="20.85546875" style="1" customWidth="1"/>
    <col min="33" max="34" width="14.28515625" style="1" customWidth="1"/>
    <col min="35" max="36" width="20.85546875" style="1" customWidth="1"/>
    <col min="37" max="38" width="14.28515625" style="1" customWidth="1"/>
    <col min="39" max="40" width="20.85546875" style="1" customWidth="1"/>
    <col min="41" max="42" width="14.28515625" style="1" customWidth="1"/>
    <col min="43" max="44" width="20.85546875" style="1" customWidth="1"/>
    <col min="45" max="16384" width="11.42578125" style="1"/>
  </cols>
  <sheetData>
    <row r="1" spans="1:6" s="127" customFormat="1" ht="63" customHeight="1" x14ac:dyDescent="0.25">
      <c r="A1" s="236" t="s">
        <v>61</v>
      </c>
      <c r="B1" s="237"/>
      <c r="C1" s="237"/>
      <c r="D1" s="237"/>
      <c r="E1" s="237"/>
      <c r="F1" s="238"/>
    </row>
    <row r="2" spans="1:6" ht="34.5" customHeight="1" x14ac:dyDescent="0.25">
      <c r="A2" s="4" t="s">
        <v>3</v>
      </c>
      <c r="B2" s="5"/>
      <c r="C2" s="5"/>
      <c r="D2" s="5"/>
      <c r="E2" s="5"/>
      <c r="F2" s="5"/>
    </row>
    <row r="3" spans="1:6" s="3" customFormat="1" ht="60" customHeight="1" x14ac:dyDescent="0.25">
      <c r="A3" s="219" t="s">
        <v>105</v>
      </c>
      <c r="B3" s="219"/>
      <c r="C3" s="219"/>
      <c r="D3" s="219"/>
      <c r="E3" s="219"/>
    </row>
    <row r="4" spans="1:6" s="3" customFormat="1" ht="21" customHeight="1" x14ac:dyDescent="0.25">
      <c r="A4" s="132"/>
      <c r="B4" s="132"/>
      <c r="C4" s="132"/>
      <c r="D4" s="132"/>
      <c r="E4" s="132"/>
    </row>
    <row r="5" spans="1:6" s="3" customFormat="1" ht="15" x14ac:dyDescent="0.25">
      <c r="A5" s="12" t="s">
        <v>56</v>
      </c>
      <c r="B5" s="1"/>
      <c r="C5" s="1"/>
      <c r="D5" s="1"/>
      <c r="E5" s="1"/>
    </row>
    <row r="6" spans="1:6" s="3" customFormat="1" ht="15" x14ac:dyDescent="0.25">
      <c r="A6" s="157" t="s">
        <v>4</v>
      </c>
      <c r="B6" s="1"/>
      <c r="C6" s="1"/>
      <c r="D6" s="1"/>
      <c r="E6" s="1"/>
    </row>
    <row r="7" spans="1:6" s="3" customFormat="1" ht="15" x14ac:dyDescent="0.25">
      <c r="A7" s="91" t="s">
        <v>12</v>
      </c>
      <c r="B7" s="1"/>
      <c r="C7" s="1"/>
      <c r="D7" s="1"/>
      <c r="E7" s="1"/>
    </row>
    <row r="8" spans="1:6" s="3" customFormat="1" ht="15" x14ac:dyDescent="0.25">
      <c r="A8" s="91" t="s">
        <v>104</v>
      </c>
      <c r="B8" s="1"/>
      <c r="C8" s="1"/>
      <c r="D8" s="1"/>
      <c r="E8" s="1"/>
    </row>
    <row r="9" spans="1:6" s="3" customFormat="1" ht="15" x14ac:dyDescent="0.25">
      <c r="A9" s="91" t="s">
        <v>29</v>
      </c>
      <c r="B9" s="1"/>
      <c r="C9" s="131"/>
      <c r="D9" s="131"/>
      <c r="E9" s="131"/>
    </row>
    <row r="10" spans="1:6" s="3" customFormat="1" ht="15" x14ac:dyDescent="0.25">
      <c r="A10" s="91" t="s">
        <v>84</v>
      </c>
      <c r="B10" s="1"/>
      <c r="C10" s="131"/>
      <c r="D10" s="131"/>
      <c r="E10" s="131"/>
    </row>
    <row r="11" spans="1:6" s="3" customFormat="1" ht="15.75" thickBot="1" x14ac:dyDescent="0.3">
      <c r="A11" s="13"/>
      <c r="B11" s="14"/>
      <c r="C11" s="14"/>
      <c r="D11" s="14"/>
      <c r="E11" s="14"/>
    </row>
    <row r="12" spans="1:6" s="3" customFormat="1" ht="15.75" thickBot="1" x14ac:dyDescent="0.3">
      <c r="A12" s="152"/>
      <c r="B12" s="153" t="s">
        <v>139</v>
      </c>
      <c r="C12" s="155"/>
    </row>
    <row r="13" spans="1:6" s="3" customFormat="1" ht="24" customHeight="1" x14ac:dyDescent="0.25">
      <c r="A13" s="218"/>
      <c r="B13" s="218"/>
      <c r="C13" s="218"/>
      <c r="D13" s="218"/>
      <c r="E13" s="218"/>
    </row>
    <row r="14" spans="1:6" s="24" customFormat="1" ht="26.25" x14ac:dyDescent="0.25">
      <c r="A14" s="106" t="s">
        <v>106</v>
      </c>
      <c r="B14" s="107" t="s">
        <v>59</v>
      </c>
      <c r="C14" s="25"/>
      <c r="D14" s="25"/>
      <c r="E14" s="26"/>
    </row>
    <row r="15" spans="1:6" s="3" customFormat="1" ht="27.95" customHeight="1" x14ac:dyDescent="0.25">
      <c r="A15" s="6" t="s">
        <v>4</v>
      </c>
      <c r="B15" s="6"/>
      <c r="C15" s="6"/>
      <c r="D15" s="6"/>
      <c r="E15" s="6"/>
      <c r="F15" s="6"/>
    </row>
    <row r="17" spans="1:30" ht="17.25" customHeight="1" x14ac:dyDescent="0.25">
      <c r="A17" s="22" t="s">
        <v>54</v>
      </c>
      <c r="B17" s="20"/>
      <c r="C17" s="20"/>
      <c r="D17" s="20"/>
      <c r="E17" s="20"/>
    </row>
    <row r="18" spans="1:30" ht="7.5" customHeight="1" x14ac:dyDescent="0.25"/>
    <row r="19" spans="1:30" x14ac:dyDescent="0.25">
      <c r="A19" s="15" t="s">
        <v>6</v>
      </c>
      <c r="B19" s="223"/>
      <c r="C19" s="223"/>
      <c r="D19" s="223"/>
    </row>
    <row r="20" spans="1:30" x14ac:dyDescent="0.25">
      <c r="A20" s="15" t="s">
        <v>64</v>
      </c>
      <c r="B20" s="133"/>
    </row>
    <row r="21" spans="1:30" x14ac:dyDescent="0.25">
      <c r="A21" s="15" t="s">
        <v>69</v>
      </c>
      <c r="B21" s="133"/>
    </row>
    <row r="22" spans="1:30" x14ac:dyDescent="0.25">
      <c r="A22" s="15" t="s">
        <v>10</v>
      </c>
      <c r="B22" s="53"/>
    </row>
    <row r="23" spans="1:30" x14ac:dyDescent="0.25">
      <c r="B23" s="7"/>
    </row>
    <row r="24" spans="1:30" s="21" customFormat="1" ht="17.25" customHeight="1" x14ac:dyDescent="0.25">
      <c r="A24" s="22" t="s">
        <v>5</v>
      </c>
      <c r="B24" s="20"/>
      <c r="C24" s="20"/>
      <c r="D24" s="20"/>
      <c r="E24" s="20"/>
    </row>
    <row r="25" spans="1:30" ht="9.75" customHeight="1" x14ac:dyDescent="0.25"/>
    <row r="26" spans="1:30" x14ac:dyDescent="0.25">
      <c r="A26" s="15" t="s">
        <v>65</v>
      </c>
      <c r="B26" s="130"/>
    </row>
    <row r="27" spans="1:30" x14ac:dyDescent="0.25">
      <c r="A27" s="15" t="s">
        <v>63</v>
      </c>
      <c r="B27" s="154">
        <f>'Partenaire 1-coordinateur'!B27</f>
        <v>0</v>
      </c>
    </row>
    <row r="28" spans="1:30" x14ac:dyDescent="0.25">
      <c r="A28" s="15" t="s">
        <v>66</v>
      </c>
      <c r="B28" s="154">
        <f>'Partenaire 1-coordinateur'!B28</f>
        <v>0</v>
      </c>
    </row>
    <row r="29" spans="1:30" x14ac:dyDescent="0.25">
      <c r="A29" s="15" t="str">
        <f>IF($C$29=B28,"Type de majoration :","")</f>
        <v/>
      </c>
      <c r="B29" s="130"/>
      <c r="C29" s="30" t="s">
        <v>70</v>
      </c>
    </row>
    <row r="30" spans="1:30" ht="13.5" customHeight="1" x14ac:dyDescent="0.25"/>
    <row r="31" spans="1:30" ht="15" x14ac:dyDescent="0.25">
      <c r="A31" s="18" t="s">
        <v>7</v>
      </c>
      <c r="B31" s="19" t="s">
        <v>8</v>
      </c>
      <c r="C31" s="224" t="s">
        <v>9</v>
      </c>
      <c r="D31" s="225"/>
      <c r="E31" s="226"/>
    </row>
    <row r="32" spans="1:30" s="8" customFormat="1" x14ac:dyDescent="0.25">
      <c r="A32" s="9" t="str">
        <f>IF($B$27&lt;F32,"","Lot "&amp;F32)</f>
        <v/>
      </c>
      <c r="B32" s="11">
        <f>'Partenaire 1-coordinateur'!B32</f>
        <v>0</v>
      </c>
      <c r="C32" s="220">
        <f>'Partenaire 1-coordinateur'!C32:E32</f>
        <v>0</v>
      </c>
      <c r="D32" s="221"/>
      <c r="E32" s="222"/>
      <c r="F32" s="10">
        <v>1</v>
      </c>
      <c r="I32" s="10">
        <v>1</v>
      </c>
      <c r="L32" s="10">
        <v>1</v>
      </c>
      <c r="O32" s="10">
        <v>1</v>
      </c>
      <c r="R32" s="10">
        <v>1</v>
      </c>
      <c r="U32" s="10">
        <v>1</v>
      </c>
      <c r="X32" s="10">
        <v>1</v>
      </c>
      <c r="AA32" s="10">
        <v>1</v>
      </c>
      <c r="AD32" s="10">
        <v>1</v>
      </c>
    </row>
    <row r="33" spans="1:39" s="8" customFormat="1" x14ac:dyDescent="0.25">
      <c r="A33" s="9" t="str">
        <f t="shared" ref="A33:A43" si="0">IF($B$27&lt;F33,"","Lot "&amp;F33)</f>
        <v/>
      </c>
      <c r="B33" s="11">
        <f>'Partenaire 1-coordinateur'!B33</f>
        <v>0</v>
      </c>
      <c r="C33" s="220">
        <f>'Partenaire 1-coordinateur'!C33:E33</f>
        <v>0</v>
      </c>
      <c r="D33" s="221"/>
      <c r="E33" s="222"/>
      <c r="F33" s="10">
        <v>2</v>
      </c>
      <c r="I33" s="10">
        <v>2</v>
      </c>
      <c r="L33" s="10">
        <v>2</v>
      </c>
      <c r="O33" s="10">
        <v>2</v>
      </c>
      <c r="R33" s="10">
        <v>2</v>
      </c>
      <c r="U33" s="10">
        <v>2</v>
      </c>
      <c r="X33" s="10">
        <v>2</v>
      </c>
      <c r="AA33" s="10">
        <v>2</v>
      </c>
      <c r="AD33" s="10">
        <v>2</v>
      </c>
    </row>
    <row r="34" spans="1:39" s="8" customFormat="1" x14ac:dyDescent="0.25">
      <c r="A34" s="9" t="str">
        <f t="shared" si="0"/>
        <v/>
      </c>
      <c r="B34" s="11">
        <f>'Partenaire 1-coordinateur'!B34</f>
        <v>0</v>
      </c>
      <c r="C34" s="220">
        <f>'Partenaire 1-coordinateur'!C34:E34</f>
        <v>0</v>
      </c>
      <c r="D34" s="221"/>
      <c r="E34" s="222"/>
      <c r="F34" s="10">
        <v>3</v>
      </c>
      <c r="I34" s="10">
        <v>3</v>
      </c>
      <c r="L34" s="10">
        <v>3</v>
      </c>
      <c r="O34" s="10">
        <v>3</v>
      </c>
      <c r="R34" s="10">
        <v>3</v>
      </c>
      <c r="U34" s="10">
        <v>3</v>
      </c>
      <c r="X34" s="10">
        <v>3</v>
      </c>
      <c r="AA34" s="10">
        <v>3</v>
      </c>
      <c r="AD34" s="10">
        <v>3</v>
      </c>
    </row>
    <row r="35" spans="1:39" s="8" customFormat="1" x14ac:dyDescent="0.25">
      <c r="A35" s="9" t="str">
        <f t="shared" si="0"/>
        <v/>
      </c>
      <c r="B35" s="11">
        <f>'Partenaire 1-coordinateur'!B35</f>
        <v>0</v>
      </c>
      <c r="C35" s="220">
        <f>'Partenaire 1-coordinateur'!C35:E35</f>
        <v>0</v>
      </c>
      <c r="D35" s="221"/>
      <c r="E35" s="222"/>
      <c r="F35" s="10">
        <v>4</v>
      </c>
      <c r="I35" s="10">
        <v>4</v>
      </c>
      <c r="L35" s="10">
        <v>4</v>
      </c>
      <c r="O35" s="10">
        <v>4</v>
      </c>
      <c r="R35" s="10">
        <v>4</v>
      </c>
      <c r="U35" s="10">
        <v>4</v>
      </c>
      <c r="X35" s="10">
        <v>4</v>
      </c>
      <c r="AA35" s="10">
        <v>4</v>
      </c>
      <c r="AD35" s="10">
        <v>4</v>
      </c>
    </row>
    <row r="36" spans="1:39" s="8" customFormat="1" x14ac:dyDescent="0.25">
      <c r="A36" s="9" t="str">
        <f t="shared" si="0"/>
        <v/>
      </c>
      <c r="B36" s="11">
        <f>'Partenaire 1-coordinateur'!B36</f>
        <v>0</v>
      </c>
      <c r="C36" s="220">
        <f>'Partenaire 1-coordinateur'!C36:E36</f>
        <v>0</v>
      </c>
      <c r="D36" s="221"/>
      <c r="E36" s="222"/>
      <c r="F36" s="10">
        <v>5</v>
      </c>
      <c r="I36" s="10">
        <v>5</v>
      </c>
      <c r="L36" s="10">
        <v>5</v>
      </c>
      <c r="O36" s="10">
        <v>5</v>
      </c>
      <c r="R36" s="10">
        <v>5</v>
      </c>
      <c r="U36" s="10">
        <v>5</v>
      </c>
      <c r="X36" s="10">
        <v>5</v>
      </c>
      <c r="AA36" s="10">
        <v>5</v>
      </c>
      <c r="AD36" s="10">
        <v>5</v>
      </c>
    </row>
    <row r="37" spans="1:39" s="8" customFormat="1" x14ac:dyDescent="0.25">
      <c r="A37" s="9" t="str">
        <f t="shared" si="0"/>
        <v/>
      </c>
      <c r="B37" s="11">
        <f>'Partenaire 1-coordinateur'!B37</f>
        <v>0</v>
      </c>
      <c r="C37" s="220">
        <f>'Partenaire 1-coordinateur'!C37:E37</f>
        <v>0</v>
      </c>
      <c r="D37" s="221"/>
      <c r="E37" s="222"/>
      <c r="F37" s="10">
        <v>6</v>
      </c>
      <c r="I37" s="10">
        <v>6</v>
      </c>
      <c r="L37" s="10">
        <v>6</v>
      </c>
      <c r="O37" s="10">
        <v>6</v>
      </c>
      <c r="R37" s="10">
        <v>6</v>
      </c>
      <c r="U37" s="10">
        <v>6</v>
      </c>
      <c r="X37" s="10">
        <v>6</v>
      </c>
      <c r="AA37" s="10">
        <v>6</v>
      </c>
      <c r="AD37" s="10">
        <v>6</v>
      </c>
    </row>
    <row r="38" spans="1:39" s="8" customFormat="1" x14ac:dyDescent="0.25">
      <c r="A38" s="9" t="str">
        <f t="shared" si="0"/>
        <v/>
      </c>
      <c r="B38" s="11">
        <f>'Partenaire 1-coordinateur'!B38</f>
        <v>0</v>
      </c>
      <c r="C38" s="220">
        <f>'Partenaire 1-coordinateur'!C38:E38</f>
        <v>0</v>
      </c>
      <c r="D38" s="221"/>
      <c r="E38" s="222"/>
      <c r="F38" s="10">
        <v>7</v>
      </c>
      <c r="I38" s="10">
        <v>7</v>
      </c>
      <c r="L38" s="10">
        <v>7</v>
      </c>
      <c r="O38" s="10">
        <v>7</v>
      </c>
      <c r="R38" s="10">
        <v>7</v>
      </c>
      <c r="U38" s="10">
        <v>7</v>
      </c>
      <c r="X38" s="10">
        <v>7</v>
      </c>
      <c r="AA38" s="10">
        <v>7</v>
      </c>
      <c r="AD38" s="10">
        <v>7</v>
      </c>
    </row>
    <row r="39" spans="1:39" s="8" customFormat="1" x14ac:dyDescent="0.25">
      <c r="A39" s="9" t="str">
        <f t="shared" si="0"/>
        <v/>
      </c>
      <c r="B39" s="11">
        <f>'Partenaire 1-coordinateur'!B39</f>
        <v>0</v>
      </c>
      <c r="C39" s="220">
        <f>'Partenaire 1-coordinateur'!C39:E39</f>
        <v>0</v>
      </c>
      <c r="D39" s="221"/>
      <c r="E39" s="222"/>
      <c r="F39" s="10">
        <v>8</v>
      </c>
      <c r="I39" s="10">
        <v>8</v>
      </c>
      <c r="L39" s="10">
        <v>8</v>
      </c>
      <c r="O39" s="10">
        <v>8</v>
      </c>
      <c r="R39" s="10">
        <v>8</v>
      </c>
      <c r="U39" s="10">
        <v>8</v>
      </c>
      <c r="X39" s="10">
        <v>8</v>
      </c>
      <c r="AA39" s="10">
        <v>8</v>
      </c>
      <c r="AD39" s="10">
        <v>8</v>
      </c>
    </row>
    <row r="40" spans="1:39" s="8" customFormat="1" x14ac:dyDescent="0.25">
      <c r="A40" s="9" t="str">
        <f t="shared" si="0"/>
        <v/>
      </c>
      <c r="B40" s="11">
        <f>'Partenaire 1-coordinateur'!B40</f>
        <v>0</v>
      </c>
      <c r="C40" s="220">
        <f>'Partenaire 1-coordinateur'!C40:E40</f>
        <v>0</v>
      </c>
      <c r="D40" s="221"/>
      <c r="E40" s="222"/>
      <c r="F40" s="10">
        <v>9</v>
      </c>
      <c r="I40" s="10">
        <v>9</v>
      </c>
      <c r="L40" s="10">
        <v>9</v>
      </c>
      <c r="O40" s="10">
        <v>9</v>
      </c>
      <c r="R40" s="10">
        <v>9</v>
      </c>
      <c r="U40" s="10">
        <v>9</v>
      </c>
      <c r="X40" s="10">
        <v>9</v>
      </c>
      <c r="AA40" s="10">
        <v>9</v>
      </c>
      <c r="AD40" s="10">
        <v>9</v>
      </c>
    </row>
    <row r="41" spans="1:39" s="8" customFormat="1" x14ac:dyDescent="0.25">
      <c r="A41" s="9" t="str">
        <f t="shared" si="0"/>
        <v/>
      </c>
      <c r="B41" s="11">
        <f>'Partenaire 1-coordinateur'!B41</f>
        <v>0</v>
      </c>
      <c r="C41" s="220">
        <f>'Partenaire 1-coordinateur'!C41:E41</f>
        <v>0</v>
      </c>
      <c r="D41" s="221"/>
      <c r="E41" s="222"/>
      <c r="F41" s="10">
        <v>10</v>
      </c>
      <c r="I41" s="10">
        <v>10</v>
      </c>
      <c r="L41" s="10">
        <v>10</v>
      </c>
      <c r="O41" s="10">
        <v>10</v>
      </c>
      <c r="R41" s="10">
        <v>10</v>
      </c>
      <c r="U41" s="10">
        <v>10</v>
      </c>
      <c r="X41" s="10">
        <v>10</v>
      </c>
      <c r="AA41" s="10">
        <v>10</v>
      </c>
      <c r="AD41" s="10">
        <v>10</v>
      </c>
    </row>
    <row r="42" spans="1:39" s="8" customFormat="1" x14ac:dyDescent="0.25">
      <c r="A42" s="9" t="str">
        <f t="shared" si="0"/>
        <v/>
      </c>
      <c r="B42" s="11">
        <f>'Partenaire 1-coordinateur'!B42</f>
        <v>0</v>
      </c>
      <c r="C42" s="220">
        <f>'Partenaire 1-coordinateur'!C42:E42</f>
        <v>0</v>
      </c>
      <c r="D42" s="221"/>
      <c r="E42" s="222"/>
      <c r="F42" s="10">
        <v>11</v>
      </c>
      <c r="I42" s="10"/>
      <c r="L42" s="10"/>
      <c r="O42" s="10"/>
      <c r="R42" s="10"/>
      <c r="U42" s="10"/>
      <c r="X42" s="10"/>
      <c r="AA42" s="10"/>
      <c r="AD42" s="10"/>
    </row>
    <row r="43" spans="1:39" s="8" customFormat="1" x14ac:dyDescent="0.25">
      <c r="A43" s="9" t="str">
        <f t="shared" si="0"/>
        <v/>
      </c>
      <c r="B43" s="11">
        <f>'Partenaire 1-coordinateur'!B43</f>
        <v>0</v>
      </c>
      <c r="C43" s="220">
        <f>'Partenaire 1-coordinateur'!C43:E43</f>
        <v>0</v>
      </c>
      <c r="D43" s="221"/>
      <c r="E43" s="222"/>
      <c r="F43" s="10">
        <v>12</v>
      </c>
      <c r="I43" s="10"/>
      <c r="L43" s="10"/>
      <c r="O43" s="10"/>
      <c r="R43" s="10"/>
      <c r="U43" s="10"/>
      <c r="X43" s="10"/>
      <c r="AA43" s="10"/>
      <c r="AD43" s="10"/>
    </row>
    <row r="44" spans="1:39" s="24" customFormat="1" ht="26.25" x14ac:dyDescent="0.25">
      <c r="A44" s="23"/>
      <c r="C44" s="25"/>
      <c r="D44" s="25"/>
      <c r="E44" s="26"/>
    </row>
    <row r="45" spans="1:39" s="3" customFormat="1" ht="27.75" customHeight="1" x14ac:dyDescent="0.25">
      <c r="A45" s="6" t="s">
        <v>12</v>
      </c>
      <c r="B45" s="6"/>
      <c r="C45" s="6"/>
      <c r="D45" s="6"/>
      <c r="E45" s="6"/>
      <c r="F45" s="6"/>
    </row>
    <row r="46" spans="1:39" ht="7.5" customHeight="1" x14ac:dyDescent="0.25">
      <c r="C46" s="30">
        <v>1</v>
      </c>
      <c r="D46" s="30">
        <f>C46</f>
        <v>1</v>
      </c>
      <c r="E46" s="30">
        <f t="shared" ref="E46:AI46" si="1">D46</f>
        <v>1</v>
      </c>
      <c r="F46" s="30">
        <f>C46+1</f>
        <v>2</v>
      </c>
      <c r="G46" s="30">
        <f t="shared" si="1"/>
        <v>2</v>
      </c>
      <c r="H46" s="30">
        <f t="shared" si="1"/>
        <v>2</v>
      </c>
      <c r="I46" s="30">
        <f>F46+1</f>
        <v>3</v>
      </c>
      <c r="J46" s="30">
        <f t="shared" si="1"/>
        <v>3</v>
      </c>
      <c r="K46" s="30">
        <f t="shared" si="1"/>
        <v>3</v>
      </c>
      <c r="L46" s="30">
        <f>I46+1</f>
        <v>4</v>
      </c>
      <c r="M46" s="30">
        <f t="shared" si="1"/>
        <v>4</v>
      </c>
      <c r="N46" s="30">
        <f t="shared" si="1"/>
        <v>4</v>
      </c>
      <c r="O46" s="30">
        <f>L46+1</f>
        <v>5</v>
      </c>
      <c r="P46" s="30">
        <f t="shared" si="1"/>
        <v>5</v>
      </c>
      <c r="Q46" s="30">
        <f t="shared" si="1"/>
        <v>5</v>
      </c>
      <c r="R46" s="30">
        <f>O46+1</f>
        <v>6</v>
      </c>
      <c r="S46" s="30">
        <f t="shared" si="1"/>
        <v>6</v>
      </c>
      <c r="T46" s="30">
        <f t="shared" si="1"/>
        <v>6</v>
      </c>
      <c r="U46" s="30">
        <f>R46+1</f>
        <v>7</v>
      </c>
      <c r="V46" s="30">
        <f t="shared" si="1"/>
        <v>7</v>
      </c>
      <c r="W46" s="30">
        <f t="shared" si="1"/>
        <v>7</v>
      </c>
      <c r="X46" s="30">
        <f>U46+1</f>
        <v>8</v>
      </c>
      <c r="Y46" s="30">
        <f t="shared" si="1"/>
        <v>8</v>
      </c>
      <c r="Z46" s="30">
        <f t="shared" si="1"/>
        <v>8</v>
      </c>
      <c r="AA46" s="30">
        <f>X46+1</f>
        <v>9</v>
      </c>
      <c r="AB46" s="30">
        <f t="shared" si="1"/>
        <v>9</v>
      </c>
      <c r="AC46" s="30">
        <f t="shared" si="1"/>
        <v>9</v>
      </c>
      <c r="AD46" s="30">
        <f>AA46+1</f>
        <v>10</v>
      </c>
      <c r="AE46" s="30">
        <f t="shared" si="1"/>
        <v>10</v>
      </c>
      <c r="AF46" s="30">
        <f t="shared" si="1"/>
        <v>10</v>
      </c>
      <c r="AG46" s="30">
        <f>AD46+1</f>
        <v>11</v>
      </c>
      <c r="AH46" s="30">
        <f t="shared" si="1"/>
        <v>11</v>
      </c>
      <c r="AI46" s="30">
        <f t="shared" si="1"/>
        <v>11</v>
      </c>
      <c r="AJ46" s="30">
        <f>AG46+1</f>
        <v>12</v>
      </c>
      <c r="AK46" s="30">
        <f>AJ46</f>
        <v>12</v>
      </c>
      <c r="AL46" s="30">
        <f>AK46</f>
        <v>12</v>
      </c>
      <c r="AM46" s="30"/>
    </row>
    <row r="47" spans="1:39" ht="15" x14ac:dyDescent="0.25">
      <c r="A47" s="227" t="s">
        <v>81</v>
      </c>
      <c r="B47" s="228"/>
      <c r="C47" s="143" t="s">
        <v>0</v>
      </c>
      <c r="D47" s="227" t="str">
        <f>$A$32</f>
        <v/>
      </c>
      <c r="E47" s="229"/>
      <c r="F47" s="229"/>
      <c r="G47" s="227" t="str">
        <f>$A$33</f>
        <v/>
      </c>
      <c r="H47" s="229"/>
      <c r="I47" s="229"/>
      <c r="J47" s="227" t="str">
        <f>$A$34</f>
        <v/>
      </c>
      <c r="K47" s="229"/>
      <c r="L47" s="229"/>
      <c r="M47" s="227" t="str">
        <f>$A$35</f>
        <v/>
      </c>
      <c r="N47" s="229"/>
      <c r="O47" s="229"/>
      <c r="P47" s="227" t="str">
        <f>$A$36</f>
        <v/>
      </c>
      <c r="Q47" s="229"/>
      <c r="R47" s="229"/>
      <c r="S47" s="227" t="str">
        <f>$A$37</f>
        <v/>
      </c>
      <c r="T47" s="229"/>
      <c r="U47" s="229"/>
      <c r="V47" s="227" t="str">
        <f>$A$38</f>
        <v/>
      </c>
      <c r="W47" s="229"/>
      <c r="X47" s="229"/>
      <c r="Y47" s="227" t="str">
        <f>$A$39</f>
        <v/>
      </c>
      <c r="Z47" s="229"/>
      <c r="AA47" s="229"/>
      <c r="AB47" s="227" t="str">
        <f>$A$40</f>
        <v/>
      </c>
      <c r="AC47" s="229"/>
      <c r="AD47" s="229"/>
      <c r="AE47" s="227" t="str">
        <f>$A$41</f>
        <v/>
      </c>
      <c r="AF47" s="229"/>
      <c r="AG47" s="229"/>
      <c r="AH47" s="227" t="str">
        <f>$A$42</f>
        <v/>
      </c>
      <c r="AI47" s="229"/>
      <c r="AJ47" s="229"/>
      <c r="AK47" s="227" t="str">
        <f>$A$43</f>
        <v/>
      </c>
      <c r="AL47" s="229"/>
      <c r="AM47" s="229"/>
    </row>
    <row r="48" spans="1:39" s="8" customFormat="1" ht="42.75" x14ac:dyDescent="0.25">
      <c r="A48" s="31" t="s">
        <v>16</v>
      </c>
      <c r="B48" s="33" t="s">
        <v>52</v>
      </c>
      <c r="C48" s="116" t="s">
        <v>15</v>
      </c>
      <c r="D48" s="36"/>
      <c r="E48" s="36"/>
      <c r="F48" s="32" t="s">
        <v>15</v>
      </c>
      <c r="G48" s="36"/>
      <c r="H48" s="36"/>
      <c r="I48" s="32" t="s">
        <v>15</v>
      </c>
      <c r="J48" s="36"/>
      <c r="K48" s="36"/>
      <c r="L48" s="32" t="s">
        <v>15</v>
      </c>
      <c r="M48" s="36"/>
      <c r="N48" s="36"/>
      <c r="O48" s="32" t="s">
        <v>15</v>
      </c>
      <c r="P48" s="36"/>
      <c r="Q48" s="36"/>
      <c r="R48" s="32" t="s">
        <v>15</v>
      </c>
      <c r="S48" s="36"/>
      <c r="T48" s="36"/>
      <c r="U48" s="32" t="s">
        <v>15</v>
      </c>
      <c r="V48" s="36"/>
      <c r="W48" s="36"/>
      <c r="X48" s="32" t="s">
        <v>15</v>
      </c>
      <c r="Y48" s="36"/>
      <c r="Z48" s="36"/>
      <c r="AA48" s="32" t="s">
        <v>15</v>
      </c>
      <c r="AB48" s="36"/>
      <c r="AC48" s="36"/>
      <c r="AD48" s="32" t="s">
        <v>15</v>
      </c>
      <c r="AE48" s="36"/>
      <c r="AF48" s="36"/>
      <c r="AG48" s="32" t="s">
        <v>15</v>
      </c>
      <c r="AH48" s="36"/>
      <c r="AI48" s="36"/>
      <c r="AJ48" s="32" t="s">
        <v>15</v>
      </c>
      <c r="AK48" s="36"/>
      <c r="AL48" s="36"/>
      <c r="AM48" s="32" t="s">
        <v>15</v>
      </c>
    </row>
    <row r="49" spans="1:39" s="8" customFormat="1" x14ac:dyDescent="0.25">
      <c r="A49" s="40" t="s">
        <v>18</v>
      </c>
      <c r="B49" s="41" t="s">
        <v>14</v>
      </c>
      <c r="C49" s="114">
        <f t="shared" ref="C49:C60" si="2">IF($B$27&gt;=1,F49,0)+IF($B$27&gt;=2,I49,0)+IF($B$27&gt;=3,L49,0)+IF($B$27&gt;=4,O49,0)+IF($B$27&gt;=5,R49,0)+IF($B$27&gt;=6,U49,0)+IF($B$27&gt;=7,X49,0)+IF($B$27&gt;=8,AA49,0)+IF($B$27&gt;=9,AD49,0)+IF($B$27&gt;=10,AG49)</f>
        <v>0</v>
      </c>
      <c r="D49" s="36"/>
      <c r="E49" s="36"/>
      <c r="F49" s="44"/>
      <c r="G49" s="36"/>
      <c r="H49" s="36"/>
      <c r="I49" s="44"/>
      <c r="J49" s="36"/>
      <c r="K49" s="36"/>
      <c r="L49" s="44"/>
      <c r="M49" s="36"/>
      <c r="N49" s="36"/>
      <c r="O49" s="44"/>
      <c r="P49" s="36"/>
      <c r="Q49" s="36"/>
      <c r="R49" s="44"/>
      <c r="S49" s="36"/>
      <c r="T49" s="36"/>
      <c r="U49" s="44"/>
      <c r="V49" s="36"/>
      <c r="W49" s="36"/>
      <c r="X49" s="44"/>
      <c r="Y49" s="36"/>
      <c r="Z49" s="36"/>
      <c r="AA49" s="44"/>
      <c r="AB49" s="36"/>
      <c r="AC49" s="36"/>
      <c r="AD49" s="44"/>
      <c r="AE49" s="36"/>
      <c r="AF49" s="36"/>
      <c r="AG49" s="44"/>
      <c r="AH49" s="36"/>
      <c r="AI49" s="36"/>
      <c r="AJ49" s="44"/>
      <c r="AK49" s="36"/>
      <c r="AL49" s="36"/>
      <c r="AM49" s="44"/>
    </row>
    <row r="50" spans="1:39" s="8" customFormat="1" x14ac:dyDescent="0.25">
      <c r="A50" s="40" t="s">
        <v>18</v>
      </c>
      <c r="B50" s="47" t="s">
        <v>14</v>
      </c>
      <c r="C50" s="115">
        <f t="shared" si="2"/>
        <v>0</v>
      </c>
      <c r="D50" s="36"/>
      <c r="E50" s="36"/>
      <c r="F50" s="44"/>
      <c r="G50" s="36"/>
      <c r="H50" s="36"/>
      <c r="I50" s="44"/>
      <c r="J50" s="36"/>
      <c r="K50" s="36"/>
      <c r="L50" s="44"/>
      <c r="M50" s="36"/>
      <c r="N50" s="36"/>
      <c r="O50" s="44"/>
      <c r="P50" s="36"/>
      <c r="Q50" s="36"/>
      <c r="R50" s="44"/>
      <c r="S50" s="36"/>
      <c r="T50" s="36"/>
      <c r="U50" s="44"/>
      <c r="V50" s="36"/>
      <c r="W50" s="36"/>
      <c r="X50" s="44"/>
      <c r="Y50" s="36"/>
      <c r="Z50" s="36"/>
      <c r="AA50" s="44"/>
      <c r="AB50" s="36"/>
      <c r="AC50" s="36"/>
      <c r="AD50" s="44"/>
      <c r="AE50" s="36"/>
      <c r="AF50" s="36"/>
      <c r="AG50" s="44"/>
      <c r="AH50" s="36"/>
      <c r="AI50" s="36"/>
      <c r="AJ50" s="44"/>
      <c r="AK50" s="36"/>
      <c r="AL50" s="36"/>
      <c r="AM50" s="44"/>
    </row>
    <row r="51" spans="1:39" s="8" customFormat="1" x14ac:dyDescent="0.25">
      <c r="A51" s="40" t="s">
        <v>18</v>
      </c>
      <c r="B51" s="47" t="s">
        <v>14</v>
      </c>
      <c r="C51" s="115">
        <f t="shared" si="2"/>
        <v>0</v>
      </c>
      <c r="D51" s="36"/>
      <c r="E51" s="36"/>
      <c r="F51" s="44"/>
      <c r="G51" s="36"/>
      <c r="H51" s="36"/>
      <c r="I51" s="44"/>
      <c r="J51" s="36"/>
      <c r="K51" s="36"/>
      <c r="L51" s="44"/>
      <c r="M51" s="36"/>
      <c r="N51" s="36"/>
      <c r="O51" s="44"/>
      <c r="P51" s="36"/>
      <c r="Q51" s="36"/>
      <c r="R51" s="44"/>
      <c r="S51" s="36"/>
      <c r="T51" s="36"/>
      <c r="U51" s="44"/>
      <c r="V51" s="36"/>
      <c r="W51" s="36"/>
      <c r="X51" s="44"/>
      <c r="Y51" s="36"/>
      <c r="Z51" s="36"/>
      <c r="AA51" s="44"/>
      <c r="AB51" s="36"/>
      <c r="AC51" s="36"/>
      <c r="AD51" s="44"/>
      <c r="AE51" s="36"/>
      <c r="AF51" s="36"/>
      <c r="AG51" s="44"/>
      <c r="AH51" s="36"/>
      <c r="AI51" s="36"/>
      <c r="AJ51" s="44"/>
      <c r="AK51" s="36"/>
      <c r="AL51" s="36"/>
      <c r="AM51" s="44"/>
    </row>
    <row r="52" spans="1:39" s="8" customFormat="1" x14ac:dyDescent="0.25">
      <c r="A52" s="40" t="s">
        <v>18</v>
      </c>
      <c r="B52" s="47" t="s">
        <v>14</v>
      </c>
      <c r="C52" s="115">
        <f t="shared" si="2"/>
        <v>0</v>
      </c>
      <c r="D52" s="36"/>
      <c r="E52" s="36"/>
      <c r="F52" s="44"/>
      <c r="G52" s="36"/>
      <c r="H52" s="36"/>
      <c r="I52" s="44"/>
      <c r="J52" s="36"/>
      <c r="K52" s="36"/>
      <c r="L52" s="44"/>
      <c r="M52" s="36"/>
      <c r="N52" s="36"/>
      <c r="O52" s="44"/>
      <c r="P52" s="36"/>
      <c r="Q52" s="36"/>
      <c r="R52" s="44"/>
      <c r="S52" s="36"/>
      <c r="T52" s="36"/>
      <c r="U52" s="44"/>
      <c r="V52" s="36"/>
      <c r="W52" s="36"/>
      <c r="X52" s="44"/>
      <c r="Y52" s="36"/>
      <c r="Z52" s="36"/>
      <c r="AA52" s="44"/>
      <c r="AB52" s="36"/>
      <c r="AC52" s="36"/>
      <c r="AD52" s="44"/>
      <c r="AE52" s="36"/>
      <c r="AF52" s="36"/>
      <c r="AG52" s="44"/>
      <c r="AH52" s="36"/>
      <c r="AI52" s="36"/>
      <c r="AJ52" s="44"/>
      <c r="AK52" s="36"/>
      <c r="AL52" s="36"/>
      <c r="AM52" s="44"/>
    </row>
    <row r="53" spans="1:39" s="8" customFormat="1" x14ac:dyDescent="0.25">
      <c r="A53" s="40" t="s">
        <v>18</v>
      </c>
      <c r="B53" s="47" t="s">
        <v>14</v>
      </c>
      <c r="C53" s="115">
        <f t="shared" si="2"/>
        <v>0</v>
      </c>
      <c r="D53" s="36"/>
      <c r="E53" s="36"/>
      <c r="F53" s="44"/>
      <c r="G53" s="36"/>
      <c r="H53" s="36"/>
      <c r="I53" s="44"/>
      <c r="J53" s="36"/>
      <c r="K53" s="36"/>
      <c r="L53" s="44"/>
      <c r="M53" s="36"/>
      <c r="N53" s="36"/>
      <c r="O53" s="44"/>
      <c r="P53" s="36"/>
      <c r="Q53" s="36"/>
      <c r="R53" s="44"/>
      <c r="S53" s="36"/>
      <c r="T53" s="36"/>
      <c r="U53" s="44"/>
      <c r="V53" s="36"/>
      <c r="W53" s="36"/>
      <c r="X53" s="44"/>
      <c r="Y53" s="36"/>
      <c r="Z53" s="36"/>
      <c r="AA53" s="44"/>
      <c r="AB53" s="36"/>
      <c r="AC53" s="36"/>
      <c r="AD53" s="44"/>
      <c r="AE53" s="36"/>
      <c r="AF53" s="36"/>
      <c r="AG53" s="44"/>
      <c r="AH53" s="36"/>
      <c r="AI53" s="36"/>
      <c r="AJ53" s="44"/>
      <c r="AK53" s="36"/>
      <c r="AL53" s="36"/>
      <c r="AM53" s="44"/>
    </row>
    <row r="54" spans="1:39" s="8" customFormat="1" x14ac:dyDescent="0.25">
      <c r="A54" s="40" t="s">
        <v>18</v>
      </c>
      <c r="B54" s="47" t="s">
        <v>14</v>
      </c>
      <c r="C54" s="115">
        <f t="shared" si="2"/>
        <v>0</v>
      </c>
      <c r="D54" s="36"/>
      <c r="E54" s="36"/>
      <c r="F54" s="44"/>
      <c r="G54" s="36"/>
      <c r="H54" s="36"/>
      <c r="I54" s="44"/>
      <c r="J54" s="36"/>
      <c r="K54" s="36"/>
      <c r="L54" s="44"/>
      <c r="M54" s="36"/>
      <c r="N54" s="36"/>
      <c r="O54" s="44"/>
      <c r="P54" s="36"/>
      <c r="Q54" s="36"/>
      <c r="R54" s="44"/>
      <c r="S54" s="36"/>
      <c r="T54" s="36"/>
      <c r="U54" s="44"/>
      <c r="V54" s="36"/>
      <c r="W54" s="36"/>
      <c r="X54" s="44"/>
      <c r="Y54" s="36"/>
      <c r="Z54" s="36"/>
      <c r="AA54" s="44"/>
      <c r="AB54" s="36"/>
      <c r="AC54" s="36"/>
      <c r="AD54" s="44"/>
      <c r="AE54" s="36"/>
      <c r="AF54" s="36"/>
      <c r="AG54" s="44"/>
      <c r="AH54" s="36"/>
      <c r="AI54" s="36"/>
      <c r="AJ54" s="44"/>
      <c r="AK54" s="36"/>
      <c r="AL54" s="36"/>
      <c r="AM54" s="44"/>
    </row>
    <row r="55" spans="1:39" s="8" customFormat="1" x14ac:dyDescent="0.25">
      <c r="A55" s="40" t="s">
        <v>18</v>
      </c>
      <c r="B55" s="47" t="s">
        <v>14</v>
      </c>
      <c r="C55" s="115">
        <f t="shared" si="2"/>
        <v>0</v>
      </c>
      <c r="D55" s="36"/>
      <c r="E55" s="36"/>
      <c r="F55" s="44"/>
      <c r="G55" s="36"/>
      <c r="H55" s="36"/>
      <c r="I55" s="44"/>
      <c r="J55" s="36"/>
      <c r="K55" s="36"/>
      <c r="L55" s="44"/>
      <c r="M55" s="36"/>
      <c r="N55" s="36"/>
      <c r="O55" s="44"/>
      <c r="P55" s="36"/>
      <c r="Q55" s="36"/>
      <c r="R55" s="44"/>
      <c r="S55" s="36"/>
      <c r="T55" s="36"/>
      <c r="U55" s="44"/>
      <c r="V55" s="36"/>
      <c r="W55" s="36"/>
      <c r="X55" s="44"/>
      <c r="Y55" s="36"/>
      <c r="Z55" s="36"/>
      <c r="AA55" s="44"/>
      <c r="AB55" s="36"/>
      <c r="AC55" s="36"/>
      <c r="AD55" s="44"/>
      <c r="AE55" s="36"/>
      <c r="AF55" s="36"/>
      <c r="AG55" s="44"/>
      <c r="AH55" s="36"/>
      <c r="AI55" s="36"/>
      <c r="AJ55" s="44"/>
      <c r="AK55" s="36"/>
      <c r="AL55" s="36"/>
      <c r="AM55" s="44"/>
    </row>
    <row r="56" spans="1:39" s="8" customFormat="1" x14ac:dyDescent="0.25">
      <c r="A56" s="40" t="s">
        <v>18</v>
      </c>
      <c r="B56" s="47" t="s">
        <v>14</v>
      </c>
      <c r="C56" s="115">
        <f t="shared" si="2"/>
        <v>0</v>
      </c>
      <c r="D56" s="36"/>
      <c r="E56" s="36"/>
      <c r="F56" s="44"/>
      <c r="G56" s="36"/>
      <c r="H56" s="36"/>
      <c r="I56" s="44"/>
      <c r="J56" s="36"/>
      <c r="K56" s="36"/>
      <c r="L56" s="44"/>
      <c r="M56" s="36"/>
      <c r="N56" s="36"/>
      <c r="O56" s="44"/>
      <c r="P56" s="36"/>
      <c r="Q56" s="36"/>
      <c r="R56" s="44"/>
      <c r="S56" s="36"/>
      <c r="T56" s="36"/>
      <c r="U56" s="44"/>
      <c r="V56" s="36"/>
      <c r="W56" s="36"/>
      <c r="X56" s="44"/>
      <c r="Y56" s="36"/>
      <c r="Z56" s="36"/>
      <c r="AA56" s="44"/>
      <c r="AB56" s="36"/>
      <c r="AC56" s="36"/>
      <c r="AD56" s="44"/>
      <c r="AE56" s="36"/>
      <c r="AF56" s="36"/>
      <c r="AG56" s="44"/>
      <c r="AH56" s="36"/>
      <c r="AI56" s="36"/>
      <c r="AJ56" s="44"/>
      <c r="AK56" s="36"/>
      <c r="AL56" s="36"/>
      <c r="AM56" s="44"/>
    </row>
    <row r="57" spans="1:39" s="8" customFormat="1" x14ac:dyDescent="0.25">
      <c r="A57" s="40" t="s">
        <v>18</v>
      </c>
      <c r="B57" s="47" t="s">
        <v>14</v>
      </c>
      <c r="C57" s="115">
        <f t="shared" si="2"/>
        <v>0</v>
      </c>
      <c r="D57" s="36"/>
      <c r="E57" s="36"/>
      <c r="F57" s="44"/>
      <c r="G57" s="36"/>
      <c r="H57" s="36"/>
      <c r="I57" s="44"/>
      <c r="J57" s="36"/>
      <c r="K57" s="36"/>
      <c r="L57" s="44"/>
      <c r="M57" s="36"/>
      <c r="N57" s="36"/>
      <c r="O57" s="44"/>
      <c r="P57" s="36"/>
      <c r="Q57" s="36"/>
      <c r="R57" s="44"/>
      <c r="S57" s="36"/>
      <c r="T57" s="36"/>
      <c r="U57" s="44"/>
      <c r="V57" s="36"/>
      <c r="W57" s="36"/>
      <c r="X57" s="44"/>
      <c r="Y57" s="36"/>
      <c r="Z57" s="36"/>
      <c r="AA57" s="44"/>
      <c r="AB57" s="36"/>
      <c r="AC57" s="36"/>
      <c r="AD57" s="44"/>
      <c r="AE57" s="36"/>
      <c r="AF57" s="36"/>
      <c r="AG57" s="44"/>
      <c r="AH57" s="36"/>
      <c r="AI57" s="36"/>
      <c r="AJ57" s="44"/>
      <c r="AK57" s="36"/>
      <c r="AL57" s="36"/>
      <c r="AM57" s="44"/>
    </row>
    <row r="58" spans="1:39" s="8" customFormat="1" x14ac:dyDescent="0.25">
      <c r="A58" s="40" t="s">
        <v>18</v>
      </c>
      <c r="B58" s="47" t="s">
        <v>14</v>
      </c>
      <c r="C58" s="115">
        <f t="shared" si="2"/>
        <v>0</v>
      </c>
      <c r="D58" s="36"/>
      <c r="E58" s="36"/>
      <c r="F58" s="44"/>
      <c r="G58" s="36"/>
      <c r="H58" s="36"/>
      <c r="I58" s="44"/>
      <c r="J58" s="36"/>
      <c r="K58" s="36"/>
      <c r="L58" s="44"/>
      <c r="M58" s="36"/>
      <c r="N58" s="36"/>
      <c r="O58" s="44"/>
      <c r="P58" s="36"/>
      <c r="Q58" s="36"/>
      <c r="R58" s="44"/>
      <c r="S58" s="36"/>
      <c r="T58" s="36"/>
      <c r="U58" s="44"/>
      <c r="V58" s="36"/>
      <c r="W58" s="36"/>
      <c r="X58" s="44"/>
      <c r="Y58" s="36"/>
      <c r="Z58" s="36"/>
      <c r="AA58" s="44"/>
      <c r="AB58" s="36"/>
      <c r="AC58" s="36"/>
      <c r="AD58" s="44"/>
      <c r="AE58" s="36"/>
      <c r="AF58" s="36"/>
      <c r="AG58" s="44"/>
      <c r="AH58" s="36"/>
      <c r="AI58" s="36"/>
      <c r="AJ58" s="44"/>
      <c r="AK58" s="36"/>
      <c r="AL58" s="36"/>
      <c r="AM58" s="44"/>
    </row>
    <row r="59" spans="1:39" s="8" customFormat="1" x14ac:dyDescent="0.25">
      <c r="A59" s="40" t="s">
        <v>18</v>
      </c>
      <c r="B59" s="47" t="s">
        <v>14</v>
      </c>
      <c r="C59" s="115">
        <f t="shared" si="2"/>
        <v>0</v>
      </c>
      <c r="D59" s="36"/>
      <c r="E59" s="36"/>
      <c r="F59" s="44"/>
      <c r="G59" s="36"/>
      <c r="H59" s="36"/>
      <c r="I59" s="44"/>
      <c r="J59" s="36"/>
      <c r="K59" s="36"/>
      <c r="L59" s="44"/>
      <c r="M59" s="36"/>
      <c r="N59" s="36"/>
      <c r="O59" s="44"/>
      <c r="P59" s="36"/>
      <c r="Q59" s="36"/>
      <c r="R59" s="44"/>
      <c r="S59" s="36"/>
      <c r="T59" s="36"/>
      <c r="U59" s="44"/>
      <c r="V59" s="36"/>
      <c r="W59" s="36"/>
      <c r="X59" s="44"/>
      <c r="Y59" s="36"/>
      <c r="Z59" s="36"/>
      <c r="AA59" s="44"/>
      <c r="AB59" s="36"/>
      <c r="AC59" s="36"/>
      <c r="AD59" s="44"/>
      <c r="AE59" s="36"/>
      <c r="AF59" s="36"/>
      <c r="AG59" s="44"/>
      <c r="AH59" s="36"/>
      <c r="AI59" s="36"/>
      <c r="AJ59" s="44"/>
      <c r="AK59" s="36"/>
      <c r="AL59" s="36"/>
      <c r="AM59" s="44"/>
    </row>
    <row r="60" spans="1:39" ht="15" x14ac:dyDescent="0.25">
      <c r="A60" s="34" t="s">
        <v>53</v>
      </c>
      <c r="B60" s="35"/>
      <c r="C60" s="117">
        <f t="shared" si="2"/>
        <v>0</v>
      </c>
      <c r="D60" s="36"/>
      <c r="E60" s="36"/>
      <c r="F60" s="29">
        <f>IF(D46&gt;$B$27,0,SUM(F49:F58))</f>
        <v>0</v>
      </c>
      <c r="G60" s="36"/>
      <c r="H60" s="36"/>
      <c r="I60" s="29">
        <f>IF(G46&gt;$B$27,0,SUM(I49:I58))</f>
        <v>0</v>
      </c>
      <c r="J60" s="36"/>
      <c r="K60" s="36"/>
      <c r="L60" s="29">
        <f>IF(J46&gt;$B$27,0,SUM(L49:L58))</f>
        <v>0</v>
      </c>
      <c r="M60" s="36"/>
      <c r="N60" s="36"/>
      <c r="O60" s="29">
        <f>IF(M46&gt;$B$27,0,SUM(O49:O58))</f>
        <v>0</v>
      </c>
      <c r="P60" s="36"/>
      <c r="Q60" s="36"/>
      <c r="R60" s="29">
        <f>IF(P46&gt;$B$27,0,SUM(R49:R58))</f>
        <v>0</v>
      </c>
      <c r="S60" s="36"/>
      <c r="T60" s="36"/>
      <c r="U60" s="29">
        <f>IF(S46&gt;$B$27,0,SUM(U49:U58))</f>
        <v>0</v>
      </c>
      <c r="V60" s="36"/>
      <c r="W60" s="36"/>
      <c r="X60" s="29">
        <f>IF(V46&gt;$B$27,0,SUM(X49:X58))</f>
        <v>0</v>
      </c>
      <c r="Y60" s="36"/>
      <c r="Z60" s="36"/>
      <c r="AA60" s="29">
        <f>IF(Y46&gt;$B$27,0,SUM(AA49:AA58))</f>
        <v>0</v>
      </c>
      <c r="AB60" s="36"/>
      <c r="AC60" s="36"/>
      <c r="AD60" s="29">
        <f>IF(AB46&gt;$B$27,0,SUM(AD49:AD58))</f>
        <v>0</v>
      </c>
      <c r="AE60" s="36"/>
      <c r="AF60" s="36"/>
      <c r="AG60" s="29">
        <f>IF(AE46&gt;$B$27,0,SUM(AG49:AG58))</f>
        <v>0</v>
      </c>
      <c r="AH60" s="36"/>
      <c r="AI60" s="36"/>
      <c r="AJ60" s="29">
        <f>IF(AH46&gt;$B$27,0,SUM(AJ49:AJ58))</f>
        <v>0</v>
      </c>
      <c r="AK60" s="36"/>
      <c r="AL60" s="36"/>
      <c r="AM60" s="29">
        <f>IF(AK46&gt;$B$27,0,SUM(AM49:AM58))</f>
        <v>0</v>
      </c>
    </row>
    <row r="61" spans="1:39" ht="7.5" customHeight="1" x14ac:dyDescent="0.25">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1:39" ht="15" x14ac:dyDescent="0.25">
      <c r="A62" s="227" t="s">
        <v>143</v>
      </c>
      <c r="B62" s="228"/>
      <c r="C62" s="143" t="s">
        <v>0</v>
      </c>
      <c r="D62" s="227" t="str">
        <f>$A$32</f>
        <v/>
      </c>
      <c r="E62" s="229"/>
      <c r="F62" s="229"/>
      <c r="G62" s="227" t="str">
        <f>$A$33</f>
        <v/>
      </c>
      <c r="H62" s="229"/>
      <c r="I62" s="229"/>
      <c r="J62" s="227" t="str">
        <f>$A$34</f>
        <v/>
      </c>
      <c r="K62" s="229"/>
      <c r="L62" s="229"/>
      <c r="M62" s="227" t="str">
        <f>$A$35</f>
        <v/>
      </c>
      <c r="N62" s="229"/>
      <c r="O62" s="229"/>
      <c r="P62" s="227" t="str">
        <f>$A$36</f>
        <v/>
      </c>
      <c r="Q62" s="229"/>
      <c r="R62" s="229"/>
      <c r="S62" s="227" t="str">
        <f>$A$37</f>
        <v/>
      </c>
      <c r="T62" s="229"/>
      <c r="U62" s="229"/>
      <c r="V62" s="227" t="str">
        <f>$A$38</f>
        <v/>
      </c>
      <c r="W62" s="229"/>
      <c r="X62" s="229"/>
      <c r="Y62" s="227" t="str">
        <f>$A$39</f>
        <v/>
      </c>
      <c r="Z62" s="229"/>
      <c r="AA62" s="229"/>
      <c r="AB62" s="227" t="str">
        <f>$A$40</f>
        <v/>
      </c>
      <c r="AC62" s="229"/>
      <c r="AD62" s="229"/>
      <c r="AE62" s="227" t="str">
        <f>$A$41</f>
        <v/>
      </c>
      <c r="AF62" s="229"/>
      <c r="AG62" s="229"/>
      <c r="AH62" s="227" t="str">
        <f>$A$42</f>
        <v/>
      </c>
      <c r="AI62" s="229"/>
      <c r="AJ62" s="229"/>
      <c r="AK62" s="227" t="str">
        <f>$A$43</f>
        <v/>
      </c>
      <c r="AL62" s="229"/>
      <c r="AM62" s="229"/>
    </row>
    <row r="63" spans="1:39" s="8" customFormat="1" ht="28.5" x14ac:dyDescent="0.25">
      <c r="A63" s="31" t="s">
        <v>16</v>
      </c>
      <c r="B63" s="33" t="s">
        <v>52</v>
      </c>
      <c r="C63" s="116" t="s">
        <v>15</v>
      </c>
      <c r="D63" s="36"/>
      <c r="E63" s="37"/>
      <c r="F63" s="32" t="str">
        <f>IF($B$27&lt;D$46,"","Dépenses prévisionnelles")</f>
        <v/>
      </c>
      <c r="G63" s="36"/>
      <c r="H63" s="37"/>
      <c r="I63" s="32" t="str">
        <f>IF($B$27&lt;G$46,"","Dépenses prévisionnelles")</f>
        <v/>
      </c>
      <c r="J63" s="36"/>
      <c r="K63" s="37"/>
      <c r="L63" s="32" t="str">
        <f>IF($B$27&lt;J$46,"","Dépenses prévisionnelles")</f>
        <v/>
      </c>
      <c r="M63" s="36"/>
      <c r="N63" s="37"/>
      <c r="O63" s="32" t="str">
        <f>IF($B$27&lt;M$46,"","Dépenses prévisionnelles")</f>
        <v/>
      </c>
      <c r="P63" s="36"/>
      <c r="Q63" s="37"/>
      <c r="R63" s="32" t="str">
        <f>IF($B$27&lt;P$46,"","Dépenses prévisionnelles")</f>
        <v/>
      </c>
      <c r="S63" s="36"/>
      <c r="T63" s="37"/>
      <c r="U63" s="32" t="str">
        <f>IF($B$27&lt;S$46,"","Dépenses prévisionnelles")</f>
        <v/>
      </c>
      <c r="V63" s="36"/>
      <c r="W63" s="37"/>
      <c r="X63" s="32" t="str">
        <f>IF($B$27&lt;V$46,"","Dépenses prévisionnelles")</f>
        <v/>
      </c>
      <c r="Y63" s="36"/>
      <c r="Z63" s="37"/>
      <c r="AA63" s="32" t="str">
        <f>IF($B$27&lt;Y$46,"","Dépenses prévisionnelles")</f>
        <v/>
      </c>
      <c r="AB63" s="36"/>
      <c r="AC63" s="37"/>
      <c r="AD63" s="32" t="str">
        <f>IF($B$27&lt;AB$46,"","Dépenses prévisionnelles")</f>
        <v/>
      </c>
      <c r="AE63" s="36"/>
      <c r="AF63" s="37"/>
      <c r="AG63" s="32" t="str">
        <f>IF($B$27&lt;AE$46,"","Dépenses prévisionnelles")</f>
        <v/>
      </c>
      <c r="AH63" s="36"/>
      <c r="AI63" s="37"/>
      <c r="AJ63" s="32" t="str">
        <f>IF($B$27&lt;AH$46,"","Dépenses prévisionnelles")</f>
        <v/>
      </c>
      <c r="AK63" s="36"/>
      <c r="AL63" s="37"/>
      <c r="AM63" s="32" t="str">
        <f>IF($B$27&lt;AK$46,"","Dépenses prévisionnelles")</f>
        <v/>
      </c>
    </row>
    <row r="64" spans="1:39" s="8" customFormat="1" x14ac:dyDescent="0.25">
      <c r="A64" s="40" t="s">
        <v>18</v>
      </c>
      <c r="B64" s="41" t="s">
        <v>19</v>
      </c>
      <c r="C64" s="114">
        <f t="shared" ref="C64:C74" si="3">IF($B$27&gt;=1,F64,0)+IF($B$27&gt;=2,I64,0)+IF($B$27&gt;=3,L64,0)+IF($B$27&gt;=4,O64,0)+IF($B$27&gt;=5,R64,0)+IF($B$27&gt;=6,U64,0)+IF($B$27&gt;=7,X64,0)+IF($B$27&gt;=8,AA64,0)+IF($B$27&gt;=9,AD64,0)+IF($B$27&gt;=10,AG64)</f>
        <v>0</v>
      </c>
      <c r="D64" s="42"/>
      <c r="E64" s="43"/>
      <c r="F64" s="44"/>
      <c r="G64" s="42"/>
      <c r="H64" s="43"/>
      <c r="I64" s="44"/>
      <c r="J64" s="42"/>
      <c r="K64" s="43"/>
      <c r="L64" s="44"/>
      <c r="M64" s="42"/>
      <c r="N64" s="43"/>
      <c r="O64" s="44"/>
      <c r="P64" s="42"/>
      <c r="Q64" s="43"/>
      <c r="R64" s="44"/>
      <c r="S64" s="42"/>
      <c r="T64" s="43"/>
      <c r="U64" s="44"/>
      <c r="V64" s="42"/>
      <c r="W64" s="43"/>
      <c r="X64" s="44"/>
      <c r="Y64" s="42"/>
      <c r="Z64" s="43"/>
      <c r="AA64" s="44"/>
      <c r="AB64" s="42"/>
      <c r="AC64" s="43"/>
      <c r="AD64" s="44"/>
      <c r="AE64" s="45"/>
      <c r="AF64" s="46"/>
      <c r="AG64" s="44"/>
      <c r="AH64" s="45"/>
      <c r="AI64" s="46"/>
      <c r="AJ64" s="44"/>
      <c r="AK64" s="45"/>
      <c r="AL64" s="46"/>
      <c r="AM64" s="44"/>
    </row>
    <row r="65" spans="1:39" s="8" customFormat="1" x14ac:dyDescent="0.25">
      <c r="A65" s="40" t="s">
        <v>18</v>
      </c>
      <c r="B65" s="47" t="s">
        <v>19</v>
      </c>
      <c r="C65" s="115">
        <f t="shared" si="3"/>
        <v>0</v>
      </c>
      <c r="D65" s="48"/>
      <c r="E65" s="49"/>
      <c r="F65" s="50"/>
      <c r="G65" s="48"/>
      <c r="H65" s="49"/>
      <c r="I65" s="50"/>
      <c r="J65" s="48"/>
      <c r="K65" s="49"/>
      <c r="L65" s="50"/>
      <c r="M65" s="48"/>
      <c r="N65" s="49"/>
      <c r="O65" s="50"/>
      <c r="P65" s="48"/>
      <c r="Q65" s="49"/>
      <c r="R65" s="50"/>
      <c r="S65" s="48"/>
      <c r="T65" s="49"/>
      <c r="U65" s="50"/>
      <c r="V65" s="48"/>
      <c r="W65" s="49"/>
      <c r="X65" s="50"/>
      <c r="Y65" s="48"/>
      <c r="Z65" s="49"/>
      <c r="AA65" s="50"/>
      <c r="AB65" s="48"/>
      <c r="AC65" s="49"/>
      <c r="AD65" s="50"/>
      <c r="AE65" s="51"/>
      <c r="AF65" s="52"/>
      <c r="AG65" s="50"/>
      <c r="AH65" s="51"/>
      <c r="AI65" s="52"/>
      <c r="AJ65" s="50"/>
      <c r="AK65" s="51"/>
      <c r="AL65" s="52"/>
      <c r="AM65" s="50"/>
    </row>
    <row r="66" spans="1:39" s="8" customFormat="1" x14ac:dyDescent="0.25">
      <c r="A66" s="40" t="s">
        <v>18</v>
      </c>
      <c r="B66" s="47" t="s">
        <v>19</v>
      </c>
      <c r="C66" s="115">
        <f t="shared" si="3"/>
        <v>0</v>
      </c>
      <c r="D66" s="48"/>
      <c r="E66" s="49"/>
      <c r="F66" s="50"/>
      <c r="G66" s="48"/>
      <c r="H66" s="49"/>
      <c r="I66" s="50"/>
      <c r="J66" s="48"/>
      <c r="K66" s="49"/>
      <c r="L66" s="50"/>
      <c r="M66" s="48"/>
      <c r="N66" s="49"/>
      <c r="O66" s="50"/>
      <c r="P66" s="48"/>
      <c r="Q66" s="49"/>
      <c r="R66" s="50"/>
      <c r="S66" s="48"/>
      <c r="T66" s="49"/>
      <c r="U66" s="50"/>
      <c r="V66" s="48"/>
      <c r="W66" s="49"/>
      <c r="X66" s="50"/>
      <c r="Y66" s="48"/>
      <c r="Z66" s="49"/>
      <c r="AA66" s="50"/>
      <c r="AB66" s="48"/>
      <c r="AC66" s="49"/>
      <c r="AD66" s="50"/>
      <c r="AE66" s="51"/>
      <c r="AF66" s="52"/>
      <c r="AG66" s="50"/>
      <c r="AH66" s="51"/>
      <c r="AI66" s="52"/>
      <c r="AJ66" s="50"/>
      <c r="AK66" s="51"/>
      <c r="AL66" s="52"/>
      <c r="AM66" s="50"/>
    </row>
    <row r="67" spans="1:39" s="8" customFormat="1" x14ac:dyDescent="0.25">
      <c r="A67" s="40" t="s">
        <v>18</v>
      </c>
      <c r="B67" s="47" t="s">
        <v>19</v>
      </c>
      <c r="C67" s="115">
        <f t="shared" si="3"/>
        <v>0</v>
      </c>
      <c r="D67" s="48"/>
      <c r="E67" s="49"/>
      <c r="F67" s="50"/>
      <c r="G67" s="48"/>
      <c r="H67" s="49"/>
      <c r="I67" s="50"/>
      <c r="J67" s="48"/>
      <c r="K67" s="49"/>
      <c r="L67" s="50"/>
      <c r="M67" s="48"/>
      <c r="N67" s="49"/>
      <c r="O67" s="50"/>
      <c r="P67" s="48"/>
      <c r="Q67" s="49"/>
      <c r="R67" s="50"/>
      <c r="S67" s="48"/>
      <c r="T67" s="49"/>
      <c r="U67" s="50"/>
      <c r="V67" s="48"/>
      <c r="W67" s="49"/>
      <c r="X67" s="50"/>
      <c r="Y67" s="48"/>
      <c r="Z67" s="49"/>
      <c r="AA67" s="50"/>
      <c r="AB67" s="48"/>
      <c r="AC67" s="49"/>
      <c r="AD67" s="50"/>
      <c r="AE67" s="51"/>
      <c r="AF67" s="52"/>
      <c r="AG67" s="50"/>
      <c r="AH67" s="51"/>
      <c r="AI67" s="52"/>
      <c r="AJ67" s="50"/>
      <c r="AK67" s="51"/>
      <c r="AL67" s="52"/>
      <c r="AM67" s="50"/>
    </row>
    <row r="68" spans="1:39" s="8" customFormat="1" x14ac:dyDescent="0.25">
      <c r="A68" s="40" t="s">
        <v>18</v>
      </c>
      <c r="B68" s="47" t="s">
        <v>19</v>
      </c>
      <c r="C68" s="115">
        <f t="shared" si="3"/>
        <v>0</v>
      </c>
      <c r="D68" s="48"/>
      <c r="E68" s="49"/>
      <c r="F68" s="50"/>
      <c r="G68" s="48"/>
      <c r="H68" s="49"/>
      <c r="I68" s="50"/>
      <c r="J68" s="48"/>
      <c r="K68" s="49"/>
      <c r="L68" s="50"/>
      <c r="M68" s="48"/>
      <c r="N68" s="49"/>
      <c r="O68" s="50"/>
      <c r="P68" s="48"/>
      <c r="Q68" s="49"/>
      <c r="R68" s="50"/>
      <c r="S68" s="48"/>
      <c r="T68" s="49"/>
      <c r="U68" s="50"/>
      <c r="V68" s="48"/>
      <c r="W68" s="49"/>
      <c r="X68" s="50"/>
      <c r="Y68" s="48"/>
      <c r="Z68" s="49"/>
      <c r="AA68" s="50"/>
      <c r="AB68" s="48"/>
      <c r="AC68" s="49"/>
      <c r="AD68" s="50"/>
      <c r="AE68" s="51"/>
      <c r="AF68" s="52"/>
      <c r="AG68" s="50"/>
      <c r="AH68" s="51"/>
      <c r="AI68" s="52"/>
      <c r="AJ68" s="50"/>
      <c r="AK68" s="51"/>
      <c r="AL68" s="52"/>
      <c r="AM68" s="50"/>
    </row>
    <row r="69" spans="1:39" s="8" customFormat="1" x14ac:dyDescent="0.25">
      <c r="A69" s="40" t="s">
        <v>18</v>
      </c>
      <c r="B69" s="47" t="s">
        <v>19</v>
      </c>
      <c r="C69" s="115">
        <f t="shared" si="3"/>
        <v>0</v>
      </c>
      <c r="D69" s="48"/>
      <c r="E69" s="49"/>
      <c r="F69" s="50"/>
      <c r="G69" s="48"/>
      <c r="H69" s="49"/>
      <c r="I69" s="50"/>
      <c r="J69" s="48"/>
      <c r="K69" s="49"/>
      <c r="L69" s="50"/>
      <c r="M69" s="48"/>
      <c r="N69" s="49"/>
      <c r="O69" s="50"/>
      <c r="P69" s="48"/>
      <c r="Q69" s="49"/>
      <c r="R69" s="50"/>
      <c r="S69" s="48"/>
      <c r="T69" s="49"/>
      <c r="U69" s="50"/>
      <c r="V69" s="48"/>
      <c r="W69" s="49"/>
      <c r="X69" s="50"/>
      <c r="Y69" s="48"/>
      <c r="Z69" s="49"/>
      <c r="AA69" s="50"/>
      <c r="AB69" s="48"/>
      <c r="AC69" s="49"/>
      <c r="AD69" s="50"/>
      <c r="AE69" s="51"/>
      <c r="AF69" s="52"/>
      <c r="AG69" s="50"/>
      <c r="AH69" s="51"/>
      <c r="AI69" s="52"/>
      <c r="AJ69" s="50"/>
      <c r="AK69" s="51"/>
      <c r="AL69" s="52"/>
      <c r="AM69" s="50"/>
    </row>
    <row r="70" spans="1:39" s="8" customFormat="1" x14ac:dyDescent="0.25">
      <c r="A70" s="40" t="s">
        <v>18</v>
      </c>
      <c r="B70" s="47" t="s">
        <v>19</v>
      </c>
      <c r="C70" s="115">
        <f t="shared" si="3"/>
        <v>0</v>
      </c>
      <c r="D70" s="48"/>
      <c r="E70" s="49"/>
      <c r="F70" s="50"/>
      <c r="G70" s="48"/>
      <c r="H70" s="49"/>
      <c r="I70" s="50"/>
      <c r="J70" s="48"/>
      <c r="K70" s="49"/>
      <c r="L70" s="50"/>
      <c r="M70" s="48"/>
      <c r="N70" s="49"/>
      <c r="O70" s="50"/>
      <c r="P70" s="48"/>
      <c r="Q70" s="49"/>
      <c r="R70" s="50"/>
      <c r="S70" s="48"/>
      <c r="T70" s="49"/>
      <c r="U70" s="50"/>
      <c r="V70" s="48"/>
      <c r="W70" s="49"/>
      <c r="X70" s="50"/>
      <c r="Y70" s="48"/>
      <c r="Z70" s="49"/>
      <c r="AA70" s="50"/>
      <c r="AB70" s="48"/>
      <c r="AC70" s="49"/>
      <c r="AD70" s="50"/>
      <c r="AE70" s="51"/>
      <c r="AF70" s="52"/>
      <c r="AG70" s="50"/>
      <c r="AH70" s="51"/>
      <c r="AI70" s="52"/>
      <c r="AJ70" s="50"/>
      <c r="AK70" s="51"/>
      <c r="AL70" s="52"/>
      <c r="AM70" s="50"/>
    </row>
    <row r="71" spans="1:39" s="8" customFormat="1" x14ac:dyDescent="0.25">
      <c r="A71" s="40" t="s">
        <v>18</v>
      </c>
      <c r="B71" s="47" t="s">
        <v>19</v>
      </c>
      <c r="C71" s="115">
        <f t="shared" si="3"/>
        <v>0</v>
      </c>
      <c r="D71" s="48"/>
      <c r="E71" s="49"/>
      <c r="F71" s="50"/>
      <c r="G71" s="48"/>
      <c r="H71" s="49"/>
      <c r="I71" s="50"/>
      <c r="J71" s="48"/>
      <c r="K71" s="49"/>
      <c r="L71" s="50"/>
      <c r="M71" s="48"/>
      <c r="N71" s="49"/>
      <c r="O71" s="50"/>
      <c r="P71" s="48"/>
      <c r="Q71" s="49"/>
      <c r="R71" s="50"/>
      <c r="S71" s="48"/>
      <c r="T71" s="49"/>
      <c r="U71" s="50"/>
      <c r="V71" s="48"/>
      <c r="W71" s="49"/>
      <c r="X71" s="50"/>
      <c r="Y71" s="48"/>
      <c r="Z71" s="49"/>
      <c r="AA71" s="50"/>
      <c r="AB71" s="48"/>
      <c r="AC71" s="49"/>
      <c r="AD71" s="50"/>
      <c r="AE71" s="51"/>
      <c r="AF71" s="52"/>
      <c r="AG71" s="50"/>
      <c r="AH71" s="51"/>
      <c r="AI71" s="52"/>
      <c r="AJ71" s="50"/>
      <c r="AK71" s="51"/>
      <c r="AL71" s="52"/>
      <c r="AM71" s="50"/>
    </row>
    <row r="72" spans="1:39" s="8" customFormat="1" x14ac:dyDescent="0.25">
      <c r="A72" s="40" t="s">
        <v>18</v>
      </c>
      <c r="B72" s="47" t="s">
        <v>19</v>
      </c>
      <c r="C72" s="115">
        <f t="shared" si="3"/>
        <v>0</v>
      </c>
      <c r="D72" s="48"/>
      <c r="E72" s="49"/>
      <c r="F72" s="50"/>
      <c r="G72" s="48"/>
      <c r="H72" s="49"/>
      <c r="I72" s="50"/>
      <c r="J72" s="48"/>
      <c r="K72" s="49"/>
      <c r="L72" s="50"/>
      <c r="M72" s="48"/>
      <c r="N72" s="49"/>
      <c r="O72" s="50"/>
      <c r="P72" s="48"/>
      <c r="Q72" s="49"/>
      <c r="R72" s="50"/>
      <c r="S72" s="48"/>
      <c r="T72" s="49"/>
      <c r="U72" s="50"/>
      <c r="V72" s="48"/>
      <c r="W72" s="49"/>
      <c r="X72" s="50"/>
      <c r="Y72" s="48"/>
      <c r="Z72" s="49"/>
      <c r="AA72" s="50"/>
      <c r="AB72" s="48"/>
      <c r="AC72" s="49"/>
      <c r="AD72" s="50"/>
      <c r="AE72" s="51"/>
      <c r="AF72" s="52"/>
      <c r="AG72" s="50"/>
      <c r="AH72" s="51"/>
      <c r="AI72" s="52"/>
      <c r="AJ72" s="50"/>
      <c r="AK72" s="51"/>
      <c r="AL72" s="52"/>
      <c r="AM72" s="50"/>
    </row>
    <row r="73" spans="1:39" s="8" customFormat="1" x14ac:dyDescent="0.25">
      <c r="A73" s="40" t="s">
        <v>18</v>
      </c>
      <c r="B73" s="47" t="s">
        <v>19</v>
      </c>
      <c r="C73" s="115">
        <f t="shared" si="3"/>
        <v>0</v>
      </c>
      <c r="D73" s="48"/>
      <c r="E73" s="49"/>
      <c r="F73" s="50"/>
      <c r="G73" s="48"/>
      <c r="H73" s="49"/>
      <c r="I73" s="50"/>
      <c r="J73" s="48"/>
      <c r="K73" s="49"/>
      <c r="L73" s="50"/>
      <c r="M73" s="48"/>
      <c r="N73" s="49"/>
      <c r="O73" s="50"/>
      <c r="P73" s="48"/>
      <c r="Q73" s="49"/>
      <c r="R73" s="50"/>
      <c r="S73" s="48"/>
      <c r="T73" s="49"/>
      <c r="U73" s="50"/>
      <c r="V73" s="48"/>
      <c r="W73" s="49"/>
      <c r="X73" s="50"/>
      <c r="Y73" s="48"/>
      <c r="Z73" s="49"/>
      <c r="AA73" s="50"/>
      <c r="AB73" s="48"/>
      <c r="AC73" s="49"/>
      <c r="AD73" s="50"/>
      <c r="AE73" s="51"/>
      <c r="AF73" s="52"/>
      <c r="AG73" s="50"/>
      <c r="AH73" s="51"/>
      <c r="AI73" s="52"/>
      <c r="AJ73" s="50"/>
      <c r="AK73" s="51"/>
      <c r="AL73" s="52"/>
      <c r="AM73" s="50"/>
    </row>
    <row r="74" spans="1:39" ht="15" x14ac:dyDescent="0.25">
      <c r="A74" s="34" t="s">
        <v>85</v>
      </c>
      <c r="B74" s="35"/>
      <c r="C74" s="117">
        <f t="shared" si="3"/>
        <v>0</v>
      </c>
      <c r="D74" s="38"/>
      <c r="E74" s="39"/>
      <c r="F74" s="29">
        <f>IF(F61&gt;$B$27,0,SUM(F64:F73))</f>
        <v>0</v>
      </c>
      <c r="G74" s="38"/>
      <c r="H74" s="39"/>
      <c r="I74" s="29">
        <f>IF(I61&gt;$B$27,0,SUM(I64:I73))</f>
        <v>0</v>
      </c>
      <c r="J74" s="38"/>
      <c r="K74" s="39"/>
      <c r="L74" s="29">
        <f>IF(L61&gt;$B$27,0,SUM(L64:L73))</f>
        <v>0</v>
      </c>
      <c r="M74" s="38"/>
      <c r="N74" s="39"/>
      <c r="O74" s="29">
        <f>IF(O61&gt;$B$27,0,SUM(O64:O73))</f>
        <v>0</v>
      </c>
      <c r="P74" s="38"/>
      <c r="Q74" s="39"/>
      <c r="R74" s="29">
        <f>IF(R61&gt;$B$27,0,SUM(R64:R73))</f>
        <v>0</v>
      </c>
      <c r="S74" s="38"/>
      <c r="T74" s="39"/>
      <c r="U74" s="29">
        <f>IF(U61&gt;$B$27,0,SUM(U64:U73))</f>
        <v>0</v>
      </c>
      <c r="V74" s="38"/>
      <c r="W74" s="39"/>
      <c r="X74" s="29">
        <f>IF(X61&gt;$B$27,0,SUM(X64:X73))</f>
        <v>0</v>
      </c>
      <c r="Y74" s="38"/>
      <c r="Z74" s="39"/>
      <c r="AA74" s="29">
        <f>IF(AA61&gt;$B$27,0,SUM(AA64:AA73))</f>
        <v>0</v>
      </c>
      <c r="AB74" s="38"/>
      <c r="AC74" s="39"/>
      <c r="AD74" s="29">
        <f>IF(AD61&gt;$B$27,0,SUM(AD64:AD73))</f>
        <v>0</v>
      </c>
      <c r="AE74" s="38"/>
      <c r="AF74" s="39"/>
      <c r="AG74" s="29">
        <f>IF(AG61&gt;$B$27,0,SUM(AG64:AG73))</f>
        <v>0</v>
      </c>
      <c r="AH74" s="38"/>
      <c r="AI74" s="39"/>
      <c r="AJ74" s="29">
        <f>IF(AJ61&gt;$B$27,0,SUM(AJ64:AJ73))</f>
        <v>0</v>
      </c>
      <c r="AK74" s="38"/>
      <c r="AL74" s="39"/>
      <c r="AM74" s="29">
        <f>IF(AM61&gt;$B$27,0,SUM(AM64:AM73))</f>
        <v>0</v>
      </c>
    </row>
    <row r="75" spans="1:39" ht="7.5" customHeight="1" x14ac:dyDescent="0.25">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row>
    <row r="76" spans="1:39" ht="15" x14ac:dyDescent="0.25">
      <c r="A76" s="227" t="s">
        <v>142</v>
      </c>
      <c r="B76" s="228"/>
      <c r="C76" s="143" t="s">
        <v>0</v>
      </c>
      <c r="D76" s="227" t="str">
        <f>$A$32</f>
        <v/>
      </c>
      <c r="E76" s="229"/>
      <c r="F76" s="229"/>
      <c r="G76" s="227" t="str">
        <f>$A$33</f>
        <v/>
      </c>
      <c r="H76" s="229"/>
      <c r="I76" s="229"/>
      <c r="J76" s="227" t="str">
        <f>$A$34</f>
        <v/>
      </c>
      <c r="K76" s="229"/>
      <c r="L76" s="229"/>
      <c r="M76" s="227" t="str">
        <f>$A$35</f>
        <v/>
      </c>
      <c r="N76" s="229"/>
      <c r="O76" s="229"/>
      <c r="P76" s="227" t="str">
        <f>$A$36</f>
        <v/>
      </c>
      <c r="Q76" s="229"/>
      <c r="R76" s="229"/>
      <c r="S76" s="227" t="str">
        <f>$A$37</f>
        <v/>
      </c>
      <c r="T76" s="229"/>
      <c r="U76" s="229"/>
      <c r="V76" s="227" t="str">
        <f>$A$38</f>
        <v/>
      </c>
      <c r="W76" s="229"/>
      <c r="X76" s="229"/>
      <c r="Y76" s="227" t="str">
        <f>$A$39</f>
        <v/>
      </c>
      <c r="Z76" s="229"/>
      <c r="AA76" s="229"/>
      <c r="AB76" s="227" t="str">
        <f>$A$40</f>
        <v/>
      </c>
      <c r="AC76" s="229"/>
      <c r="AD76" s="229"/>
      <c r="AE76" s="227" t="str">
        <f>$A$41</f>
        <v/>
      </c>
      <c r="AF76" s="229"/>
      <c r="AG76" s="229"/>
      <c r="AH76" s="227" t="str">
        <f>$A$42</f>
        <v/>
      </c>
      <c r="AI76" s="229"/>
      <c r="AJ76" s="229"/>
      <c r="AK76" s="227" t="str">
        <f>$A$43</f>
        <v/>
      </c>
      <c r="AL76" s="229"/>
      <c r="AM76" s="229"/>
    </row>
    <row r="77" spans="1:39" s="8" customFormat="1" ht="28.5" x14ac:dyDescent="0.25">
      <c r="A77" s="31" t="s">
        <v>16</v>
      </c>
      <c r="B77" s="33" t="s">
        <v>52</v>
      </c>
      <c r="C77" s="116" t="s">
        <v>15</v>
      </c>
      <c r="D77" s="36"/>
      <c r="E77" s="37"/>
      <c r="F77" s="32" t="str">
        <f>IF($B$27&lt;D$46,"","Dépenses prévisionnelles")</f>
        <v/>
      </c>
      <c r="G77" s="36"/>
      <c r="H77" s="37"/>
      <c r="I77" s="32" t="str">
        <f>IF($B$27&lt;G$46,"","Dépenses prévisionnelles")</f>
        <v/>
      </c>
      <c r="J77" s="36"/>
      <c r="K77" s="37"/>
      <c r="L77" s="32" t="str">
        <f>IF($B$27&lt;J$46,"","Dépenses prévisionnelles")</f>
        <v/>
      </c>
      <c r="M77" s="36"/>
      <c r="N77" s="37"/>
      <c r="O77" s="32" t="str">
        <f>IF($B$27&lt;M$46,"","Dépenses prévisionnelles")</f>
        <v/>
      </c>
      <c r="P77" s="36"/>
      <c r="Q77" s="37"/>
      <c r="R77" s="32" t="str">
        <f>IF($B$27&lt;P$46,"","Dépenses prévisionnelles")</f>
        <v/>
      </c>
      <c r="S77" s="36"/>
      <c r="T77" s="37"/>
      <c r="U77" s="32" t="str">
        <f>IF($B$27&lt;S$46,"","Dépenses prévisionnelles")</f>
        <v/>
      </c>
      <c r="V77" s="36"/>
      <c r="W77" s="37"/>
      <c r="X77" s="32" t="str">
        <f>IF($B$27&lt;V$46,"","Dépenses prévisionnelles")</f>
        <v/>
      </c>
      <c r="Y77" s="36"/>
      <c r="Z77" s="37"/>
      <c r="AA77" s="32" t="str">
        <f>IF($B$27&lt;Y$46,"","Dépenses prévisionnelles")</f>
        <v/>
      </c>
      <c r="AB77" s="36"/>
      <c r="AC77" s="37"/>
      <c r="AD77" s="32" t="str">
        <f>IF($B$27&lt;AB$46,"","Dépenses prévisionnelles")</f>
        <v/>
      </c>
      <c r="AE77" s="36"/>
      <c r="AF77" s="37"/>
      <c r="AG77" s="32" t="str">
        <f>IF($B$27&lt;AE$46,"","Dépenses prévisionnelles")</f>
        <v/>
      </c>
      <c r="AH77" s="36"/>
      <c r="AI77" s="37"/>
      <c r="AJ77" s="32" t="str">
        <f>IF($B$27&lt;AH$46,"","Dépenses prévisionnelles")</f>
        <v/>
      </c>
      <c r="AK77" s="36"/>
      <c r="AL77" s="37"/>
      <c r="AM77" s="32" t="str">
        <f>IF($B$27&lt;AK$46,"","Dépenses prévisionnelles")</f>
        <v/>
      </c>
    </row>
    <row r="78" spans="1:39" s="8" customFormat="1" x14ac:dyDescent="0.25">
      <c r="A78" s="40" t="s">
        <v>18</v>
      </c>
      <c r="B78" s="41" t="s">
        <v>19</v>
      </c>
      <c r="C78" s="114">
        <f t="shared" ref="C78:C83" si="4">IF($B$27&gt;=1,F78,0)+IF($B$27&gt;=2,I78,0)+IF($B$27&gt;=3,L78,0)+IF($B$27&gt;=4,O78,0)+IF($B$27&gt;=5,R78,0)+IF($B$27&gt;=6,U78,0)+IF($B$27&gt;=7,X78,0)+IF($B$27&gt;=8,AA78,0)+IF($B$27&gt;=9,AD78,0)+IF($B$27&gt;=10,AG78)</f>
        <v>0</v>
      </c>
      <c r="D78" s="42"/>
      <c r="E78" s="43"/>
      <c r="F78" s="44"/>
      <c r="G78" s="42"/>
      <c r="H78" s="43"/>
      <c r="I78" s="44"/>
      <c r="J78" s="42"/>
      <c r="K78" s="43"/>
      <c r="L78" s="44"/>
      <c r="M78" s="42"/>
      <c r="N78" s="43"/>
      <c r="O78" s="44"/>
      <c r="P78" s="42"/>
      <c r="Q78" s="43"/>
      <c r="R78" s="44"/>
      <c r="S78" s="42"/>
      <c r="T78" s="43"/>
      <c r="U78" s="44"/>
      <c r="V78" s="42"/>
      <c r="W78" s="43"/>
      <c r="X78" s="44"/>
      <c r="Y78" s="42"/>
      <c r="Z78" s="43"/>
      <c r="AA78" s="44"/>
      <c r="AB78" s="42"/>
      <c r="AC78" s="43"/>
      <c r="AD78" s="44"/>
      <c r="AE78" s="45"/>
      <c r="AF78" s="46"/>
      <c r="AG78" s="44"/>
      <c r="AH78" s="45"/>
      <c r="AI78" s="46"/>
      <c r="AJ78" s="44"/>
      <c r="AK78" s="45"/>
      <c r="AL78" s="46"/>
      <c r="AM78" s="44"/>
    </row>
    <row r="79" spans="1:39" s="8" customFormat="1" x14ac:dyDescent="0.25">
      <c r="A79" s="40" t="s">
        <v>18</v>
      </c>
      <c r="B79" s="47" t="s">
        <v>19</v>
      </c>
      <c r="C79" s="115">
        <f t="shared" si="4"/>
        <v>0</v>
      </c>
      <c r="D79" s="48"/>
      <c r="E79" s="49"/>
      <c r="F79" s="50"/>
      <c r="G79" s="48"/>
      <c r="H79" s="49"/>
      <c r="I79" s="50"/>
      <c r="J79" s="48"/>
      <c r="K79" s="49"/>
      <c r="L79" s="50"/>
      <c r="M79" s="48"/>
      <c r="N79" s="49"/>
      <c r="O79" s="50"/>
      <c r="P79" s="48"/>
      <c r="Q79" s="49"/>
      <c r="R79" s="50"/>
      <c r="S79" s="48"/>
      <c r="T79" s="49"/>
      <c r="U79" s="50"/>
      <c r="V79" s="48"/>
      <c r="W79" s="49"/>
      <c r="X79" s="50"/>
      <c r="Y79" s="48"/>
      <c r="Z79" s="49"/>
      <c r="AA79" s="50"/>
      <c r="AB79" s="48"/>
      <c r="AC79" s="49"/>
      <c r="AD79" s="50"/>
      <c r="AE79" s="51"/>
      <c r="AF79" s="52"/>
      <c r="AG79" s="50"/>
      <c r="AH79" s="51"/>
      <c r="AI79" s="52"/>
      <c r="AJ79" s="50"/>
      <c r="AK79" s="51"/>
      <c r="AL79" s="52"/>
      <c r="AM79" s="50"/>
    </row>
    <row r="80" spans="1:39" s="8" customFormat="1" x14ac:dyDescent="0.25">
      <c r="A80" s="40" t="s">
        <v>18</v>
      </c>
      <c r="B80" s="47" t="s">
        <v>19</v>
      </c>
      <c r="C80" s="115">
        <f t="shared" si="4"/>
        <v>0</v>
      </c>
      <c r="D80" s="48"/>
      <c r="E80" s="49"/>
      <c r="F80" s="50"/>
      <c r="G80" s="48"/>
      <c r="H80" s="49"/>
      <c r="I80" s="50"/>
      <c r="J80" s="48"/>
      <c r="K80" s="49"/>
      <c r="L80" s="50"/>
      <c r="M80" s="48"/>
      <c r="N80" s="49"/>
      <c r="O80" s="50"/>
      <c r="P80" s="48"/>
      <c r="Q80" s="49"/>
      <c r="R80" s="50"/>
      <c r="S80" s="48"/>
      <c r="T80" s="49"/>
      <c r="U80" s="50"/>
      <c r="V80" s="48"/>
      <c r="W80" s="49"/>
      <c r="X80" s="50"/>
      <c r="Y80" s="48"/>
      <c r="Z80" s="49"/>
      <c r="AA80" s="50"/>
      <c r="AB80" s="48"/>
      <c r="AC80" s="49"/>
      <c r="AD80" s="50"/>
      <c r="AE80" s="51"/>
      <c r="AF80" s="52"/>
      <c r="AG80" s="50"/>
      <c r="AH80" s="51"/>
      <c r="AI80" s="52"/>
      <c r="AJ80" s="50"/>
      <c r="AK80" s="51"/>
      <c r="AL80" s="52"/>
      <c r="AM80" s="50"/>
    </row>
    <row r="81" spans="1:39" s="8" customFormat="1" x14ac:dyDescent="0.25">
      <c r="A81" s="40" t="s">
        <v>18</v>
      </c>
      <c r="B81" s="47" t="s">
        <v>19</v>
      </c>
      <c r="C81" s="115">
        <f t="shared" si="4"/>
        <v>0</v>
      </c>
      <c r="D81" s="48"/>
      <c r="E81" s="49"/>
      <c r="F81" s="50"/>
      <c r="G81" s="48"/>
      <c r="H81" s="49"/>
      <c r="I81" s="50"/>
      <c r="J81" s="48"/>
      <c r="K81" s="49"/>
      <c r="L81" s="50"/>
      <c r="M81" s="48"/>
      <c r="N81" s="49"/>
      <c r="O81" s="50"/>
      <c r="P81" s="48"/>
      <c r="Q81" s="49"/>
      <c r="R81" s="50"/>
      <c r="S81" s="48"/>
      <c r="T81" s="49"/>
      <c r="U81" s="50"/>
      <c r="V81" s="48"/>
      <c r="W81" s="49"/>
      <c r="X81" s="50"/>
      <c r="Y81" s="48"/>
      <c r="Z81" s="49"/>
      <c r="AA81" s="50"/>
      <c r="AB81" s="48"/>
      <c r="AC81" s="49"/>
      <c r="AD81" s="50"/>
      <c r="AE81" s="51"/>
      <c r="AF81" s="52"/>
      <c r="AG81" s="50"/>
      <c r="AH81" s="51"/>
      <c r="AI81" s="52"/>
      <c r="AJ81" s="50"/>
      <c r="AK81" s="51"/>
      <c r="AL81" s="52"/>
      <c r="AM81" s="50"/>
    </row>
    <row r="82" spans="1:39" s="8" customFormat="1" x14ac:dyDescent="0.25">
      <c r="A82" s="40" t="s">
        <v>18</v>
      </c>
      <c r="B82" s="47" t="s">
        <v>19</v>
      </c>
      <c r="C82" s="115">
        <f t="shared" si="4"/>
        <v>0</v>
      </c>
      <c r="D82" s="48"/>
      <c r="E82" s="49"/>
      <c r="F82" s="50"/>
      <c r="G82" s="48"/>
      <c r="H82" s="49"/>
      <c r="I82" s="50"/>
      <c r="J82" s="48"/>
      <c r="K82" s="49"/>
      <c r="L82" s="50"/>
      <c r="M82" s="48"/>
      <c r="N82" s="49"/>
      <c r="O82" s="50"/>
      <c r="P82" s="48"/>
      <c r="Q82" s="49"/>
      <c r="R82" s="50"/>
      <c r="S82" s="48"/>
      <c r="T82" s="49"/>
      <c r="U82" s="50"/>
      <c r="V82" s="48"/>
      <c r="W82" s="49"/>
      <c r="X82" s="50"/>
      <c r="Y82" s="48"/>
      <c r="Z82" s="49"/>
      <c r="AA82" s="50"/>
      <c r="AB82" s="48"/>
      <c r="AC82" s="49"/>
      <c r="AD82" s="50"/>
      <c r="AE82" s="51"/>
      <c r="AF82" s="52"/>
      <c r="AG82" s="50"/>
      <c r="AH82" s="51"/>
      <c r="AI82" s="52"/>
      <c r="AJ82" s="50"/>
      <c r="AK82" s="51"/>
      <c r="AL82" s="52"/>
      <c r="AM82" s="50"/>
    </row>
    <row r="83" spans="1:39" ht="15" x14ac:dyDescent="0.25">
      <c r="A83" s="34" t="s">
        <v>86</v>
      </c>
      <c r="B83" s="35"/>
      <c r="C83" s="117">
        <f t="shared" si="4"/>
        <v>0</v>
      </c>
      <c r="D83" s="38"/>
      <c r="E83" s="39"/>
      <c r="F83" s="29">
        <f>IF(F75&gt;$B$27,0,SUM(F78:F82))</f>
        <v>0</v>
      </c>
      <c r="G83" s="38"/>
      <c r="H83" s="39"/>
      <c r="I83" s="29">
        <f>IF(I75&gt;$B$27,0,SUM(I78:I82))</f>
        <v>0</v>
      </c>
      <c r="J83" s="38"/>
      <c r="K83" s="39"/>
      <c r="L83" s="29">
        <f>IF(L75&gt;$B$27,0,SUM(L78:L82))</f>
        <v>0</v>
      </c>
      <c r="M83" s="38"/>
      <c r="N83" s="39"/>
      <c r="O83" s="29">
        <f>IF(O75&gt;$B$27,0,SUM(O78:O82))</f>
        <v>0</v>
      </c>
      <c r="P83" s="38"/>
      <c r="Q83" s="39"/>
      <c r="R83" s="29">
        <f>IF(R75&gt;$B$27,0,SUM(R78:R82))</f>
        <v>0</v>
      </c>
      <c r="S83" s="38"/>
      <c r="T83" s="39"/>
      <c r="U83" s="29">
        <f>IF(U75&gt;$B$27,0,SUM(U78:U82))</f>
        <v>0</v>
      </c>
      <c r="V83" s="38"/>
      <c r="W83" s="39"/>
      <c r="X83" s="29">
        <f>IF(X75&gt;$B$27,0,SUM(X78:X82))</f>
        <v>0</v>
      </c>
      <c r="Y83" s="38"/>
      <c r="Z83" s="39"/>
      <c r="AA83" s="29">
        <f>IF(AA75&gt;$B$27,0,SUM(AA78:AA82))</f>
        <v>0</v>
      </c>
      <c r="AB83" s="38"/>
      <c r="AC83" s="39"/>
      <c r="AD83" s="29">
        <f>IF(AD75&gt;$B$27,0,SUM(AD78:AD82))</f>
        <v>0</v>
      </c>
      <c r="AE83" s="38"/>
      <c r="AF83" s="39"/>
      <c r="AG83" s="29">
        <f>IF(AG75&gt;$B$27,0,SUM(AG78:AG82))</f>
        <v>0</v>
      </c>
      <c r="AH83" s="38"/>
      <c r="AI83" s="39"/>
      <c r="AJ83" s="29">
        <f>IF(AJ75&gt;$B$27,0,SUM(AJ78:AJ82))</f>
        <v>0</v>
      </c>
      <c r="AK83" s="38"/>
      <c r="AL83" s="39"/>
      <c r="AM83" s="29">
        <f>IF(AM75&gt;$B$27,0,SUM(AM78:AM82))</f>
        <v>0</v>
      </c>
    </row>
    <row r="84" spans="1:39" ht="7.5" customHeight="1" x14ac:dyDescent="0.25">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row>
    <row r="85" spans="1:39" ht="7.5" customHeight="1" x14ac:dyDescent="0.25">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row>
    <row r="86" spans="1:39" ht="15" x14ac:dyDescent="0.25">
      <c r="A86" s="245" t="s">
        <v>88</v>
      </c>
      <c r="B86" s="246"/>
      <c r="C86" s="143" t="s">
        <v>0</v>
      </c>
      <c r="D86" s="230" t="str">
        <f>$A$32</f>
        <v/>
      </c>
      <c r="E86" s="231"/>
      <c r="F86" s="231"/>
      <c r="G86" s="230" t="str">
        <f>$A$33</f>
        <v/>
      </c>
      <c r="H86" s="231"/>
      <c r="I86" s="231"/>
      <c r="J86" s="230" t="str">
        <f>$A$34</f>
        <v/>
      </c>
      <c r="K86" s="231"/>
      <c r="L86" s="231"/>
      <c r="M86" s="230" t="str">
        <f>$A$35</f>
        <v/>
      </c>
      <c r="N86" s="231"/>
      <c r="O86" s="231"/>
      <c r="P86" s="230" t="str">
        <f>$A$36</f>
        <v/>
      </c>
      <c r="Q86" s="231"/>
      <c r="R86" s="231"/>
      <c r="S86" s="230" t="str">
        <f>$A$37</f>
        <v/>
      </c>
      <c r="T86" s="231"/>
      <c r="U86" s="231"/>
      <c r="V86" s="230" t="str">
        <f>$A$38</f>
        <v/>
      </c>
      <c r="W86" s="231"/>
      <c r="X86" s="231"/>
      <c r="Y86" s="230" t="str">
        <f>$A$39</f>
        <v/>
      </c>
      <c r="Z86" s="231"/>
      <c r="AA86" s="231"/>
      <c r="AB86" s="230" t="str">
        <f>$A$40</f>
        <v/>
      </c>
      <c r="AC86" s="231"/>
      <c r="AD86" s="231"/>
      <c r="AE86" s="230" t="str">
        <f>$A$41</f>
        <v/>
      </c>
      <c r="AF86" s="231"/>
      <c r="AG86" s="231"/>
      <c r="AH86" s="230" t="str">
        <f>$A$42</f>
        <v/>
      </c>
      <c r="AI86" s="231"/>
      <c r="AJ86" s="231"/>
      <c r="AK86" s="230" t="str">
        <f>$A$43</f>
        <v/>
      </c>
      <c r="AL86" s="231"/>
      <c r="AM86" s="231"/>
    </row>
    <row r="87" spans="1:39" s="8" customFormat="1" ht="28.5" x14ac:dyDescent="0.25">
      <c r="A87" s="247"/>
      <c r="B87" s="248"/>
      <c r="C87" s="116" t="s">
        <v>15</v>
      </c>
      <c r="D87" s="70"/>
      <c r="E87" s="71"/>
      <c r="F87" s="72" t="str">
        <f>IF($B$27&lt;D$46,"","Dépenses prévisionnelles")</f>
        <v/>
      </c>
      <c r="G87" s="70"/>
      <c r="H87" s="71"/>
      <c r="I87" s="72" t="str">
        <f>IF($B$27&lt;G$46,"","Dépenses prévisionnelles")</f>
        <v/>
      </c>
      <c r="J87" s="70"/>
      <c r="K87" s="71"/>
      <c r="L87" s="72" t="str">
        <f>IF($B$27&lt;J$46,"","Dépenses prévisionnelles")</f>
        <v/>
      </c>
      <c r="M87" s="70"/>
      <c r="N87" s="71"/>
      <c r="O87" s="72" t="str">
        <f>IF($B$27&lt;M$46,"","Dépenses prévisionnelles")</f>
        <v/>
      </c>
      <c r="P87" s="70"/>
      <c r="Q87" s="71"/>
      <c r="R87" s="72" t="str">
        <f>IF($B$27&lt;P$46,"","Dépenses prévisionnelles")</f>
        <v/>
      </c>
      <c r="S87" s="70"/>
      <c r="T87" s="71"/>
      <c r="U87" s="72" t="str">
        <f>IF($B$27&lt;S$46,"","Dépenses prévisionnelles")</f>
        <v/>
      </c>
      <c r="V87" s="70"/>
      <c r="W87" s="71"/>
      <c r="X87" s="72" t="str">
        <f>IF($B$27&lt;V$46,"","Dépenses prévisionnelles")</f>
        <v/>
      </c>
      <c r="Y87" s="70"/>
      <c r="Z87" s="71"/>
      <c r="AA87" s="72" t="str">
        <f>IF($B$27&lt;Y$46,"","Dépenses prévisionnelles")</f>
        <v/>
      </c>
      <c r="AB87" s="70"/>
      <c r="AC87" s="71"/>
      <c r="AD87" s="72" t="str">
        <f>IF($B$27&lt;AB$46,"","Dépenses prévisionnelles")</f>
        <v/>
      </c>
      <c r="AE87" s="70"/>
      <c r="AF87" s="71"/>
      <c r="AG87" s="72" t="str">
        <f>IF($B$27&lt;AE$46,"","Dépenses prévisionnelles")</f>
        <v/>
      </c>
      <c r="AH87" s="70"/>
      <c r="AI87" s="71"/>
      <c r="AJ87" s="72" t="str">
        <f>IF($B$27&lt;AH$46,"","Dépenses prévisionnelles")</f>
        <v/>
      </c>
      <c r="AK87" s="70"/>
      <c r="AL87" s="71"/>
      <c r="AM87" s="72" t="str">
        <f>IF($B$27&lt;AK$46,"","Dépenses prévisionnelles")</f>
        <v/>
      </c>
    </row>
    <row r="88" spans="1:39" ht="15" x14ac:dyDescent="0.25">
      <c r="A88" s="58" t="s">
        <v>87</v>
      </c>
      <c r="B88" s="59"/>
      <c r="C88" s="117">
        <f>IF(AM$46&gt;$B$27,0,IFERROR(C60,0)+IFERROR(C74,0)+IFERROR(C83,0))</f>
        <v>0</v>
      </c>
      <c r="D88" s="73"/>
      <c r="E88" s="74"/>
      <c r="F88" s="75">
        <f>IF(D$46&gt;$B$27,0,IFERROR(F60,0)+IFERROR(F74,0)+IFERROR(F83,0))</f>
        <v>0</v>
      </c>
      <c r="G88" s="73"/>
      <c r="H88" s="74"/>
      <c r="I88" s="75">
        <f>IF(G$46&gt;$B$27,0,IFERROR(I60,0)+IFERROR(I74,0)+IFERROR(I83,0)+IFERROR(#REF!,0))</f>
        <v>0</v>
      </c>
      <c r="J88" s="73"/>
      <c r="K88" s="74"/>
      <c r="L88" s="75">
        <f>IF(J$46&gt;$B$27,0,IFERROR(L60,0)+IFERROR(L74,0)+IFERROR(L83,0)+IFERROR(#REF!,0))</f>
        <v>0</v>
      </c>
      <c r="M88" s="73"/>
      <c r="N88" s="74"/>
      <c r="O88" s="75">
        <f>IF(M$46&gt;$B$27,0,IFERROR(O60,0)+IFERROR(O74,0)+IFERROR(O83,0)+IFERROR(#REF!,0))</f>
        <v>0</v>
      </c>
      <c r="P88" s="73"/>
      <c r="Q88" s="74"/>
      <c r="R88" s="75">
        <f>IF(P$46&gt;$B$27,0,IFERROR(R60,0)+IFERROR(R74,0)+IFERROR(R83,0)+IFERROR(#REF!,0))</f>
        <v>0</v>
      </c>
      <c r="S88" s="73"/>
      <c r="T88" s="74"/>
      <c r="U88" s="75">
        <f>IF(S$46&gt;$B$27,0,IFERROR(U60,0)+IFERROR(U74,0)+IFERROR(U83,0)+IFERROR(#REF!,0))</f>
        <v>0</v>
      </c>
      <c r="V88" s="73"/>
      <c r="W88" s="74"/>
      <c r="X88" s="75">
        <f>IF(V$46&gt;$B$27,0,IFERROR(X60,0)+IFERROR(X74,0)+IFERROR(X83,0)+IFERROR(#REF!,0))</f>
        <v>0</v>
      </c>
      <c r="Y88" s="73"/>
      <c r="Z88" s="74"/>
      <c r="AA88" s="75">
        <f>IF(Y$46&gt;$B$27,0,IFERROR(AA60,0)+IFERROR(AA74,0)+IFERROR(AA83,0)+IFERROR(#REF!,0))</f>
        <v>0</v>
      </c>
      <c r="AB88" s="73"/>
      <c r="AC88" s="74"/>
      <c r="AD88" s="75">
        <f>IF(AB$46&gt;$B$27,0,IFERROR(AD60,0)+IFERROR(AD74,0)+IFERROR(AD83,0)+IFERROR(#REF!,0))</f>
        <v>0</v>
      </c>
      <c r="AE88" s="73"/>
      <c r="AF88" s="74"/>
      <c r="AG88" s="75">
        <f>IF(AE$46&gt;$B$27,0,IFERROR(AG60,0)+IFERROR(AG74,0)+IFERROR(AG83,0)+IFERROR(#REF!,0))</f>
        <v>0</v>
      </c>
      <c r="AH88" s="73"/>
      <c r="AI88" s="74"/>
      <c r="AJ88" s="75">
        <f>IF(AH$46&gt;$B$27,0,IFERROR(AJ60,0)+IFERROR(AJ74,0)+IFERROR(AJ83,0)+IFERROR(#REF!,0))</f>
        <v>0</v>
      </c>
      <c r="AK88" s="73"/>
      <c r="AL88" s="74"/>
      <c r="AM88" s="75">
        <f>IF(AK$46&gt;$B$27,0,IFERROR(AM60,0)+IFERROR(AM74,0)+IFERROR(AM83,0)+IFERROR(#REF!,0))</f>
        <v>0</v>
      </c>
    </row>
    <row r="89" spans="1:39" s="24" customFormat="1" ht="26.25" x14ac:dyDescent="0.25">
      <c r="A89" s="23"/>
      <c r="C89" s="25"/>
      <c r="D89" s="25"/>
      <c r="E89" s="26"/>
    </row>
    <row r="90" spans="1:39" s="3" customFormat="1" ht="27.95" customHeight="1" x14ac:dyDescent="0.25">
      <c r="A90" s="6" t="s">
        <v>62</v>
      </c>
      <c r="B90" s="6"/>
      <c r="C90" s="6"/>
      <c r="D90" s="6"/>
      <c r="E90" s="6"/>
    </row>
    <row r="91" spans="1:39" ht="27" customHeight="1" x14ac:dyDescent="0.25">
      <c r="A91" s="108" t="s">
        <v>58</v>
      </c>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row>
    <row r="92" spans="1:39" s="8" customFormat="1" ht="45" x14ac:dyDescent="0.25">
      <c r="A92" s="61" t="s">
        <v>8</v>
      </c>
      <c r="B92" s="62"/>
      <c r="C92" s="139" t="s">
        <v>27</v>
      </c>
      <c r="D92" s="137" t="s">
        <v>28</v>
      </c>
      <c r="E92" s="137" t="s">
        <v>68</v>
      </c>
    </row>
    <row r="93" spans="1:39" x14ac:dyDescent="0.25">
      <c r="A93" s="54" t="s">
        <v>11</v>
      </c>
      <c r="B93" s="55"/>
      <c r="C93" s="121">
        <f>IF(AND($B$27&gt;=1,$B$32=$A93),F$88,0)+IF(AND($B$27&gt;=2,$B$33=$A93),I$88,0)+IF(AND($B$27&gt;=3,$B$34=$A93),L$88,0)+IF(AND($B$27&gt;=4,$B$35=$A93),O$88,0)+IF(AND($B$27&gt;=5,$B$36=$A93),R$88,0)+IF(AND($B$27&gt;=6,$B$37=$A93),U$88,0)+IF(AND($B$27&gt;=7,$B$38=$A93),X$88,0)+IF(AND($B$27&gt;=8,$B$39=$A93),AA$88,0)+IF(AND($B$27&gt;=9,$B$40=$A93),AD$88,0)+IF(AND($B$27&gt;=10,$B$41=$A93),AG$88,0)</f>
        <v>0</v>
      </c>
      <c r="D93" s="64">
        <f>IF(AND($B$21="publique", $B$26="Organisme de recherche et de diffusion des connaissances"), 100%,IF(AND($B$21="privée", $B$26="Organisme de recherche et de diffusion des connaissances"), 80%,IF(AND($B$26="Entreprise", $B$20="Petite ou moyenne", $B$28="aucune"), 60%,IF(AND($B$26="Entreprise", $B$20="GE", $B$28="aucune"), 50%,IF(AND($B$26="Entreprise", $B$20="Petite ou moyenne", $B$28="majoration possible"), 75%,IF(AND($B$26="Entreprise", $B$20="GE", $B$28="majoration possible"), 65%, 0%))))))</f>
        <v>0</v>
      </c>
      <c r="E93" s="65">
        <f>ROUND(C93*D93,2)</f>
        <v>0</v>
      </c>
    </row>
    <row r="94" spans="1:39" x14ac:dyDescent="0.25">
      <c r="A94" s="54" t="s">
        <v>13</v>
      </c>
      <c r="B94" s="55"/>
      <c r="C94" s="119">
        <f>IF(AND($B$27&gt;=1,$B$32=$A94),F$88,0)+IF(AND($B$27&gt;=2,$B$33=$A94),I$88,0)+IF(AND($B$27&gt;=3,$B$34=$A94),L$88,0)+IF(AND($B$27&gt;=4,$B$35=$A94),O$88,0)+IF(AND($B$27&gt;=5,$B$36=$A94),R$88,0)+IF(AND($B$27&gt;=6,$B$37=$A94),U$88,0)+IF(AND($B$27&gt;=7,$B$38=$A94),X$88,0)+IF(AND($B$27&gt;=8,$B$39=$A94),AA$88,0)+IF(AND($B$27&gt;=9,$B$40=$A94),AD$88,0)+IF(AND($B$27&gt;=10,$B$41=$A94),AG$88,0)</f>
        <v>0</v>
      </c>
      <c r="D94" s="64">
        <f>IF(AND($B$21="publique", $B$26="Organisme de recherche et de diffusion des connaissances"), 100%,IF(AND($B$21="privée", $B$26="Organisme de recherche et de diffusion des connaissances"), 80%,IF(AND($B$26="Entreprise", $B$20="petite ou moyenne", $B$28="aucune"), 35%,IF(AND($B$26="Entreprise", $B$20="GE", $B$28="aucune"),25%,IF(AND($B$26="Entreprise", $B$20="petite ou moyenne", $B$28="majoration possible"), 50%,IF(AND($B$26="Entreprise", $B$20="GE", $B$28="majoration possible"), 40%, 0%))))))</f>
        <v>0</v>
      </c>
      <c r="E94" s="65">
        <f>ROUND(C94*D94,2)</f>
        <v>0</v>
      </c>
    </row>
    <row r="95" spans="1:39" ht="15" x14ac:dyDescent="0.25">
      <c r="A95" s="58"/>
      <c r="B95" s="59"/>
      <c r="C95" s="138">
        <f>SUM(C93:C94)</f>
        <v>0</v>
      </c>
      <c r="D95" s="60"/>
      <c r="E95" s="66">
        <f>SUM(E93:E94)</f>
        <v>0</v>
      </c>
    </row>
    <row r="96" spans="1:39" ht="15" thickBot="1" x14ac:dyDescent="0.3"/>
    <row r="97" spans="1:32" s="67" customFormat="1" ht="16.5" thickBot="1" x14ac:dyDescent="0.3">
      <c r="A97" s="67" t="s">
        <v>147</v>
      </c>
      <c r="C97" s="156"/>
    </row>
    <row r="98" spans="1:32" s="24" customFormat="1" ht="26.25" x14ac:dyDescent="0.25">
      <c r="A98" s="23"/>
      <c r="C98" s="25"/>
      <c r="D98" s="25"/>
      <c r="E98" s="26"/>
    </row>
    <row r="99" spans="1:32" s="3" customFormat="1" ht="27.95" customHeight="1" x14ac:dyDescent="0.25">
      <c r="A99" s="6" t="s">
        <v>144</v>
      </c>
      <c r="B99" s="6"/>
      <c r="C99" s="6"/>
      <c r="D99" s="6"/>
      <c r="E99" s="6"/>
    </row>
    <row r="100" spans="1:32" ht="7.5" customHeight="1" x14ac:dyDescent="0.2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8" customFormat="1" ht="42.75" customHeight="1" x14ac:dyDescent="0.25">
      <c r="A101" s="137" t="s">
        <v>30</v>
      </c>
      <c r="B101" s="137" t="s">
        <v>31</v>
      </c>
      <c r="C101" s="139" t="s">
        <v>32</v>
      </c>
      <c r="D101" s="1"/>
    </row>
    <row r="102" spans="1:32" x14ac:dyDescent="0.25">
      <c r="A102" s="215" t="s">
        <v>2</v>
      </c>
      <c r="B102" s="56" t="s">
        <v>71</v>
      </c>
      <c r="C102" s="144">
        <f>MIN(C97,E95)</f>
        <v>0</v>
      </c>
    </row>
    <row r="103" spans="1:32" x14ac:dyDescent="0.25">
      <c r="A103" s="216"/>
      <c r="B103" s="27" t="s">
        <v>72</v>
      </c>
      <c r="C103" s="140"/>
    </row>
    <row r="104" spans="1:32" x14ac:dyDescent="0.25">
      <c r="A104" s="216"/>
      <c r="B104" s="27" t="s">
        <v>73</v>
      </c>
      <c r="C104" s="140">
        <v>0</v>
      </c>
    </row>
    <row r="105" spans="1:32" x14ac:dyDescent="0.25">
      <c r="A105" s="216"/>
      <c r="B105" s="27" t="s">
        <v>74</v>
      </c>
      <c r="C105" s="140"/>
    </row>
    <row r="106" spans="1:32" x14ac:dyDescent="0.25">
      <c r="A106" s="216"/>
      <c r="B106" s="27" t="s">
        <v>75</v>
      </c>
      <c r="C106" s="140"/>
    </row>
    <row r="107" spans="1:32" x14ac:dyDescent="0.25">
      <c r="A107" s="216"/>
      <c r="B107" s="27" t="s">
        <v>76</v>
      </c>
      <c r="C107" s="140">
        <v>0</v>
      </c>
    </row>
    <row r="108" spans="1:32" x14ac:dyDescent="0.25">
      <c r="A108" s="216"/>
      <c r="B108" s="27" t="s">
        <v>77</v>
      </c>
      <c r="C108" s="140">
        <v>0</v>
      </c>
    </row>
    <row r="109" spans="1:32" x14ac:dyDescent="0.25">
      <c r="A109" s="216"/>
      <c r="B109" s="68" t="s">
        <v>78</v>
      </c>
      <c r="C109" s="141">
        <v>0</v>
      </c>
    </row>
    <row r="110" spans="1:32" ht="15" x14ac:dyDescent="0.25">
      <c r="A110" s="217"/>
      <c r="B110" s="69" t="s">
        <v>33</v>
      </c>
      <c r="C110" s="142">
        <f>SUM(C102:C109)</f>
        <v>0</v>
      </c>
    </row>
    <row r="111" spans="1:32" x14ac:dyDescent="0.25">
      <c r="A111" s="215" t="s">
        <v>80</v>
      </c>
      <c r="B111" s="56" t="s">
        <v>1</v>
      </c>
      <c r="C111" s="144">
        <f>C117-C110-SUM(C112:C115)</f>
        <v>0</v>
      </c>
    </row>
    <row r="112" spans="1:32" x14ac:dyDescent="0.25">
      <c r="A112" s="216"/>
      <c r="B112" s="27" t="s">
        <v>34</v>
      </c>
      <c r="C112" s="140">
        <v>0</v>
      </c>
    </row>
    <row r="113" spans="1:32" x14ac:dyDescent="0.25">
      <c r="A113" s="216"/>
      <c r="B113" s="27" t="s">
        <v>79</v>
      </c>
      <c r="C113" s="140"/>
    </row>
    <row r="114" spans="1:32" x14ac:dyDescent="0.25">
      <c r="A114" s="216"/>
      <c r="B114" s="27" t="s">
        <v>89</v>
      </c>
      <c r="C114" s="140">
        <v>0</v>
      </c>
    </row>
    <row r="115" spans="1:32" x14ac:dyDescent="0.25">
      <c r="A115" s="216"/>
      <c r="B115" s="68" t="s">
        <v>17</v>
      </c>
      <c r="C115" s="141">
        <v>0</v>
      </c>
    </row>
    <row r="116" spans="1:32" ht="15" x14ac:dyDescent="0.25">
      <c r="A116" s="217"/>
      <c r="B116" s="69" t="s">
        <v>90</v>
      </c>
      <c r="C116" s="142">
        <f>SUM(C111:C115)</f>
        <v>0</v>
      </c>
    </row>
    <row r="117" spans="1:32" ht="15" x14ac:dyDescent="0.25">
      <c r="A117" s="58" t="s">
        <v>35</v>
      </c>
      <c r="B117" s="59"/>
      <c r="C117" s="138">
        <f>C88</f>
        <v>0</v>
      </c>
    </row>
    <row r="118" spans="1:32" s="24" customFormat="1" ht="26.25" x14ac:dyDescent="0.25">
      <c r="A118" s="23"/>
      <c r="C118" s="25"/>
      <c r="D118" s="25"/>
      <c r="E118" s="26"/>
    </row>
    <row r="119" spans="1:32" s="3" customFormat="1" ht="27.95" customHeight="1" x14ac:dyDescent="0.25">
      <c r="A119" s="6" t="s">
        <v>84</v>
      </c>
      <c r="B119" s="6"/>
      <c r="C119" s="6"/>
      <c r="D119" s="6"/>
      <c r="E119" s="6"/>
    </row>
    <row r="120" spans="1:32" ht="7.5" customHeight="1" x14ac:dyDescent="0.2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row>
    <row r="121" spans="1:32" s="8" customFormat="1" ht="30" customHeight="1" x14ac:dyDescent="0.25">
      <c r="A121" s="76" t="s">
        <v>16</v>
      </c>
      <c r="B121" s="139" t="s">
        <v>15</v>
      </c>
      <c r="C121" s="243" t="s">
        <v>51</v>
      </c>
      <c r="D121" s="244"/>
    </row>
    <row r="122" spans="1:32" ht="15" customHeight="1" x14ac:dyDescent="0.25">
      <c r="A122" s="56" t="s">
        <v>91</v>
      </c>
      <c r="B122" s="121">
        <f>IF($B$27&gt;=1,SUMIFS($F$49:$F$59,$A$49:$A$59,"Dépenses de personnel d'ingénieurs (salariés permanents)"),0)+IF($B$27&gt;=2,SUMIFS($I$49:$I$59,$A$49:$A$59,"Dépenses de personnel d'ingénieurs (salariés permanents)"),0)+IF($B$27&gt;=3,SUMIFS($L$49:$L$59,$A$49:$A$59,"Dépenses de personnel d'ingénieurs (salariés permanents)"),0)+IF($B$27&gt;=4,SUMIFS($O$49:$O$59,$A$49:$A$59,"Dépenses de personnel d'ingénieurs (salariés permanents)"),0)+IF($B$27&gt;=5,SUMIFS($R$49:$R$59,$A$49:$A$59,"Dépenses de personnel d'ingénieurs (salariés permanents)"),0)+IF($B$27&gt;=6,SUMIFS($U$49:$U$59,$A$49:$A$59,"Dépenses de personnel d'ingénieurs (salariés permanents)"),0)+IF($B$27&gt;=7,SUMIFS($X$49:$X$59,$A$49:$A$59,"Dépenses de personnel d'ingénieurs (salariés permanents)"),0)+IF($B$27&gt;=8,SUMIFS($AA$49:$AA$59,$A$49:$A$59,"Dépenses de personnel d'ingénieurs (salariés permanents)"),0)+IF($B$27&gt;=9,SUMIFS($AD$49:$AD$59,$A$49:$A$59,"Dépenses de personnel d'ingénieurs (salariés permanents)"),0)+IF($B$27&gt;=10,SUMIFS($AJ$49:$AJ$59,$A$49:$A$59,"Dépenses de personnel d'ingénieurs (salariés permanents)"),0)+IF($B$27&gt;=11,SUMIFS($AM$49:$AM$59,$A$49:$A$59,"Dépenses de personnel d'ingénieurs (salariés permanents)"),0)+IF($B$27&gt;=12,SUMIFS($AG$49:$AG$59,$A$49:$A$59,"Dépenses de personnel d'ingénieurs (salariés permanents)"),0)</f>
        <v>0</v>
      </c>
      <c r="C122" s="239">
        <f>SUM(B122:B136)</f>
        <v>0</v>
      </c>
      <c r="D122" s="240"/>
      <c r="E122" s="30"/>
    </row>
    <row r="123" spans="1:32" ht="15" customHeight="1" x14ac:dyDescent="0.25">
      <c r="A123" s="56" t="s">
        <v>92</v>
      </c>
      <c r="B123" s="120">
        <f>IF($B$27&gt;=1,SUMIFS($F$49:$F$59,$A$49:$A$59,"Dépenses de personnel d'ingénieurs (cdd)"),0)+IF($B$27&gt;=2,SUMIFS($I$49:$I$59,$A$49:$A$59,"Dépenses de personnel d'ingénieurs (cdd)"),0)+IF($B$27&gt;=3,SUMIFS($L$49:$L$59,$A$49:$A$59,"Dépenses de personnel d'ingénieurs (cdd)"),0)+IF($B$27&gt;=4,SUMIFS($O$49:$O$59,$A$49:$A$59,"Dépenses de personnel d'ingénieurs (cdd)"),0)+IF($B$27&gt;=5,SUMIFS($R$49:$R$59,$A$49:$A$59,"Dépenses de personnel d'ingénieurs (cdd)"),0)+IF($B$27&gt;=6,SUMIFS($U$49:$U$59,$A$49:$A$59,"Dépenses de personnel d'ingénieurs (cdd)"),0)+IF($B$27&gt;=7,SUMIFS($X$49:$X$59,$A$49:$A$59,"Dépenses de personnel d'ingénieurs (cdd)"),0)+IF($B$27&gt;=8,SUMIFS($AA$49:$AA$59,$A$49:$A$59,"Dépenses de personnel d'ingénieurs (cdd)"),0)+IF($B$27&gt;=9,SUMIFS($AD$49:$AD$59,$A$49:$A$59,"Dépenses de personnel d'ingénieurs (cdd)"),0)+IF($B$27&gt;=10,SUMIFS($AJ$49:$AJ$59,$A$49:$A$59,"Dépenses de personnel d'ingénieurs (cdd)"),0)+IF($B$27&gt;=11,SUMIFS($AM$49:$AM$59,$A$49:$A$59,"Dépenses de personnel d'ingénieurs (cdd)"),0)+IF($B$27&gt;=12,SUMIFS($AG$49:$AG$59,$A$49:$A$59,"Dépenses de personnel d'ingénieurs (cdd)"),0)</f>
        <v>0</v>
      </c>
      <c r="C123" s="241"/>
      <c r="D123" s="242"/>
      <c r="E123" s="30"/>
    </row>
    <row r="124" spans="1:32" ht="15" customHeight="1" x14ac:dyDescent="0.25">
      <c r="A124" s="56" t="s">
        <v>93</v>
      </c>
      <c r="B124" s="120">
        <f>IF($B$27&gt;=1,SUMIFS($F$49:$F$59,$A$49:$A$59,"Dépenses de personnel d'ingénieurs (stagiaires)"),0)+IF($B$27&gt;=2,SUMIFS($I$49:$I$59,$A$49:$A$59,"Dépenses de personnel d'ingénieurs (stagiaires)"),0)+IF($B$27&gt;=3,SUMIFS($L$49:$L$59,$A$49:$A$59,"Dépenses de personnel d'ingénieurs (stagiaires)"),0)+IF($B$27&gt;=4,SUMIFS($O$49:$O$59,$A$49:$A$59,"Dépenses de personnel d'ingénieurs (stagiaires)"),0)+IF($B$27&gt;=5,SUMIFS($R$49:$R$59,$A$49:$A$59,"Dépenses de personnel d'ingénieurs (stagiaires)"),0)+IF($B$27&gt;=6,SUMIFS($U$49:$U$59,$A$49:$A$59,"Dépenses de personnel d'ingénieurs (stagiaires)"),0)+IF($B$27&gt;=7,SUMIFS($X$49:$X$59,$A$49:$A$59,"Dépenses de personnel d'ingénieurs (stagiaires)"),0)+IF($B$27&gt;=8,SUMIFS($AA$49:$AA$59,$A$49:$A$59,"Dépenses de personnel d'ingénieurs (cdd)"),0)+IF($B$27&gt;=9,SUMIFS($AD$49:$AD$59,$A$49:$A$59,"Dépenses de personnel d'ingénieurs (cdd)"),0)+IF($B$27&gt;=10,SUMIFS($AJ$49:$AJ$59,$A$49:$A$59,"Dépenses de personnel d'ingénieurs (cdd)"),0)+IF($B$27&gt;=11,SUMIFS($AM$49:$AM$59,$A$49:$A$59,"Dépenses de personnel d'ingénieurs (stagiaires)"),0)+IF($B$27&gt;=12,SUMIFS($AG$49:$AG$59,$A$49:$A$59,"Dépenses de personnel d'ingénieurs (stagiaires)"),0)</f>
        <v>0</v>
      </c>
      <c r="C124" s="241"/>
      <c r="D124" s="242"/>
      <c r="E124" s="30"/>
    </row>
    <row r="125" spans="1:32" ht="15" customHeight="1" x14ac:dyDescent="0.25">
      <c r="A125" s="56" t="s">
        <v>94</v>
      </c>
      <c r="B125" s="120">
        <f>IF($B$27&gt;=1,SUMIFS($F$49:$F$59,$A$49:$A$59,"Dépenses de personnel de techniciens (salariés permanents)"),0)+IF($B$27&gt;=2,SUMIFS($I$49:$I$59,$A$49:$A$59,"Dépenses de personnel de techniciens (salariés permanents)"),0)+IF($B$27&gt;=3,SUMIFS($L$49:$L$59,$A$49:$A$59,"Dépenses de personnel de techniciens (salariés permanents)"),0)+IF($B$27&gt;=4,SUMIFS($O$49:$O$59,$A$49:$A$59,"Dépenses de personnel de techniciens (salariés permanents)"),0)+IF($B$27&gt;=5,SUMIFS($R$49:$R$59,$A$49:$A$59,"Dépenses de personnel de techniciens (salariés permanents)"),0)+IF($B$27&gt;=6,SUMIFS($U$49:$U$59,$A$49:$A$59,"Dépenses de personnel de techniciens (salariés permanents)"),0)+IF($B$27&gt;=7,SUMIFS($X$49:$X$59,$A$49:$A$59,"Dépenses de personnel de techniciens (salariés permanents)"),0)+IF($B$27&gt;=8,SUMIFS($AA$49:$AA$59,$A$49:$A$59,"Dépenses de personnel de techniciens (salariés permanents)"),0)+IF($B$27&gt;=9,SUMIFS($AD$49:$AD$59,$A$49:$A$59,"Dépenses de personnel de techniciens (salariés permanents)"),0)+IF($B$27&gt;=10,SUMIFS($AJ$49:$AJ$59,$A$49:$A$59,"Dépenses de personnel de techniciens (salariés permanents)"),0)+IF($B$27&gt;=11,SUMIFS($AM$49:$AM$59,$A$49:$A$59,"Dépenses de personnel de techniciens (salariés permanents)"),0)+IF($B$27&gt;=12,SUMIFS($AG$49:$AG$59,$A$49:$A$59,"Dépenses de personnel de techniciens (salariés permanents)"),0)</f>
        <v>0</v>
      </c>
      <c r="C125" s="241"/>
      <c r="D125" s="242"/>
    </row>
    <row r="126" spans="1:32" ht="15" customHeight="1" x14ac:dyDescent="0.25">
      <c r="A126" s="56" t="s">
        <v>95</v>
      </c>
      <c r="B126" s="120">
        <f>IF($B$27&gt;=1,SUMIFS($F$49:$F$59,$A$49:$A$59,"Dépenses de personnel de techniciens (cdd)"),0)+IF($B$27&gt;=2,SUMIFS($I$49:$I$59,$A$49:$A$59,"Dépenses de personnel de techniciens (cdd)"),0)+IF($B$27&gt;=3,SUMIFS($L$49:$L$59,$A$49:$A$59,"Dépenses de personnel de techniciens (cdd)"),0)+IF($B$27&gt;=4,SUMIFS($O$49:$O$59,$A$49:$A$59,"Dépenses de personnel de techniciens (cdd)"),0)+IF($B$27&gt;=5,SUMIFS($R$49:$R$59,$A$49:$A$59,"Dépenses de personnel de techniciens (cdd)"),0)+IF($B$27&gt;=6,SUMIFS($U$49:$U$59,$A$49:$A$59,"Dépenses de personnel de techniciens (cdd)"),0)+IF($B$27&gt;=7,SUMIFS($X$49:$X$59,$A$49:$A$59,"Dépenses de personnel de techniciens (cdd)"),0)+IF($B$27&gt;=8,SUMIFS($AA$49:$AA$59,$A$49:$A$59,"Dépenses de personnel de techniciens (cdd)"),0)+IF($B$27&gt;=9,SUMIFS($AD$49:$AD$59,$A$49:$A$59,"Dépenses de personnel de techniciens (cdd)"),0)+IF($B$27&gt;=10,SUMIFS($AJ$49:$AJ$59,$A$49:$A$59,"Dépenses de personnel de techniciens (cdd)"),0)+IF($B$27&gt;=11,SUMIFS($AM$49:$AM$59,$A$49:$A$59,"Dépenses de personnel de techniciens (cdd)"),0)+IF($B$27&gt;=12,SUMIFS($AG$49:$AG$59,$A$49:$A$59,"Dépenses de personnel de techniciens (cdd)"),0)</f>
        <v>0</v>
      </c>
      <c r="C126" s="241"/>
      <c r="D126" s="242"/>
      <c r="E126" s="30"/>
    </row>
    <row r="127" spans="1:32" ht="15" customHeight="1" x14ac:dyDescent="0.25">
      <c r="A127" s="56" t="s">
        <v>96</v>
      </c>
      <c r="B127" s="120">
        <f>IF($B$27&gt;=1,SUMIFS($F$49:$F$59,$A$49:$A$59,"Dépenses de personnel de techniciens (stagiaires)"),0)+IF($B$27&gt;=2,SUMIFS($I$49:$I$59,$A$49:$A$59,"Dépenses de personnel de techniciens (stagiaires)"),0)+IF($B$27&gt;=3,SUMIFS($L$49:$L$59,$A$49:$A$59,"Dépenses de personnel de techniciens (stagiaires)"),0)+IF($B$27&gt;=4,SUMIFS($O$49:$O$59,$A$49:$A$59,"Dépenses de personnel de techniciens (stagiaires)"),0)+IF($B$27&gt;=5,SUMIFS($R$49:$R$59,$A$49:$A$59,"Dépenses de personnel de techniciens (stagiaires)"),0)+IF($B$27&gt;=6,SUMIFS($U$49:$U$59,$A$49:$A$59,"Dépenses de personnel de techniciens (stagiaires)"),0)+IF($B$27&gt;=7,SUMIFS($X$49:$X$59,$A$49:$A$59,"Dépenses de personnel de techniciens (stagiaires)"),0)+IF($B$27&gt;=8,SUMIFS($AA$49:$AA$59,$A$49:$A$59,"Dépenses de personnel de techniciens (stagiaires)"),0)+IF($B$27&gt;=9,SUMIFS($AD$49:$AD$59,$A$49:$A$59,"Dépenses de personnel de techniciens (stagiaires)"),0)+IF($B$27&gt;=10,SUMIFS($AJ$49:$AJ$59,$A$49:$A$59,"Dépenses de personnel de techniciens (stagiaires)"),0)+IF($B$27&gt;=11,SUMIFS($AM$49:$AM$59,$A$49:$A$59,"Dépenses de personnel de techniciens (stagiaires)"),0)+IF($B$27&gt;=12,SUMIFS($AG$49:$AG$59,$A$49:$A$59,"Dépenses de personnel de techniciens (stagiaires)"),0)</f>
        <v>0</v>
      </c>
      <c r="C127" s="241"/>
      <c r="D127" s="242"/>
      <c r="E127" s="30"/>
    </row>
    <row r="128" spans="1:32" ht="15" customHeight="1" x14ac:dyDescent="0.25">
      <c r="A128" s="57" t="s">
        <v>82</v>
      </c>
      <c r="B128" s="120">
        <f>IF($B$27&gt;=1,SUMIFS($F$49:$F$59,$A$49:$A$59,"Frais de missions"),0)+IF($B$27&gt;=2,SUMIFS($I$49:$I$59,$A$49:$A$59,"Frais de missions"),0)+IF($B$27&gt;=3,SUMIFS($L$49:$L$59,$A$49:$A$59,"Frais de missions"),0)+IF($B$27&gt;=4,SUMIFS($O$49:$O$59,$A$49:$A$59,"Frais de missions"),0)+IF($B$27&gt;=5,SUMIFS($R$49:$R$59,$A$49:$A$59,"Frais de missions"),0)+IF($B$27&gt;=6,SUMIFS($U$49:$U$59,$A$49:$A$59,"Frais de missions"),0)+IF($B$27&gt;=7,SUMIFS($X$49:$X$59,$A$49:$A$59,"Frais de missions"),0)+IF($B$27&gt;=8,SUMIFS($AA$49:$AA$59,$A$49:$A$59,"Frais de missions"),0)+IF($B$27&gt;=9,SUMIFS($AD$49:$AD$59,$A$49:$A$59,"Frais de missions"),0)+IF($B$27&gt;=10,SUMIFS($AJ$49:$AJ$59,$A$49:$A$59,"Frais de missions"),0)+IF($B$27&gt;=11,SUMIFS($AM$49:$AM$59,$A$49:$A$59,"Frais de missions"),0)+IF($B$27&gt;=12,SUMIFS($AG$49:$AG$59,$A$49:$A$59,"Frais de missions"),0)</f>
        <v>0</v>
      </c>
      <c r="C128" s="241"/>
      <c r="D128" s="242"/>
      <c r="E128" s="30"/>
    </row>
    <row r="129" spans="1:6" ht="15" customHeight="1" x14ac:dyDescent="0.25">
      <c r="A129" s="57" t="s">
        <v>100</v>
      </c>
      <c r="B129" s="120">
        <f>IF($B$27&gt;=1,SUMIFS($F$49:$F$59,$A$49:$A$59,"Ouvriés impliqués"),0)+IF($B$27&gt;=2,SUMIFS($I$49:$I$59,$A$49:$A$59,"Ouvriés impliqués"),0)+IF($B$27&gt;=3,SUMIFS($L$49:$L$59,$A$49:$A$59,"Ouvriés impliqués"),0)+IF($B$27&gt;=4,SUMIFS($O$49:$O$59,$A$49:$A$59,"Ouvriés impliqués"),0)+IF($B$27&gt;=5,SUMIFS($R$49:$R$59,$A$49:$A$59,"Ouvriés impliqués"),0)+IF($B$27&gt;=6,SUMIFS($U$49:$U$59,$A$49:$A$59,"Ouvriés impliqués"),0)+IF($B$27&gt;=7,SUMIFS($X$49:$X$59,$A$49:$A$59,"Ouvriés impliqués"),0)+IF($B$27&gt;=8,SUMIFS($AA$49:$AA$59,$A$49:$A$59,"Ouvriés impliqués"),0)+IF($B$27&gt;=9,SUMIFS($AD$49:$AD$59,$A$49:$A$59,"Ouvriés impliqués"),0)+IF($B$27&gt;=10,SUMIFS($AJ$49:$AJ$59,$A$49:$A$59,"Ouvriés impliqués"),0)+IF($B$27&gt;=11,SUMIFS($AM$49:$AM$59,$A$49:$A$59,"Ouvriés impliqués"),0)+IF($B$27&gt;=12,SUMIFS($AG$49:$AG$59,$A$49:$A$59,"Ouvriés impliqués"),0)</f>
        <v>0</v>
      </c>
      <c r="C129" s="241"/>
      <c r="D129" s="242"/>
      <c r="E129" s="30"/>
    </row>
    <row r="130" spans="1:6" ht="15" customHeight="1" x14ac:dyDescent="0.25">
      <c r="A130" s="57" t="s">
        <v>97</v>
      </c>
      <c r="B130" s="120">
        <f>IF($B$27&gt;=1,SUMIFS($F$49:$F$59,$A$49:$A$59,"Saisonniers impliqués"),0)+IF($B$27&gt;=2,SUMIFS($I$49:$I$59,$A$49:$A$59,"Saisonniers impliqués"),0)+IF($B$27&gt;=3,SUMIFS($L$49:$L$59,$A$49:$A$59,"Saisonniers impliqués"),0)+IF($B$27&gt;=4,SUMIFS($O$49:$O$59,$A$49:$A$59,"Saisonniers impliqués"),0)+IF($B$27&gt;=5,SUMIFS($R$49:$R$59,$A$49:$A$59,"Saisonniers impliqués"),0)+IF($B$27&gt;=6,SUMIFS($U$49:$U$59,$A$49:$A$59,"Saisonniers impliqués"),0)+IF($B$27&gt;=7,SUMIFS($X$49:$X$59,$A$49:$A$59,"Saisonniers impliqués"),0)+IF($B$27&gt;=8,SUMIFS($AA$49:$AA$59,$A$49:$A$59,"Saisonniers impliqués"),0)+IF($B$27&gt;=9,SUMIFS($AD$49:$AD$59,$A$49:$A$59,"Saisonniers impliqués"),0)+IF($B$27&gt;=10,SUMIFS($AJ$49:$AJ$59,$A$49:$A$59,"Saisonniers impliqués"),0)+IF($B$27&gt;=11,SUMIFS($AM$49:$AM$59,$A$49:$A$59,"Saisonniers impliqués"),0)+IF($B$27&gt;=12,SUMIFS($AG$49:$AG$59,$A$49:$A$59,"Saisonniers impliqués"),0)</f>
        <v>0</v>
      </c>
      <c r="C130" s="241"/>
      <c r="D130" s="242"/>
      <c r="E130" s="30"/>
    </row>
    <row r="131" spans="1:6" x14ac:dyDescent="0.25">
      <c r="A131" s="57" t="s">
        <v>98</v>
      </c>
      <c r="B131" s="120">
        <f>IF($B$27&gt;=1,SUMIFS($F$49:$F$59,$A$49:$A$59,"Secrétariats impliqués"),0)+IF($B$27&gt;=2,SUMIFS($I$49:$I$59,$A$49:$A$59,"Secrétariats impliqués"),0)+IF($B$27&gt;=3,SUMIFS($L$49:$L$59,$A$49:$A$59,"Secrétariats impliqués"),0)+IF($B$27&gt;=4,SUMIFS($O$49:$O$59,$A$49:$A$59,"Secrétariats impliqués"),0)+IF($B$27&gt;=5,SUMIFS($R$49:$R$59,$A$49:$A$59,"Secrétariats impliqués"),0)+IF($B$27&gt;=6,SUMIFS($U$49:$U$59,$A$49:$A$59,"Secrétariats impliqués"),0)+IF($B$27&gt;=7,SUMIFS($X$49:$X$59,$A$49:$A$59,"Secrétariats impliqués"),0)+IF($B$27&gt;=8,SUMIFS($AA$49:$AA$59,$A$49:$A$59,"Secrétariats impliqués"),0)+IF($B$27&gt;=9,SUMIFS($AD$49:$AD$59,$A$49:$A$59,"Secrétariats impliqués"),0)+IF($B$27&gt;=10,SUMIFS($AJ$49:$AJ$59,$A$49:$A$59,"Secrétariats impliqués"),0)+IF($B$27&gt;=11,SUMIFS($AM$49:$AM$59,$A$49:$A$59,"Secrétariats impliqués"),0)+IF($B$27&gt;=12,SUMIFS($AG$49:$AG$59,$A$49:$A$59,"Secrétariats impliqués"),0)</f>
        <v>0</v>
      </c>
      <c r="C131" s="241"/>
      <c r="D131" s="242"/>
      <c r="E131" s="30"/>
    </row>
    <row r="132" spans="1:6" x14ac:dyDescent="0.25">
      <c r="A132" s="57" t="s">
        <v>99</v>
      </c>
      <c r="B132" s="120">
        <f>IF($B$27&gt;=1,SUMIFS($F$49:$F$59,$A$49:$A$59,"Autres personnes impliqués"),0)+IF($B$27&gt;=2,SUMIFS($I$49:$I$59,$A$49:$A$59,"Autres personnes impliqués"),0)+IF($B$27&gt;=3,SUMIFS($L$49:$L$59,$A$49:$A$59,"Autres personnes impliqués"),0)+IF($B$27&gt;=4,SUMIFS($O$49:$O$59,$A$49:$A$59,"Autres personnes impliqués"),0)+IF($B$27&gt;=5,SUMIFS($R$49:$R$59,$A$49:$A$59,"Autres personnes impliqués"),0)+IF($B$27&gt;=6,SUMIFS($U$49:$U$59,$A$49:$A$59,"Autres personnes impliqués"),0)+IF($B$27&gt;=7,SUMIFS($X$49:$X$59,$A$49:$A$59,"Autres personnes impliqués"),0)+IF($B$27&gt;=8,SUMIFS($AA$49:$AA$59,$A$49:$A$59,"Autres personnes impliqués"),0)+IF($B$27&gt;=9,SUMIFS($AD$49:$AD$59,$A$49:$A$59,"Autres personnes impliqués"),0)+IF($B$27&gt;=10,SUMIFS($AJ$49:$AJ$59,$A$49:$A$59,"Autres personnes impliqués"),0)+IF($B$27&gt;=11,SUMIFS($AM$49:$AM$59,$A$49:$A$59,"Autres personnes impliqués"),0)+IF($B$27&gt;=12,SUMIFS($AG$49:$AG$59,$A$49:$A$59,"Autres personnes impliqués"),0)</f>
        <v>0</v>
      </c>
      <c r="C132" s="241"/>
      <c r="D132" s="242"/>
      <c r="E132" s="30"/>
    </row>
    <row r="133" spans="1:6" x14ac:dyDescent="0.25">
      <c r="A133" s="57" t="s">
        <v>101</v>
      </c>
      <c r="B133" s="120">
        <f>IF($B$27&gt;=1,SUMIFS($F$64:$F$73,$A$64:$A$73,"Prestations de services"),0)+IF($B$27&gt;=2,SUMIFS($I$64:$I$73,$A$64:$A$73,"Prestations de services"),0)+IF($B$27&gt;=3,SUMIFS($L$64:$L$73,$A$64:$A$73,"Prestations de services"),0)+IF($B$27&gt;=4,SUMIFS($O$64:$O$73,$A$64:$A$73,"Prestations de services"),0)+IF($B$27&gt;=5,SUMIFS($R$64:$R$73,$A$64:$A$73,"Prestations de services"),0)+IF($B$27&gt;=6,SUMIFS($U$64:$U$73,$A$64:$A$73,"Prestations de services"),0)+IF($B$27&gt;=7,SUMIFS($X$64:$X$73,$A$64:$A$73,"Prestations de services"),0)+IF($B$27&gt;=8,SUMIFS($AA$64:$AA$73,$A$64:$A$73,"Prestations de services"),0)+IF($B$27&gt;=9,SUMIFS($AD$64:$AD$73,$A$64:$A$73,"Prestations de services"),0)+IF($B$27&gt;=10,SUMIFS($AJ$64:$AJ$73,$A$64:$A$73,"Prestations de services"),0)+IF($B$27&gt;=11,SUMIFS($AM$64:$AM$73,$A$64:$A$73,"Prestations de services"),0)+IF($B$27&gt;=12,SUMIFS($AG$64:$AG$73,$A$64:$A$73,"Prestations de services"),0)</f>
        <v>0</v>
      </c>
      <c r="C133" s="241"/>
      <c r="D133" s="242"/>
      <c r="E133" s="30"/>
    </row>
    <row r="134" spans="1:6" x14ac:dyDescent="0.25">
      <c r="A134" s="57" t="s">
        <v>83</v>
      </c>
      <c r="B134" s="120">
        <f>IF($B$27&gt;=1,SUMIFS($F$64:$F$73,$A$64:$A$73,"Acquisition de matériels"),0)+IF($B$27&gt;=2,SUMIFS($I$64:$I$73,$A$64:$A$73,"Acquisition de matériels"),0)+IF($B$27&gt;=3,SUMIFS($L$64:$L$73,$A$64:$A$73,"Acquisition de matériels"),0)+IF($B$27&gt;=4,SUMIFS($O$64:$O$73,$A$64:$A$73,"Acquisition de matériels"),0)+IF($B$27&gt;=5,SUMIFS($R$64:$R$73,$A$64:$A$73,"Acquisition de matériels"),0)+IF($B$27&gt;=6,SUMIFS($U$64:$U$73,$A$64:$A$73,"Acquisition de matériels"),0)+IF($B$27&gt;=7,SUMIFS($X$64:$X$73,$A$64:$A$73,"Acquisition de matériels"),0)+IF($B$27&gt;=8,SUMIFS($AA$64:$AA$73,$A$64:$A$73,"Acquisition de matériels"),0)+IF($B$27&gt;=9,SUMIFS($AD$64:$AD$73,$A$64:$A$73,"Acquisition de matériels"),0)+IF($B$27&gt;=10,SUMIFS($AJ$64:$AJ$73,$A$64:$A$73,"Acquisition de matériels"),0)+IF($B$27&gt;=11,SUMIFS($AM$64:$AM$73,$A$64:$A$73,"Acquisition de matériels"),0)+IF($B$27&gt;=12,SUMIFS($AG$64:$AG$73,$A$64:$A$73,"Acquisition de matériels"),0)</f>
        <v>0</v>
      </c>
      <c r="C134" s="241"/>
      <c r="D134" s="242"/>
      <c r="E134" s="30"/>
    </row>
    <row r="135" spans="1:6" x14ac:dyDescent="0.25">
      <c r="A135" s="57" t="s">
        <v>102</v>
      </c>
      <c r="B135" s="120">
        <f>IF($B$27&gt;=1,SUMIFS($F$64:$F$73,$A$64:$A$73,"Consommables"),0)+IF($B$27&gt;=2,SUMIFS($I$64:$I$73,$A$64:$A$73,"Consommables"),0)+IF($B$27&gt;=3,SUMIFS($L$64:$L$73,$A$64:$A$73,"Consommables"),0)+IF($B$27&gt;=4,SUMIFS($O$64:$O$73,$A$64:$A$73,"Consommables"),0)+IF($B$27&gt;=5,SUMIFS($R$64:$R$73,$A$64:$A$73,"Consommables"),0)+IF($B$27&gt;=6,SUMIFS($U$64:$U$73,$A$64:$A$73,"Consommables"),0)+IF($B$27&gt;=7,SUMIFS($X$64:$X$73,$A$64:$A$73,"Consommables"),0)+IF($B$27&gt;=8,SUMIFS($AA$64:$AA$73,$A$64:$A$73,"Consommables"),0)+IF($B$27&gt;=9,SUMIFS($AD$64:$AD$73,$A$64:$A$73,"Consommables"),0)+IF($B$27&gt;=10,SUMIFS($AJ$64:$AJ$73,$A$64:$A$73,"Consommables"),0)+IF($B$27&gt;=11,SUMIFS($AM$64:$AM$73,$A$64:$A$73,"Consommables"),0)+IF($B$27&gt;=12,SUMIFS($AG$64:$AG$73,$A$64:$A$73,"Consommables"),0)</f>
        <v>0</v>
      </c>
      <c r="C135" s="241"/>
      <c r="D135" s="242"/>
      <c r="E135" s="30"/>
    </row>
    <row r="136" spans="1:6" x14ac:dyDescent="0.25">
      <c r="A136" s="57" t="s">
        <v>103</v>
      </c>
      <c r="B136" s="120">
        <f>IF($B$27&gt;=1,SUMIFS($F$78:$F$82,$A$78:$A$82,"Frais généraux"),0)+IF($B$27&gt;=2,SUMIFS($I$78:$I$82,$A$78:$A$82,"Frais généraux"),0)+IF($B$27&gt;=3,SUMIFS($L$78:$L$82,$A$78:$A$82,"Frais généraux"),0)+IF($B$27&gt;=4,SUMIFS($O$78:$O$82,$A$78:$A$82,"Frais généraux"),0)+IF($B$27&gt;=5,SUMIFS($R$78:$R$82,$A$78:$A$82,"Frais généraux"),0)+IF($B$27&gt;=6,SUMIFS($U$78:$U$82,$A$78:$A$82,"Frais généraux"),0)+IF($B$27&gt;=7,SUMIFS($X$78:$X$82,$A$78:$A$82,"Frais généraux"),0)+IF($B$27&gt;=8,SUMIFS($AA$78:$AA$82,$A$78:$A$82,"Frais généraux"),0)+IF($B$27&gt;=9,SUMIFS($AD$78:$AD$82,$A$78:$A$82,"Frais généraux"),0)+IF($B$27&gt;=10,SUMIFS($AJ$78:$AJ$82,$A$78:$A$82,"Frais généraux"),0)+IF($B$27&gt;=11,SUMIFS($AM$78:$AM$82,$A$78:$A$82,"Frais généraux"),0)+IF($B$27&gt;=12,SUMIFS($AG$78:$AG$82,$A$78:$A$82,"Frais généraux"),0)</f>
        <v>0</v>
      </c>
      <c r="C136" s="241"/>
      <c r="D136" s="242"/>
      <c r="E136" s="30"/>
    </row>
    <row r="137" spans="1:6" x14ac:dyDescent="0.25">
      <c r="A137" s="56"/>
      <c r="B137" s="56"/>
      <c r="C137" s="121"/>
      <c r="D137" s="239"/>
      <c r="E137" s="240"/>
      <c r="F137" s="30"/>
    </row>
    <row r="138" spans="1:6" x14ac:dyDescent="0.25">
      <c r="A138" s="56"/>
      <c r="B138" s="57"/>
      <c r="C138" s="120"/>
      <c r="D138" s="241"/>
      <c r="E138" s="242"/>
      <c r="F138" s="30"/>
    </row>
    <row r="139" spans="1:6" x14ac:dyDescent="0.25">
      <c r="A139" s="56"/>
      <c r="B139" s="57"/>
      <c r="C139" s="120"/>
      <c r="D139" s="241"/>
      <c r="E139" s="242"/>
      <c r="F139" s="30"/>
    </row>
    <row r="140" spans="1:6" x14ac:dyDescent="0.25">
      <c r="A140" s="56"/>
      <c r="B140" s="57"/>
      <c r="C140" s="120"/>
      <c r="D140" s="241"/>
      <c r="E140" s="242"/>
      <c r="F140" s="30"/>
    </row>
    <row r="141" spans="1:6" x14ac:dyDescent="0.25">
      <c r="A141" s="56"/>
      <c r="B141" s="57"/>
      <c r="C141" s="120"/>
      <c r="D141" s="241"/>
      <c r="E141" s="242"/>
      <c r="F141" s="30"/>
    </row>
    <row r="142" spans="1:6" x14ac:dyDescent="0.25">
      <c r="A142" s="56"/>
      <c r="B142" s="57"/>
      <c r="C142" s="120"/>
      <c r="D142" s="241"/>
      <c r="E142" s="242"/>
      <c r="F142" s="30"/>
    </row>
    <row r="143" spans="1:6" x14ac:dyDescent="0.25">
      <c r="A143" s="57"/>
      <c r="B143" s="57"/>
      <c r="C143" s="120"/>
      <c r="D143" s="241"/>
      <c r="E143" s="242"/>
      <c r="F143" s="30"/>
    </row>
    <row r="144" spans="1:6" x14ac:dyDescent="0.25">
      <c r="A144" s="57"/>
      <c r="B144" s="57"/>
      <c r="C144" s="120"/>
      <c r="D144" s="241"/>
      <c r="E144" s="242"/>
      <c r="F144" s="30"/>
    </row>
    <row r="145" spans="1:6" x14ac:dyDescent="0.25">
      <c r="A145" s="57"/>
      <c r="B145" s="57"/>
      <c r="C145" s="120"/>
      <c r="D145" s="241"/>
      <c r="E145" s="242"/>
      <c r="F145" s="30"/>
    </row>
    <row r="146" spans="1:6" x14ac:dyDescent="0.25">
      <c r="A146" s="57"/>
      <c r="B146" s="57"/>
      <c r="C146" s="120"/>
      <c r="D146" s="241"/>
      <c r="E146" s="242"/>
      <c r="F146" s="30"/>
    </row>
    <row r="147" spans="1:6" x14ac:dyDescent="0.25">
      <c r="A147" s="57"/>
      <c r="B147" s="57"/>
      <c r="C147" s="120"/>
      <c r="D147" s="241"/>
      <c r="E147" s="242"/>
      <c r="F147" s="30"/>
    </row>
    <row r="148" spans="1:6" x14ac:dyDescent="0.25">
      <c r="A148" s="57"/>
      <c r="B148" s="57"/>
      <c r="C148" s="120"/>
      <c r="D148" s="241"/>
      <c r="E148" s="242"/>
      <c r="F148" s="30"/>
    </row>
    <row r="149" spans="1:6" x14ac:dyDescent="0.25">
      <c r="A149" s="57"/>
      <c r="B149" s="57"/>
      <c r="C149" s="120"/>
      <c r="D149" s="241"/>
      <c r="E149" s="242"/>
      <c r="F149" s="30"/>
    </row>
    <row r="150" spans="1:6" x14ac:dyDescent="0.25">
      <c r="A150" s="57"/>
      <c r="B150" s="57"/>
      <c r="C150" s="120"/>
      <c r="D150" s="241"/>
      <c r="E150" s="242"/>
      <c r="F150" s="30"/>
    </row>
    <row r="151" spans="1:6" x14ac:dyDescent="0.25">
      <c r="A151" s="57"/>
      <c r="B151" s="57"/>
      <c r="C151" s="119"/>
      <c r="D151" s="241"/>
      <c r="E151" s="242"/>
      <c r="F151" s="30"/>
    </row>
    <row r="152" spans="1:6" x14ac:dyDescent="0.25">
      <c r="A152" s="56"/>
      <c r="B152" s="56"/>
      <c r="C152" s="121"/>
      <c r="D152" s="134"/>
      <c r="E152" s="128"/>
      <c r="F152" s="30"/>
    </row>
    <row r="153" spans="1:6" x14ac:dyDescent="0.25">
      <c r="A153" s="57"/>
      <c r="B153" s="57"/>
      <c r="C153" s="120"/>
      <c r="D153" s="134"/>
      <c r="E153" s="128"/>
      <c r="F153" s="30"/>
    </row>
    <row r="154" spans="1:6" x14ac:dyDescent="0.25">
      <c r="A154" s="57"/>
      <c r="B154" s="57"/>
      <c r="C154" s="120"/>
      <c r="D154" s="134"/>
      <c r="E154" s="128"/>
      <c r="F154" s="30"/>
    </row>
    <row r="155" spans="1:6" x14ac:dyDescent="0.25">
      <c r="A155" s="57"/>
      <c r="B155" s="57"/>
      <c r="C155" s="120"/>
      <c r="D155" s="134"/>
      <c r="E155" s="128"/>
      <c r="F155" s="30"/>
    </row>
    <row r="156" spans="1:6" x14ac:dyDescent="0.25">
      <c r="A156" s="57"/>
      <c r="B156" s="57"/>
      <c r="C156" s="120"/>
      <c r="D156" s="134"/>
      <c r="E156" s="128"/>
      <c r="F156" s="30"/>
    </row>
    <row r="157" spans="1:6" x14ac:dyDescent="0.25">
      <c r="A157" s="57"/>
      <c r="B157" s="57"/>
      <c r="C157" s="120"/>
      <c r="D157" s="134"/>
      <c r="E157" s="128"/>
      <c r="F157" s="30"/>
    </row>
    <row r="158" spans="1:6" x14ac:dyDescent="0.25">
      <c r="A158" s="57"/>
      <c r="B158" s="57"/>
      <c r="C158" s="120"/>
      <c r="D158" s="136"/>
      <c r="E158" s="129"/>
      <c r="F158" s="30"/>
    </row>
    <row r="159" spans="1:6" x14ac:dyDescent="0.25">
      <c r="A159" s="57"/>
      <c r="B159" s="57"/>
      <c r="C159" s="120"/>
      <c r="D159" s="135"/>
      <c r="E159" s="239"/>
      <c r="F159" s="240"/>
    </row>
    <row r="160" spans="1:6" x14ac:dyDescent="0.25">
      <c r="A160" s="57"/>
      <c r="B160" s="57"/>
      <c r="C160" s="120"/>
      <c r="D160" s="134"/>
      <c r="E160" s="241"/>
      <c r="F160" s="242"/>
    </row>
    <row r="161" spans="1:7" x14ac:dyDescent="0.25">
      <c r="A161" s="57"/>
      <c r="B161" s="57"/>
      <c r="C161" s="120"/>
      <c r="D161" s="134"/>
      <c r="E161" s="241"/>
      <c r="F161" s="242"/>
    </row>
    <row r="162" spans="1:7" x14ac:dyDescent="0.25">
      <c r="A162" s="57"/>
      <c r="B162" s="57"/>
      <c r="C162" s="120"/>
      <c r="D162" s="134"/>
      <c r="E162" s="241"/>
      <c r="F162" s="242"/>
    </row>
    <row r="163" spans="1:7" x14ac:dyDescent="0.25">
      <c r="A163" s="57"/>
      <c r="B163" s="57"/>
      <c r="C163" s="120"/>
      <c r="D163" s="134"/>
      <c r="E163" s="241"/>
      <c r="F163" s="242"/>
    </row>
    <row r="164" spans="1:7" x14ac:dyDescent="0.25">
      <c r="A164" s="57"/>
      <c r="B164" s="57"/>
      <c r="C164" s="253"/>
      <c r="D164" s="253"/>
      <c r="E164" s="241"/>
      <c r="F164" s="242"/>
      <c r="G164" s="30"/>
    </row>
    <row r="165" spans="1:7" x14ac:dyDescent="0.25">
      <c r="A165" s="57"/>
      <c r="B165" s="57"/>
      <c r="C165" s="253"/>
      <c r="D165" s="253"/>
      <c r="E165" s="241"/>
      <c r="F165" s="242"/>
      <c r="G165" s="30"/>
    </row>
    <row r="166" spans="1:7" x14ac:dyDescent="0.25">
      <c r="A166" s="57"/>
      <c r="B166" s="57"/>
      <c r="C166" s="253"/>
      <c r="D166" s="253"/>
      <c r="E166" s="241"/>
      <c r="F166" s="242"/>
      <c r="G166" s="30"/>
    </row>
    <row r="167" spans="1:7" x14ac:dyDescent="0.25">
      <c r="A167" s="57"/>
      <c r="B167" s="57"/>
      <c r="C167" s="253"/>
      <c r="D167" s="253"/>
      <c r="E167" s="241"/>
      <c r="F167" s="242"/>
      <c r="G167" s="30"/>
    </row>
    <row r="168" spans="1:7" x14ac:dyDescent="0.25">
      <c r="A168" s="57"/>
      <c r="B168" s="57"/>
      <c r="C168" s="253"/>
      <c r="D168" s="253"/>
      <c r="E168" s="241"/>
      <c r="F168" s="242"/>
      <c r="G168" s="30"/>
    </row>
    <row r="169" spans="1:7" x14ac:dyDescent="0.25">
      <c r="A169" s="57"/>
      <c r="B169" s="57"/>
      <c r="C169" s="253"/>
      <c r="D169" s="253"/>
      <c r="E169" s="241"/>
      <c r="F169" s="242"/>
      <c r="G169" s="30"/>
    </row>
    <row r="170" spans="1:7" x14ac:dyDescent="0.25">
      <c r="A170" s="57"/>
      <c r="B170" s="57"/>
      <c r="C170" s="253"/>
      <c r="D170" s="253"/>
      <c r="E170" s="241"/>
      <c r="F170" s="242"/>
      <c r="G170" s="30"/>
    </row>
    <row r="171" spans="1:7" x14ac:dyDescent="0.25">
      <c r="A171" s="57"/>
      <c r="B171" s="57"/>
      <c r="C171" s="253"/>
      <c r="D171" s="253"/>
      <c r="E171" s="241"/>
      <c r="F171" s="242"/>
      <c r="G171" s="30"/>
    </row>
    <row r="172" spans="1:7" x14ac:dyDescent="0.25">
      <c r="A172" s="57"/>
      <c r="B172" s="57"/>
      <c r="C172" s="253"/>
      <c r="D172" s="253"/>
      <c r="E172" s="241"/>
      <c r="F172" s="242"/>
      <c r="G172" s="30"/>
    </row>
    <row r="173" spans="1:7" x14ac:dyDescent="0.25">
      <c r="A173" s="57"/>
      <c r="B173" s="57"/>
      <c r="C173" s="253"/>
      <c r="D173" s="253"/>
      <c r="E173" s="241"/>
      <c r="F173" s="242"/>
      <c r="G173" s="30"/>
    </row>
    <row r="174" spans="1:7" x14ac:dyDescent="0.25">
      <c r="A174" s="57"/>
      <c r="B174" s="57"/>
      <c r="C174" s="253"/>
      <c r="D174" s="253"/>
      <c r="E174" s="241"/>
      <c r="F174" s="242"/>
      <c r="G174" s="30"/>
    </row>
    <row r="175" spans="1:7" x14ac:dyDescent="0.25">
      <c r="A175" s="28"/>
      <c r="B175" s="28"/>
      <c r="C175" s="254"/>
      <c r="D175" s="254"/>
      <c r="E175" s="249"/>
      <c r="F175" s="250"/>
      <c r="G175" s="77">
        <f>SUM(C159:D175)</f>
        <v>0</v>
      </c>
    </row>
    <row r="176" spans="1:7" x14ac:dyDescent="0.25">
      <c r="A176" s="56"/>
      <c r="B176" s="56"/>
      <c r="C176" s="255"/>
      <c r="D176" s="255"/>
      <c r="E176" s="239"/>
      <c r="F176" s="240"/>
      <c r="G176" s="30" t="str">
        <f>IF(OR($B$31=G142,$B$31=G159),IF(OR($B$32=G142,$B$32=G159),IF(OR($B$33=G142,$B$33=G159),IF(OR($B$34=G142,$B$34=G159),IF(OR($B$35=G142,$B$35=G159),IF(OR($B$36=G142,$B$36=G159),IF(OR($B$37=G142,$B$37=G159),IF(OR($B$38=G142,$B$38=G159),IF(OR($B$39=G142,$B$39=G159),IF(OR($B$40=G142,$B$40=G159),"X",$B$40),$B$39),$B$38),$B$37),$B$36),$B$35),$B$34),$B$33),$B$32),$B$31)</f>
        <v>Type de recherche</v>
      </c>
    </row>
    <row r="177" spans="1:7" x14ac:dyDescent="0.25">
      <c r="A177" s="57"/>
      <c r="B177" s="57"/>
      <c r="C177" s="253"/>
      <c r="D177" s="253"/>
      <c r="E177" s="241"/>
      <c r="F177" s="242"/>
      <c r="G177" s="30"/>
    </row>
    <row r="178" spans="1:7" x14ac:dyDescent="0.25">
      <c r="A178" s="57"/>
      <c r="B178" s="57"/>
      <c r="C178" s="253"/>
      <c r="D178" s="253"/>
      <c r="E178" s="241"/>
      <c r="F178" s="242"/>
      <c r="G178" s="30"/>
    </row>
    <row r="179" spans="1:7" x14ac:dyDescent="0.25">
      <c r="A179" s="57"/>
      <c r="B179" s="57"/>
      <c r="C179" s="253"/>
      <c r="D179" s="253"/>
      <c r="E179" s="241"/>
      <c r="F179" s="242"/>
      <c r="G179" s="30"/>
    </row>
    <row r="180" spans="1:7" x14ac:dyDescent="0.25">
      <c r="A180" s="57"/>
      <c r="B180" s="57"/>
      <c r="C180" s="253"/>
      <c r="D180" s="253"/>
      <c r="E180" s="241"/>
      <c r="F180" s="242"/>
      <c r="G180" s="30"/>
    </row>
    <row r="181" spans="1:7" x14ac:dyDescent="0.25">
      <c r="A181" s="57"/>
      <c r="B181" s="57"/>
      <c r="C181" s="253"/>
      <c r="D181" s="253"/>
      <c r="E181" s="241"/>
      <c r="F181" s="242"/>
      <c r="G181" s="30"/>
    </row>
    <row r="182" spans="1:7" x14ac:dyDescent="0.25">
      <c r="A182" s="57"/>
      <c r="B182" s="57"/>
      <c r="C182" s="253"/>
      <c r="D182" s="253"/>
      <c r="E182" s="241"/>
      <c r="F182" s="242"/>
      <c r="G182" s="30"/>
    </row>
    <row r="183" spans="1:7" x14ac:dyDescent="0.25">
      <c r="A183" s="57"/>
      <c r="B183" s="57"/>
      <c r="C183" s="253"/>
      <c r="D183" s="253"/>
      <c r="E183" s="241"/>
      <c r="F183" s="242"/>
      <c r="G183" s="30"/>
    </row>
    <row r="184" spans="1:7" x14ac:dyDescent="0.25">
      <c r="A184" s="57"/>
      <c r="B184" s="57"/>
      <c r="C184" s="253"/>
      <c r="D184" s="253"/>
      <c r="E184" s="241"/>
      <c r="F184" s="242"/>
      <c r="G184" s="30"/>
    </row>
    <row r="185" spans="1:7" x14ac:dyDescent="0.25">
      <c r="A185" s="57"/>
      <c r="B185" s="57"/>
      <c r="C185" s="253"/>
      <c r="D185" s="253"/>
      <c r="E185" s="241"/>
      <c r="F185" s="242"/>
      <c r="G185" s="30"/>
    </row>
    <row r="186" spans="1:7" x14ac:dyDescent="0.25">
      <c r="A186" s="57"/>
      <c r="B186" s="57"/>
      <c r="C186" s="253"/>
      <c r="D186" s="253"/>
      <c r="E186" s="241"/>
      <c r="F186" s="242"/>
      <c r="G186" s="30"/>
    </row>
    <row r="187" spans="1:7" x14ac:dyDescent="0.25">
      <c r="A187" s="57"/>
      <c r="B187" s="57"/>
      <c r="C187" s="253"/>
      <c r="D187" s="253"/>
      <c r="E187" s="241"/>
      <c r="F187" s="242"/>
      <c r="G187" s="30"/>
    </row>
    <row r="188" spans="1:7" x14ac:dyDescent="0.25">
      <c r="A188" s="57"/>
      <c r="B188" s="57"/>
      <c r="C188" s="253"/>
      <c r="D188" s="253"/>
      <c r="E188" s="241"/>
      <c r="F188" s="242"/>
      <c r="G188" s="30"/>
    </row>
    <row r="189" spans="1:7" x14ac:dyDescent="0.25">
      <c r="A189" s="57"/>
      <c r="B189" s="57"/>
      <c r="C189" s="253"/>
      <c r="D189" s="253"/>
      <c r="E189" s="241"/>
      <c r="F189" s="242"/>
      <c r="G189" s="30"/>
    </row>
    <row r="190" spans="1:7" x14ac:dyDescent="0.25">
      <c r="A190" s="57"/>
      <c r="B190" s="57"/>
      <c r="C190" s="253"/>
      <c r="D190" s="253"/>
      <c r="E190" s="241"/>
      <c r="F190" s="242"/>
      <c r="G190" s="30"/>
    </row>
    <row r="191" spans="1:7" x14ac:dyDescent="0.25">
      <c r="A191" s="57"/>
      <c r="B191" s="57"/>
      <c r="C191" s="253"/>
      <c r="D191" s="253"/>
      <c r="E191" s="241"/>
      <c r="F191" s="242"/>
      <c r="G191" s="30"/>
    </row>
    <row r="192" spans="1:7" x14ac:dyDescent="0.25">
      <c r="A192" s="28"/>
      <c r="B192" s="28"/>
      <c r="C192" s="254"/>
      <c r="D192" s="254"/>
      <c r="E192" s="249"/>
      <c r="F192" s="250"/>
      <c r="G192" s="77">
        <f>SUM(C176:D192)</f>
        <v>0</v>
      </c>
    </row>
    <row r="193" spans="1:7" x14ac:dyDescent="0.25">
      <c r="A193" s="56"/>
      <c r="B193" s="56"/>
      <c r="C193" s="255"/>
      <c r="D193" s="255"/>
      <c r="E193" s="232"/>
      <c r="F193" s="233"/>
      <c r="G193" s="30" t="str">
        <f>IF(OR($B$31=G142,$B$31=G159,$B$31=G176),IF(OR($B$32=G142,$B$32=G159,$B$32=G176),IF(OR($B$33=G142,$B$33=G159,$B$33=G176),IF(OR($B$34=G142,$B$34=G159,$B$34=G176),IF(OR($B$35=G142,$B$35=G159,$B$35=G176),IF(OR($B$36=G142,$B$36=G159,$B$36=G176),IF(OR($B$37=G142,$B$37=G159,$B$37=G176),IF(OR($B$38=G142,$B$38=G159,$B$38=G176),IF(OR($B$39=G142,$B$39=G159,$B$39=G176),IF(OR($B$40=G142,$B$40=G159,$B$40=G176),"X",$B$40),$B$39),$B$38),$B$37),$B$36),$B$35),$B$34),$B$33),$B$32),$B$31)</f>
        <v>X</v>
      </c>
    </row>
    <row r="194" spans="1:7" x14ac:dyDescent="0.25">
      <c r="A194" s="57"/>
      <c r="B194" s="57"/>
      <c r="C194" s="253"/>
      <c r="D194" s="253"/>
      <c r="E194" s="234"/>
      <c r="F194" s="235"/>
      <c r="G194" s="30"/>
    </row>
    <row r="195" spans="1:7" x14ac:dyDescent="0.25">
      <c r="A195" s="57"/>
      <c r="B195" s="57"/>
      <c r="C195" s="253"/>
      <c r="D195" s="253"/>
      <c r="E195" s="234"/>
      <c r="F195" s="235"/>
      <c r="G195" s="30"/>
    </row>
    <row r="196" spans="1:7" x14ac:dyDescent="0.25">
      <c r="A196" s="57"/>
      <c r="B196" s="57"/>
      <c r="C196" s="253"/>
      <c r="D196" s="253"/>
      <c r="E196" s="234"/>
      <c r="F196" s="235"/>
      <c r="G196" s="30"/>
    </row>
    <row r="197" spans="1:7" x14ac:dyDescent="0.25">
      <c r="A197" s="57"/>
      <c r="B197" s="57"/>
      <c r="C197" s="253"/>
      <c r="D197" s="253"/>
      <c r="E197" s="234"/>
      <c r="F197" s="235"/>
      <c r="G197" s="30"/>
    </row>
    <row r="198" spans="1:7" x14ac:dyDescent="0.25">
      <c r="A198" s="57"/>
      <c r="B198" s="57"/>
      <c r="C198" s="253"/>
      <c r="D198" s="253"/>
      <c r="E198" s="234"/>
      <c r="F198" s="235"/>
      <c r="G198" s="30"/>
    </row>
    <row r="199" spans="1:7" x14ac:dyDescent="0.25">
      <c r="A199" s="57"/>
      <c r="B199" s="57"/>
      <c r="C199" s="253"/>
      <c r="D199" s="253"/>
      <c r="E199" s="234"/>
      <c r="F199" s="235"/>
      <c r="G199" s="30"/>
    </row>
    <row r="200" spans="1:7" x14ac:dyDescent="0.25">
      <c r="A200" s="57"/>
      <c r="B200" s="57"/>
      <c r="C200" s="253"/>
      <c r="D200" s="253"/>
      <c r="E200" s="234"/>
      <c r="F200" s="235"/>
      <c r="G200" s="30"/>
    </row>
    <row r="201" spans="1:7" x14ac:dyDescent="0.25">
      <c r="A201" s="57"/>
      <c r="B201" s="57"/>
      <c r="C201" s="253"/>
      <c r="D201" s="253"/>
      <c r="E201" s="234"/>
      <c r="F201" s="235"/>
      <c r="G201" s="30"/>
    </row>
    <row r="202" spans="1:7" x14ac:dyDescent="0.25">
      <c r="A202" s="57"/>
      <c r="B202" s="57" t="str">
        <f>G193</f>
        <v>X</v>
      </c>
      <c r="C202" s="253">
        <f t="shared" ref="C202:C204" si="5">IF(AND($B$28&gt;=1,$B$31=$B202),SUMIFS($G$61:$G$71,$A$61:$A$71,A202),0)+IF(AND($B$28&gt;=2,$B$32=$B202),SUMIFS($K$61:$K$71,$A$61:$A$71,A202),0)+IF(AND($B$28&gt;=3,$B$33=$B202),SUMIFS($O$61:$O$71,$A$61:$A$71,A202),0)+IF(AND($B$28&gt;=4,$B$34=$B202),SUMIFS($S$61:$S$71,$A$61:$A$71,A202),0)+IF(AND($B$28&gt;=5,$B$35=$B202),SUMIFS($W$61:$W$71,$A$61:$A$71,A202),0)+IF(AND($B$28&gt;=6,$B$36=$B202),SUMIFS($AA$61:$AA$71,$A$61:$A$71,A202),0)+IF(AND($B$28&gt;=7,$B$37=$B202),SUMIFS($AE$61:$AE$71,$A$61:$A$71,A202),0)+IF(AND($B$28&gt;=8,$B$38=$B202),SUMIFS($AI$61:$AI$71,$A$61:$A$71,A202),0)+IF(AND($B$28&gt;=9,$B$39=$B202),SUMIFS($AM$61:$AM$71,$A$61:$A$71,A202),0)+IF(AND($B$28&gt;=10,$B$40=$B202),SUMIFS($AQ$61:$AQ$71,$A$61:$A$71,A202),0)</f>
        <v>0</v>
      </c>
      <c r="D202" s="253"/>
      <c r="E202" s="234"/>
      <c r="F202" s="235"/>
      <c r="G202" s="30"/>
    </row>
    <row r="203" spans="1:7" x14ac:dyDescent="0.25">
      <c r="A203" s="57"/>
      <c r="B203" s="57" t="str">
        <f>G193</f>
        <v>X</v>
      </c>
      <c r="C203" s="253">
        <f t="shared" si="5"/>
        <v>0</v>
      </c>
      <c r="D203" s="253"/>
      <c r="E203" s="234"/>
      <c r="F203" s="235"/>
      <c r="G203" s="30"/>
    </row>
    <row r="204" spans="1:7" x14ac:dyDescent="0.25">
      <c r="A204" s="57"/>
      <c r="B204" s="57" t="str">
        <f>G193</f>
        <v>X</v>
      </c>
      <c r="C204" s="253">
        <f t="shared" si="5"/>
        <v>0</v>
      </c>
      <c r="D204" s="253"/>
      <c r="E204" s="234"/>
      <c r="F204" s="235"/>
      <c r="G204" s="30"/>
    </row>
    <row r="205" spans="1:7" x14ac:dyDescent="0.25">
      <c r="A205" s="57"/>
      <c r="B205" s="57" t="str">
        <f>G193</f>
        <v>X</v>
      </c>
      <c r="C205" s="253">
        <f>IF(AND($B$28&gt;=1,$B$31=$B205),SUMIFS($G$76:$G$86,$A$76:$A$86,"Equipements process (RDI)"),0)+IF(AND($B$28&gt;=2,$B$32=$B205),SUMIFS($K$76:$K$86,$A$76:$A$86,"Equipements process (RDI)"),0)+IF(AND($B$28&gt;=3,$B$33=$B205),SUMIFS($O$76:$O$86,$A$76:$A$86,"Equipements process (RDI)"),0)+IF(AND($B$28&gt;=4,$B$34=$B205),SUMIFS($S$76:$S$86,$A$76:$A$86,"Equipements process (RDI)"),0)+IF(AND($B$28&gt;=5,$B$35=$B205),SUMIFS($W$76:$W$86,$A$76:$A$86,"Equipements process (RDI)"),0)+IF(AND($B$28&gt;=6,$B$36=$B205),SUMIFS($AA$76:$AA$86,$A$76:$A$86,"Equipements process (RDI)"),0)+IF(AND($B$28&gt;=7,$B$37=$B205),SUMIFS($AE$76:$AE$86,$A$76:$A$86,"Equipements process (RDI)"),0)+IF(AND($B$28&gt;=8,$B$38=$B205),SUMIFS($AI$76:$AI$86,$A$76:$A$86,"Equipements process (RDI)"),0)+IF(AND($B$28&gt;=9,$B$39=$B205),SUMIFS($AM$76:$AM$86,$A$76:$A$86,"Equipements process (RDI)"),0)+IF(AND($B$28&gt;=10,$B$40=$B205),SUMIFS($AQ$76:$AQ$86,$A$76:$A$86,"Equipements process (RDI)"),0)</f>
        <v>0</v>
      </c>
      <c r="D205" s="253"/>
      <c r="E205" s="234"/>
      <c r="F205" s="235"/>
      <c r="G205" s="30"/>
    </row>
    <row r="206" spans="1:7" x14ac:dyDescent="0.25">
      <c r="A206" s="57"/>
      <c r="B206" s="57" t="str">
        <f>G193</f>
        <v>X</v>
      </c>
      <c r="C206" s="253">
        <f>IF(AND($B$28&gt;=1,$B$31=$B206),SUMIFS($G$76:$G$86,$A$76:$A$86,A206),0)+IF(AND($B$28&gt;=2,$B$32=$B206),SUMIFS($K$76:$K$86,$A$76:$A$86,A206),0)+IF(AND($B$28&gt;=3,$B$33=$B206),SUMIFS($O$76:$O$86,$A$76:$A$86,A206),0)+IF(AND($B$28&gt;=4,$B$34=$B206),SUMIFS($S$76:$S$86,$A$76:$A$86,A206),0)+IF(AND($B$28&gt;=5,$B$35=$B206),SUMIFS($W$76:$W$86,$A$76:$A$86,A206),0)+IF(AND($B$28&gt;=6,$B$36=$B206),SUMIFS($AA$76:$AA$86,$A$76:$A$86,A206),0)+IF(AND($B$28&gt;=7,$B$37=$B206),SUMIFS($AE$76:$AE$86,$A$76:$A$86,A206),0)+IF(AND($B$28&gt;=8,$B$38=$B206),SUMIFS($AI$76:$AI$86,$A$76:$A$86,A206),0)+IF(AND($B$28&gt;=9,$B$39=$B206),SUMIFS($AM$76:$AM$86,$A$76:$A$86,A206),0)+IF(AND($B$28&gt;=10,$B$40=$B206),SUMIFS($AQ$76:$AQ$86,$A$76:$A$86,A206),0)</f>
        <v>0</v>
      </c>
      <c r="D206" s="253"/>
      <c r="E206" s="234"/>
      <c r="F206" s="235"/>
      <c r="G206" s="30"/>
    </row>
    <row r="207" spans="1:7" x14ac:dyDescent="0.25">
      <c r="A207" s="57"/>
      <c r="B207" s="57" t="str">
        <f>G193</f>
        <v>X</v>
      </c>
      <c r="C207" s="253">
        <f>IF(AND($B$28&gt;=1,$B$31=$B207),SUMIFS($G$76:$G$86,$A$76:$A$86,A207),0)+IF(AND($B$28&gt;=2,$B$32=$B207),SUMIFS($K$76:$K$86,$A$76:$A$86,A207),0)+IF(AND($B$28&gt;=3,$B$33=$B207),SUMIFS($O$76:$O$86,$A$76:$A$86,A207),0)+IF(AND($B$28&gt;=4,$B$34=$B207),SUMIFS($S$76:$S$86,$A$76:$A$86,A207),0)+IF(AND($B$28&gt;=5,$B$35=$B207),SUMIFS($W$76:$W$86,$A$76:$A$86,A207),0)+IF(AND($B$28&gt;=6,$B$36=$B207),SUMIFS($AA$76:$AA$86,$A$76:$A$86,A207),0)+IF(AND($B$28&gt;=7,$B$37=$B207),SUMIFS($AE$76:$AE$86,$A$76:$A$86,A207),0)+IF(AND($B$28&gt;=8,$B$38=$B207),SUMIFS($AI$76:$AI$86,$A$76:$A$86,A207),0)+IF(AND($B$28&gt;=9,$B$39=$B207),SUMIFS($AM$76:$AM$86,$A$76:$A$86,A207),0)+IF(AND($B$28&gt;=10,$B$40=$B207),SUMIFS($AQ$76:$AQ$86,$A$76:$A$86,A207),0)</f>
        <v>0</v>
      </c>
      <c r="D207" s="253"/>
      <c r="E207" s="234"/>
      <c r="F207" s="235"/>
      <c r="G207" s="30"/>
    </row>
    <row r="208" spans="1:7" x14ac:dyDescent="0.25">
      <c r="A208" s="57"/>
      <c r="B208" s="57" t="str">
        <f>G193</f>
        <v>X</v>
      </c>
      <c r="C208" s="253">
        <f>IF(AND($B$28&gt;=1,$B$31=$B208),SUMIFS($G$76:$G$86,$A$76:$A$86,A208),0)+IF(AND($B$28&gt;=2,$B$32=$B208),SUMIFS($K$76:$K$86,$A$76:$A$86,A208),0)+IF(AND($B$28&gt;=3,$B$33=$B208),SUMIFS($O$76:$O$86,$A$76:$A$86,A208),0)+IF(AND($B$28&gt;=4,$B$34=$B208),SUMIFS($S$76:$S$86,$A$76:$A$86,A208),0)+IF(AND($B$28&gt;=5,$B$35=$B208),SUMIFS($W$76:$W$86,$A$76:$A$86,A208),0)+IF(AND($B$28&gt;=6,$B$36=$B208),SUMIFS($AA$76:$AA$86,$A$76:$A$86,A208),0)+IF(AND($B$28&gt;=7,$B$37=$B208),SUMIFS($AE$76:$AE$86,$A$76:$A$86,A208),0)+IF(AND($B$28&gt;=8,$B$38=$B208),SUMIFS($AI$76:$AI$86,$A$76:$A$86,A208),0)+IF(AND($B$28&gt;=9,$B$39=$B208),SUMIFS($AM$76:$AM$86,$A$76:$A$86,A208),0)+IF(AND($B$28&gt;=10,$B$40=$B208),SUMIFS($AQ$76:$AQ$86,$A$76:$A$86,A208),0)</f>
        <v>0</v>
      </c>
      <c r="D208" s="253"/>
      <c r="E208" s="234"/>
      <c r="F208" s="235"/>
      <c r="G208" s="30"/>
    </row>
    <row r="209" spans="1:7" x14ac:dyDescent="0.25">
      <c r="A209" s="28"/>
      <c r="B209" s="28" t="str">
        <f>G193</f>
        <v>X</v>
      </c>
      <c r="C209" s="254">
        <f>IF(AND($B$28&gt;=1,$B$31=$B209),$G$91,0)+IF(AND($B$28&gt;=2,$B$32=$B209),$K$91,0)+IF(AND($B$28&gt;=3,$B$33=$B209),$O$91,0)+IF(AND($B$28&gt;=4,$B$34=$B209),$S$91,0)+IF(AND($B$28&gt;=5,$B$35=$B209),$W$91,0)+IF(AND($B$28&gt;=6,$B$36=$B209),$AA$91,0)+IF(AND($B$28&gt;=7,$B$37=$B209),$AE$91,0)+IF(AND($B$28&gt;=8,$B$38=$B209),$AI$91,0)+IF(AND($B$28&gt;=9,$B$39=$B209),$AM$91,0)+IF(AND($B$28&gt;=10,$B$40=$B209),$AQ$91,0)</f>
        <v>0</v>
      </c>
      <c r="D209" s="254"/>
      <c r="E209" s="251"/>
      <c r="F209" s="252"/>
      <c r="G209" s="77">
        <f>SUM(C193:D209)</f>
        <v>0</v>
      </c>
    </row>
    <row r="210" spans="1:7" x14ac:dyDescent="0.25">
      <c r="A210" s="56"/>
      <c r="B210" s="56" t="str">
        <f>G210</f>
        <v>X</v>
      </c>
      <c r="C210" s="255">
        <f>IF(AND($B$28&gt;=1,$B$31=$B210),SUMIFS($G$46:$G$56,$A$46:$A$56,"Statutaire de la fonction publique"),0)+IF(AND($B$28&gt;=2,$B$32=$B210),SUMIFS($K$46:$K$56,$A$46:$A$56,"Statutaire de la fonction publique"),0)+IF(AND($B$28&gt;=3,$B$33=$B210),SUMIFS($O$46:$O$56,$A$46:$A$56,"Statutaire de la fonction publique"),0)+IF(AND($B$28&gt;=4,$B$34=$B210),SUMIFS($S$46:$S$56,$A$46:$A$56,"Statutaire de la fonction publique"),0)+IF(AND($B$28&gt;=5,$B$35=$B210),SUMIFS($W$46:$W$56,$A$46:$A$56,"Statutaire de la fonction publique"),0)+IF(AND($B$28&gt;=6,$B$36=$B210),SUMIFS($AA$46:$AA$56,$A$46:$A$56,"Statutaire de la fonction publique"),0)+IF(AND($B$28&gt;=7,$B$37=$B210),SUMIFS($AE$46:$AE$56,$A$46:$A$56,"Statutaire de la fonction publique"),0)+IF(AND($B$28&gt;=8,$B$38=$B210),SUMIFS($AI$46:$AI$56,$A$46:$A$56,"Statutaire de la fonction publique"),0)+IF(AND($B$28&gt;=9,$B$39=$B210),SUMIFS($AM$46:$AM$56,$A$46:$A$56,"Statutaire de la fonction publique"),0)+IF(AND($B$28&gt;=10,$B$40=$B210),SUMIFS($AQ$46:$AQ$56,$A$46:$A$56,"Statutaire de la fonction publique"),0)</f>
        <v>0</v>
      </c>
      <c r="D210" s="255"/>
      <c r="E210" s="232">
        <f>SUM(C210:D226)</f>
        <v>0</v>
      </c>
      <c r="F210" s="233"/>
      <c r="G210" s="30" t="str">
        <f>IF(OR($B$31=G142,$B$31=G159,$B$31=G176,$B$31=G193),IF(OR($B$32=G142,$B$32=G159,$B$32=G176,$B$32=G193),IF(OR($B$33=G142,$B$33=G159,$B$33=G176,$B$33=G193),IF(OR($B$34=G142,$B$34=G159,$B$34=G176,$B$34=G193),IF(OR($B$35=G142,$B$35=G159,$B$35=G176,$B$35=G193),IF(OR($B$36=G142,$B$36=G159,$B$36=G176,$B$36=G193),IF(OR($B$37=G142,$B$37=G159,$B$37=G176,$B$37=G193),IF(OR($B$38=G142,$B$38=G159,$B$38=G176,$B$38=G193),IF(OR($B$39=G142,$B$39=G159,$B$39=G176,$B$39=G193),IF(OR($B$40=G142,$B$40=G159,$B$40=G176,$B$40=G193),"X",$B$40),$B$39),$B$38),$B$37),$B$36),$B$35),$B$34),$B$33),$B$32),$B$31)</f>
        <v>X</v>
      </c>
    </row>
    <row r="211" spans="1:7" x14ac:dyDescent="0.25">
      <c r="A211" s="57"/>
      <c r="B211" s="57" t="str">
        <f>G210</f>
        <v>X</v>
      </c>
      <c r="C211" s="253">
        <f>IF(AND($B$28&gt;=1,$B$31=$B211),SUMIFS($G$46:$G$56,$A$46:$A$56,"Non statutaire de la fonction publique"),0)+IF(AND($B$28&gt;=2,$B$32=$B211),SUMIFS($K$46:$K$56,$A$46:$A$56,"Non statutaire de la fonction publique"),0)+IF(AND($B$28&gt;=3,$B$33=$B211),SUMIFS($O$46:$O$56,$A$46:$A$56,"Non statutaire de la fonction publique"),0)+IF(AND($B$28&gt;=4,$B$34=$B211),SUMIFS($S$46:$S$56,$A$46:$A$56,"Non statutaire de la fonction publique"),0)+IF(AND($B$28&gt;=5,$B$35=$B211),SUMIFS($W$46:$W$56,$A$46:$A$56,"Non statutaire de la fonction publique"),0)+IF(AND($B$28&gt;=6,$B$36=$B211),SUMIFS($AA$46:$AA$56,$A$46:$A$56,"Non statutaire de la fonction publique"),0)+IF(AND($B$28&gt;=7,$B$37=$B211),SUMIFS($AE$46:$AE$56,$A$46:$A$56,"Non statutaire de la fonction publique"),0)+IF(AND($B$28&gt;=8,$B$38=$B211),SUMIFS($AI$46:$AI$56,$A$46:$A$56,"Non statutaire de la fonction publique"),0)+IF(AND($B$28&gt;=9,$B$39=$B211),SUMIFS($AM$46:$AM$56,$A$46:$A$56,"Non statutaire de la fonction publique"),0)+IF(AND($B$28&gt;=10,$B$40=$B211),SUMIFS($AQ$46:$AQ$56,$A$46:$A$56,"Non statutaire de la fonction publique"),0)</f>
        <v>0</v>
      </c>
      <c r="D211" s="253"/>
      <c r="E211" s="234"/>
      <c r="F211" s="235"/>
      <c r="G211" s="30"/>
    </row>
    <row r="212" spans="1:7" x14ac:dyDescent="0.25">
      <c r="A212" s="57"/>
      <c r="B212" s="57" t="str">
        <f>G210</f>
        <v>X</v>
      </c>
      <c r="C212" s="253">
        <f>IF(AND($B$28&gt;=1,$B$31=$B212),SUMIFS($G$46:$G$56,$A$46:$A$56,$A212),0)+IF(AND($B$28&gt;=2,$B$32=$B212),SUMIFS($K$46:$K$56,$A$46:$A$56,$A212),0)+IF(AND($B$28&gt;=3,$B$33=$B212),SUMIFS($O$46:$O$56,$A$46:$A$56,$A212),0)+IF(AND($B$28&gt;=4,$B$34=$B212),SUMIFS($S$46:$S$56,$A$46:$A$56,$A212),0)+IF(AND($B$28&gt;=5,$B$35=$B212),SUMIFS($W$46:$W$56,$A$46:$A$56,$A212),0)+IF(AND($B$28&gt;=6,$B$36=$B212),SUMIFS($AA$46:$AA$56,$A$46:$A$56,$A212),0)+IF(AND($B$28&gt;=7,$B$37=$B212),SUMIFS($AE$46:$AE$56,$A$46:$A$56,$A212),0)+IF(AND($B$28&gt;=8,$B$38=$B212),SUMIFS($AI$46:$AI$56,$A$46:$A$56,$A212),0)+IF(AND($B$28&gt;=9,$B$39=$B212),SUMIFS($AM$46:$AM$56,$A$46:$A$56,$A212),0)+IF(AND($B$28&gt;=10,$B$40=$B212),SUMIFS($AQ$46:$AQ$56,$A$46:$A$56,$A212),0)</f>
        <v>0</v>
      </c>
      <c r="D212" s="253"/>
      <c r="E212" s="234"/>
      <c r="F212" s="235"/>
      <c r="G212" s="30"/>
    </row>
    <row r="213" spans="1:7" x14ac:dyDescent="0.25">
      <c r="A213" s="57"/>
      <c r="B213" s="57" t="str">
        <f>G210</f>
        <v>X</v>
      </c>
      <c r="C213" s="253">
        <f t="shared" ref="C213:C219" si="6">IF(AND($B$28&gt;=1,$B$31=$B213),SUMIFS($G$61:$G$71,$A$61:$A$71,A213),0)+IF(AND($B$28&gt;=2,$B$32=$B213),SUMIFS($K$61:$K$71,$A$61:$A$71,A213),0)+IF(AND($B$28&gt;=3,$B$33=$B213),SUMIFS($O$61:$O$71,$A$61:$A$71,A213),0)+IF(AND($B$28&gt;=4,$B$34=$B213),SUMIFS($S$61:$S$71,$A$61:$A$71,A213),0)+IF(AND($B$28&gt;=5,$B$35=$B213),SUMIFS($W$61:$W$71,$A$61:$A$71,A213),0)+IF(AND($B$28&gt;=6,$B$36=$B213),SUMIFS($AA$61:$AA$71,$A$61:$A$71,A213),0)+IF(AND($B$28&gt;=7,$B$37=$B213),SUMIFS($AE$61:$AE$71,$A$61:$A$71,A213),0)+IF(AND($B$28&gt;=8,$B$38=$B213),SUMIFS($AI$61:$AI$71,$A$61:$A$71,A213),0)+IF(AND($B$28&gt;=9,$B$39=$B213),SUMIFS($AM$61:$AM$71,$A$61:$A$71,A213),0)+IF(AND($B$28&gt;=10,$B$40=$B213),SUMIFS($AQ$61:$AQ$71,$A$61:$A$71,A213),0)</f>
        <v>0</v>
      </c>
      <c r="D213" s="253"/>
      <c r="E213" s="234"/>
      <c r="F213" s="235"/>
      <c r="G213" s="30"/>
    </row>
    <row r="214" spans="1:7" x14ac:dyDescent="0.25">
      <c r="A214" s="57"/>
      <c r="B214" s="57" t="str">
        <f>G210</f>
        <v>X</v>
      </c>
      <c r="C214" s="253">
        <f t="shared" si="6"/>
        <v>0</v>
      </c>
      <c r="D214" s="253"/>
      <c r="E214" s="234"/>
      <c r="F214" s="235"/>
      <c r="G214" s="30"/>
    </row>
    <row r="215" spans="1:7" x14ac:dyDescent="0.25">
      <c r="A215" s="57"/>
      <c r="B215" s="57" t="str">
        <f>G210</f>
        <v>X</v>
      </c>
      <c r="C215" s="253">
        <f t="shared" si="6"/>
        <v>0</v>
      </c>
      <c r="D215" s="253"/>
      <c r="E215" s="234"/>
      <c r="F215" s="235"/>
      <c r="G215" s="30"/>
    </row>
    <row r="216" spans="1:7" x14ac:dyDescent="0.25">
      <c r="A216" s="57"/>
      <c r="B216" s="57" t="str">
        <f>G210</f>
        <v>X</v>
      </c>
      <c r="C216" s="253">
        <f t="shared" si="6"/>
        <v>0</v>
      </c>
      <c r="D216" s="253"/>
      <c r="E216" s="234"/>
      <c r="F216" s="235"/>
      <c r="G216" s="30"/>
    </row>
    <row r="217" spans="1:7" x14ac:dyDescent="0.25">
      <c r="A217" s="57"/>
      <c r="B217" s="57" t="str">
        <f>G210</f>
        <v>X</v>
      </c>
      <c r="C217" s="253">
        <f t="shared" si="6"/>
        <v>0</v>
      </c>
      <c r="D217" s="253"/>
      <c r="E217" s="234"/>
      <c r="F217" s="235"/>
      <c r="G217" s="30"/>
    </row>
    <row r="218" spans="1:7" x14ac:dyDescent="0.25">
      <c r="A218" s="57"/>
      <c r="B218" s="57" t="str">
        <f>G210</f>
        <v>X</v>
      </c>
      <c r="C218" s="253">
        <f t="shared" si="6"/>
        <v>0</v>
      </c>
      <c r="D218" s="253"/>
      <c r="E218" s="234"/>
      <c r="F218" s="235"/>
      <c r="G218" s="30"/>
    </row>
    <row r="219" spans="1:7" x14ac:dyDescent="0.25">
      <c r="A219" s="57"/>
      <c r="B219" s="57" t="str">
        <f>G210</f>
        <v>X</v>
      </c>
      <c r="C219" s="253">
        <f t="shared" si="6"/>
        <v>0</v>
      </c>
      <c r="D219" s="253"/>
      <c r="E219" s="234"/>
      <c r="F219" s="235"/>
      <c r="G219" s="30"/>
    </row>
    <row r="220" spans="1:7" x14ac:dyDescent="0.25">
      <c r="A220" s="57" t="s">
        <v>20</v>
      </c>
      <c r="B220" s="57" t="str">
        <f>G210</f>
        <v>X</v>
      </c>
      <c r="C220" s="253">
        <f t="shared" ref="C220:C221" si="7">IF(AND($B$28&gt;=1,$B$31=$B220),SUMIFS($G$61:$G$71,$A$61:$A$71,A220),0)+IF(AND($B$28&gt;=2,$B$32=$B220),SUMIFS($K$61:$K$71,$A$61:$A$71,A220),0)+IF(AND($B$28&gt;=3,$B$33=$B220),SUMIFS($O$61:$O$71,$A$61:$A$71,A220),0)+IF(AND($B$28&gt;=4,$B$34=$B220),SUMIFS($S$61:$S$71,$A$61:$A$71,A220),0)+IF(AND($B$28&gt;=5,$B$35=$B220),SUMIFS($W$61:$W$71,$A$61:$A$71,A220),0)+IF(AND($B$28&gt;=6,$B$36=$B220),SUMIFS($AA$61:$AA$71,$A$61:$A$71,A220),0)+IF(AND($B$28&gt;=7,$B$37=$B220),SUMIFS($AE$61:$AE$71,$A$61:$A$71,A220),0)+IF(AND($B$28&gt;=8,$B$38=$B220),SUMIFS($AI$61:$AI$71,$A$61:$A$71,A220),0)+IF(AND($B$28&gt;=9,$B$39=$B220),SUMIFS($AM$61:$AM$71,$A$61:$A$71,A220),0)+IF(AND($B$28&gt;=10,$B$40=$B220),SUMIFS($AQ$61:$AQ$71,$A$61:$A$71,A220),0)</f>
        <v>0</v>
      </c>
      <c r="D220" s="253"/>
      <c r="E220" s="234"/>
      <c r="F220" s="235"/>
      <c r="G220" s="30"/>
    </row>
    <row r="221" spans="1:7" x14ac:dyDescent="0.25">
      <c r="A221" s="57" t="s">
        <v>21</v>
      </c>
      <c r="B221" s="57" t="str">
        <f>G210</f>
        <v>X</v>
      </c>
      <c r="C221" s="253">
        <f t="shared" si="7"/>
        <v>0</v>
      </c>
      <c r="D221" s="253"/>
      <c r="E221" s="234"/>
      <c r="F221" s="235"/>
      <c r="G221" s="30"/>
    </row>
    <row r="222" spans="1:7" x14ac:dyDescent="0.25">
      <c r="A222" s="57" t="s">
        <v>22</v>
      </c>
      <c r="B222" s="57" t="str">
        <f>G210</f>
        <v>X</v>
      </c>
      <c r="C222" s="253">
        <f>IF(AND($B$28&gt;=1,$B$31=$B222),SUMIFS($G$76:$G$86,$A$76:$A$86,"Equipements process (RDI)"),0)+IF(AND($B$28&gt;=2,$B$32=$B222),SUMIFS($K$76:$K$86,$A$76:$A$86,"Equipements process (RDI)"),0)+IF(AND($B$28&gt;=3,$B$33=$B222),SUMIFS($O$76:$O$86,$A$76:$A$86,"Equipements process (RDI)"),0)+IF(AND($B$28&gt;=4,$B$34=$B222),SUMIFS($S$76:$S$86,$A$76:$A$86,"Equipements process (RDI)"),0)+IF(AND($B$28&gt;=5,$B$35=$B222),SUMIFS($W$76:$W$86,$A$76:$A$86,"Equipements process (RDI)"),0)+IF(AND($B$28&gt;=6,$B$36=$B222),SUMIFS($AA$76:$AA$86,$A$76:$A$86,"Equipements process (RDI)"),0)+IF(AND($B$28&gt;=7,$B$37=$B222),SUMIFS($AE$76:$AE$86,$A$76:$A$86,"Equipements process (RDI)"),0)+IF(AND($B$28&gt;=8,$B$38=$B222),SUMIFS($AI$76:$AI$86,$A$76:$A$86,"Equipements process (RDI)"),0)+IF(AND($B$28&gt;=9,$B$39=$B222),SUMIFS($AM$76:$AM$86,$A$76:$A$86,"Equipements process (RDI)"),0)+IF(AND($B$28&gt;=10,$B$40=$B222),SUMIFS($AQ$76:$AQ$86,$A$76:$A$86,"Equipements process (RDI)"),0)</f>
        <v>0</v>
      </c>
      <c r="D222" s="253"/>
      <c r="E222" s="234"/>
      <c r="F222" s="235"/>
      <c r="G222" s="30"/>
    </row>
    <row r="223" spans="1:7" x14ac:dyDescent="0.25">
      <c r="A223" s="57" t="s">
        <v>23</v>
      </c>
      <c r="B223" s="57" t="str">
        <f>G210</f>
        <v>X</v>
      </c>
      <c r="C223" s="253">
        <f>IF(AND($B$28&gt;=1,$B$31=$B223),SUMIFS($G$76:$G$86,$A$76:$A$86,A223),0)+IF(AND($B$28&gt;=2,$B$32=$B223),SUMIFS($K$76:$K$86,$A$76:$A$86,A223),0)+IF(AND($B$28&gt;=3,$B$33=$B223),SUMIFS($O$76:$O$86,$A$76:$A$86,A223),0)+IF(AND($B$28&gt;=4,$B$34=$B223),SUMIFS($S$76:$S$86,$A$76:$A$86,A223),0)+IF(AND($B$28&gt;=5,$B$35=$B223),SUMIFS($W$76:$W$86,$A$76:$A$86,A223),0)+IF(AND($B$28&gt;=6,$B$36=$B223),SUMIFS($AA$76:$AA$86,$A$76:$A$86,A223),0)+IF(AND($B$28&gt;=7,$B$37=$B223),SUMIFS($AE$76:$AE$86,$A$76:$A$86,A223),0)+IF(AND($B$28&gt;=8,$B$38=$B223),SUMIFS($AI$76:$AI$86,$A$76:$A$86,A223),0)+IF(AND($B$28&gt;=9,$B$39=$B223),SUMIFS($AM$76:$AM$86,$A$76:$A$86,A223),0)+IF(AND($B$28&gt;=10,$B$40=$B223),SUMIFS($AQ$76:$AQ$86,$A$76:$A$86,A223),0)</f>
        <v>0</v>
      </c>
      <c r="D223" s="253"/>
      <c r="E223" s="234"/>
      <c r="F223" s="235"/>
      <c r="G223" s="30"/>
    </row>
    <row r="224" spans="1:7" x14ac:dyDescent="0.25">
      <c r="A224" s="57" t="s">
        <v>24</v>
      </c>
      <c r="B224" s="57" t="str">
        <f>G210</f>
        <v>X</v>
      </c>
      <c r="C224" s="253">
        <f>IF(AND($B$28&gt;=1,$B$31=$B224),SUMIFS($G$76:$G$86,$A$76:$A$86,A224),0)+IF(AND($B$28&gt;=2,$B$32=$B224),SUMIFS($K$76:$K$86,$A$76:$A$86,A224),0)+IF(AND($B$28&gt;=3,$B$33=$B224),SUMIFS($O$76:$O$86,$A$76:$A$86,A224),0)+IF(AND($B$28&gt;=4,$B$34=$B224),SUMIFS($S$76:$S$86,$A$76:$A$86,A224),0)+IF(AND($B$28&gt;=5,$B$35=$B224),SUMIFS($W$76:$W$86,$A$76:$A$86,A224),0)+IF(AND($B$28&gt;=6,$B$36=$B224),SUMIFS($AA$76:$AA$86,$A$76:$A$86,A224),0)+IF(AND($B$28&gt;=7,$B$37=$B224),SUMIFS($AE$76:$AE$86,$A$76:$A$86,A224),0)+IF(AND($B$28&gt;=8,$B$38=$B224),SUMIFS($AI$76:$AI$86,$A$76:$A$86,A224),0)+IF(AND($B$28&gt;=9,$B$39=$B224),SUMIFS($AM$76:$AM$86,$A$76:$A$86,A224),0)+IF(AND($B$28&gt;=10,$B$40=$B224),SUMIFS($AQ$76:$AQ$86,$A$76:$A$86,A224),0)</f>
        <v>0</v>
      </c>
      <c r="D224" s="253"/>
      <c r="E224" s="234"/>
      <c r="F224" s="235"/>
      <c r="G224" s="30"/>
    </row>
    <row r="225" spans="1:7" x14ac:dyDescent="0.25">
      <c r="A225" s="57" t="s">
        <v>25</v>
      </c>
      <c r="B225" s="57" t="str">
        <f>G210</f>
        <v>X</v>
      </c>
      <c r="C225" s="253">
        <f>IF(AND($B$28&gt;=1,$B$31=$B225),SUMIFS($G$76:$G$86,$A$76:$A$86,A225),0)+IF(AND($B$28&gt;=2,$B$32=$B225),SUMIFS($K$76:$K$86,$A$76:$A$86,A225),0)+IF(AND($B$28&gt;=3,$B$33=$B225),SUMIFS($O$76:$O$86,$A$76:$A$86,A225),0)+IF(AND($B$28&gt;=4,$B$34=$B225),SUMIFS($S$76:$S$86,$A$76:$A$86,A225),0)+IF(AND($B$28&gt;=5,$B$35=$B225),SUMIFS($W$76:$W$86,$A$76:$A$86,A225),0)+IF(AND($B$28&gt;=6,$B$36=$B225),SUMIFS($AA$76:$AA$86,$A$76:$A$86,A225),0)+IF(AND($B$28&gt;=7,$B$37=$B225),SUMIFS($AE$76:$AE$86,$A$76:$A$86,A225),0)+IF(AND($B$28&gt;=8,$B$38=$B225),SUMIFS($AI$76:$AI$86,$A$76:$A$86,A225),0)+IF(AND($B$28&gt;=9,$B$39=$B225),SUMIFS($AM$76:$AM$86,$A$76:$A$86,A225),0)+IF(AND($B$28&gt;=10,$B$40=$B225),SUMIFS($AQ$76:$AQ$86,$A$76:$A$86,A225),0)</f>
        <v>0</v>
      </c>
      <c r="D225" s="253"/>
      <c r="E225" s="234"/>
      <c r="F225" s="235"/>
      <c r="G225" s="30"/>
    </row>
    <row r="226" spans="1:7" x14ac:dyDescent="0.25">
      <c r="A226" s="28" t="s">
        <v>36</v>
      </c>
      <c r="B226" s="28" t="str">
        <f>G210</f>
        <v>X</v>
      </c>
      <c r="C226" s="254">
        <f>IF(AND($B$28&gt;=1,$B$31=$B226),$G$91,0)+IF(AND($B$28&gt;=2,$B$32=$B226),$K$91,0)+IF(AND($B$28&gt;=3,$B$33=$B226),$O$91,0)+IF(AND($B$28&gt;=4,$B$34=$B226),$S$91,0)+IF(AND($B$28&gt;=5,$B$35=$B226),$W$91,0)+IF(AND($B$28&gt;=6,$B$36=$B226),$AA$91,0)+IF(AND($B$28&gt;=7,$B$37=$B226),$AE$91,0)+IF(AND($B$28&gt;=8,$B$38=$B226),$AI$91,0)+IF(AND($B$28&gt;=9,$B$39=$B226),$AM$91,0)+IF(AND($B$28&gt;=10,$B$40=$B226),$AQ$91,0)</f>
        <v>0</v>
      </c>
      <c r="D226" s="254"/>
      <c r="E226" s="251"/>
      <c r="F226" s="252"/>
      <c r="G226" s="77">
        <f>SUM(C210:D226)</f>
        <v>0</v>
      </c>
    </row>
  </sheetData>
  <customSheetViews>
    <customSheetView guid="{382F9144-C632-471B-9E71-B8C862BB84A7}" scale="85" showGridLines="0">
      <selection activeCell="A6" sqref="A6:A10"/>
      <pageMargins left="0.7" right="0.7" top="0.75" bottom="0.75" header="0.3" footer="0.3"/>
    </customSheetView>
  </customSheetViews>
  <mergeCells count="141">
    <mergeCell ref="C223:D223"/>
    <mergeCell ref="C224:D224"/>
    <mergeCell ref="C225:D225"/>
    <mergeCell ref="C226:D226"/>
    <mergeCell ref="C217:D217"/>
    <mergeCell ref="C218:D218"/>
    <mergeCell ref="C219:D219"/>
    <mergeCell ref="C220:D220"/>
    <mergeCell ref="C221:D221"/>
    <mergeCell ref="C222:D222"/>
    <mergeCell ref="C211:D211"/>
    <mergeCell ref="C212:D212"/>
    <mergeCell ref="C213:D213"/>
    <mergeCell ref="C214:D214"/>
    <mergeCell ref="C215:D215"/>
    <mergeCell ref="C216:D216"/>
    <mergeCell ref="C205:D205"/>
    <mergeCell ref="C206:D206"/>
    <mergeCell ref="C207:D207"/>
    <mergeCell ref="C208:D208"/>
    <mergeCell ref="C209:D209"/>
    <mergeCell ref="C210:D210"/>
    <mergeCell ref="C199:D199"/>
    <mergeCell ref="C200:D200"/>
    <mergeCell ref="C201:D201"/>
    <mergeCell ref="C202:D202"/>
    <mergeCell ref="C203:D203"/>
    <mergeCell ref="C204:D204"/>
    <mergeCell ref="C193:D193"/>
    <mergeCell ref="C194:D194"/>
    <mergeCell ref="C195:D195"/>
    <mergeCell ref="C196:D196"/>
    <mergeCell ref="C197:D197"/>
    <mergeCell ref="C198:D198"/>
    <mergeCell ref="C189:D189"/>
    <mergeCell ref="C190:D190"/>
    <mergeCell ref="C191:D191"/>
    <mergeCell ref="C192:D192"/>
    <mergeCell ref="C181:D181"/>
    <mergeCell ref="C182:D182"/>
    <mergeCell ref="C183:D183"/>
    <mergeCell ref="C184:D184"/>
    <mergeCell ref="C185:D185"/>
    <mergeCell ref="C186:D186"/>
    <mergeCell ref="E159:F175"/>
    <mergeCell ref="E176:F192"/>
    <mergeCell ref="E193:F209"/>
    <mergeCell ref="E210:F226"/>
    <mergeCell ref="C121:D121"/>
    <mergeCell ref="C164:D164"/>
    <mergeCell ref="C165:D165"/>
    <mergeCell ref="C166:D166"/>
    <mergeCell ref="C167:D167"/>
    <mergeCell ref="C168:D168"/>
    <mergeCell ref="C175:D175"/>
    <mergeCell ref="C176:D176"/>
    <mergeCell ref="C177:D177"/>
    <mergeCell ref="C178:D178"/>
    <mergeCell ref="C179:D179"/>
    <mergeCell ref="C180:D180"/>
    <mergeCell ref="C169:D169"/>
    <mergeCell ref="C170:D170"/>
    <mergeCell ref="C171:D171"/>
    <mergeCell ref="C172:D172"/>
    <mergeCell ref="C173:D173"/>
    <mergeCell ref="C174:D174"/>
    <mergeCell ref="C187:D187"/>
    <mergeCell ref="C188:D188"/>
    <mergeCell ref="A47:B47"/>
    <mergeCell ref="D47:F47"/>
    <mergeCell ref="A1:F1"/>
    <mergeCell ref="A3:E3"/>
    <mergeCell ref="A13:E13"/>
    <mergeCell ref="B19:D19"/>
    <mergeCell ref="C31:E31"/>
    <mergeCell ref="C32:E32"/>
    <mergeCell ref="C33:E33"/>
    <mergeCell ref="C34:E34"/>
    <mergeCell ref="C35:E35"/>
    <mergeCell ref="P47:R47"/>
    <mergeCell ref="S47:U47"/>
    <mergeCell ref="V47:X47"/>
    <mergeCell ref="Y47:AA47"/>
    <mergeCell ref="AB47:AD47"/>
    <mergeCell ref="AE47:AG47"/>
    <mergeCell ref="C36:E36"/>
    <mergeCell ref="C37:E37"/>
    <mergeCell ref="C38:E38"/>
    <mergeCell ref="C39:E39"/>
    <mergeCell ref="C40:E40"/>
    <mergeCell ref="C41:E41"/>
    <mergeCell ref="C42:E42"/>
    <mergeCell ref="C43:E43"/>
    <mergeCell ref="J76:L76"/>
    <mergeCell ref="M76:O76"/>
    <mergeCell ref="P76:R76"/>
    <mergeCell ref="S76:U76"/>
    <mergeCell ref="V76:X76"/>
    <mergeCell ref="Y76:AA76"/>
    <mergeCell ref="AH47:AJ47"/>
    <mergeCell ref="AK47:AM47"/>
    <mergeCell ref="A62:B62"/>
    <mergeCell ref="D62:F62"/>
    <mergeCell ref="G62:I62"/>
    <mergeCell ref="J62:L62"/>
    <mergeCell ref="M62:O62"/>
    <mergeCell ref="P62:R62"/>
    <mergeCell ref="S62:U62"/>
    <mergeCell ref="V62:X62"/>
    <mergeCell ref="Y62:AA62"/>
    <mergeCell ref="AB62:AD62"/>
    <mergeCell ref="AE62:AG62"/>
    <mergeCell ref="AH62:AJ62"/>
    <mergeCell ref="AK62:AM62"/>
    <mergeCell ref="G47:I47"/>
    <mergeCell ref="J47:L47"/>
    <mergeCell ref="M47:O47"/>
    <mergeCell ref="A102:A110"/>
    <mergeCell ref="A111:A116"/>
    <mergeCell ref="C122:D136"/>
    <mergeCell ref="D137:E151"/>
    <mergeCell ref="AB76:AD76"/>
    <mergeCell ref="AE76:AG76"/>
    <mergeCell ref="AH76:AJ76"/>
    <mergeCell ref="AK76:AM76"/>
    <mergeCell ref="A86:B87"/>
    <mergeCell ref="D86:F86"/>
    <mergeCell ref="G86:I86"/>
    <mergeCell ref="J86:L86"/>
    <mergeCell ref="M86:O86"/>
    <mergeCell ref="P86:R86"/>
    <mergeCell ref="S86:U86"/>
    <mergeCell ref="V86:X86"/>
    <mergeCell ref="Y86:AA86"/>
    <mergeCell ref="AB86:AD86"/>
    <mergeCell ref="AE86:AG86"/>
    <mergeCell ref="AH86:AJ86"/>
    <mergeCell ref="AK86:AM86"/>
    <mergeCell ref="A76:B76"/>
    <mergeCell ref="D76:F76"/>
    <mergeCell ref="G76:I76"/>
  </mergeCells>
  <conditionalFormatting sqref="A220:F226">
    <cfRule type="expression" dxfId="161" priority="44">
      <formula>$G$226=0</formula>
    </cfRule>
  </conditionalFormatting>
  <conditionalFormatting sqref="A164:B175">
    <cfRule type="expression" dxfId="160" priority="19">
      <formula>$C164&gt;0.005</formula>
    </cfRule>
  </conditionalFormatting>
  <conditionalFormatting sqref="A164:F175">
    <cfRule type="expression" dxfId="159" priority="20">
      <formula>$G$175=0</formula>
    </cfRule>
  </conditionalFormatting>
  <conditionalFormatting sqref="A176:F192">
    <cfRule type="expression" dxfId="158" priority="24">
      <formula>$G$192=0</formula>
    </cfRule>
  </conditionalFormatting>
  <conditionalFormatting sqref="A193:F209">
    <cfRule type="expression" dxfId="157" priority="25">
      <formula>$G$209=0</formula>
    </cfRule>
  </conditionalFormatting>
  <conditionalFormatting sqref="A210:F219">
    <cfRule type="expression" dxfId="156" priority="26">
      <formula>$G$226=0</formula>
    </cfRule>
  </conditionalFormatting>
  <conditionalFormatting sqref="C164:D175">
    <cfRule type="cellIs" dxfId="155" priority="18" operator="greaterThan">
      <formula>0.005</formula>
    </cfRule>
  </conditionalFormatting>
  <conditionalFormatting sqref="E176">
    <cfRule type="expression" dxfId="154" priority="21">
      <formula>$G$192=0</formula>
    </cfRule>
  </conditionalFormatting>
  <conditionalFormatting sqref="E193">
    <cfRule type="expression" dxfId="153" priority="22">
      <formula>$G$209=0</formula>
    </cfRule>
  </conditionalFormatting>
  <conditionalFormatting sqref="E210">
    <cfRule type="expression" dxfId="152" priority="23">
      <formula>$G$226=0</formula>
    </cfRule>
  </conditionalFormatting>
  <conditionalFormatting sqref="A49:A59">
    <cfRule type="containsText" dxfId="151" priority="14" operator="containsText" text="Choisir une catégorie">
      <formula>NOT(ISERROR(SEARCH("Choisir une catégorie",A49)))</formula>
    </cfRule>
  </conditionalFormatting>
  <conditionalFormatting sqref="A64:A73">
    <cfRule type="containsText" dxfId="150" priority="13" operator="containsText" text="Choisir une catégorie">
      <formula>NOT(ISERROR(SEARCH("Choisir une catégorie",A64)))</formula>
    </cfRule>
  </conditionalFormatting>
  <conditionalFormatting sqref="A78:A82">
    <cfRule type="containsText" dxfId="149" priority="10" operator="containsText" text="Choisir une catégorie">
      <formula>NOT(ISERROR(SEARCH("Choisir une catégorie",A78)))</formula>
    </cfRule>
  </conditionalFormatting>
  <conditionalFormatting sqref="A137:B151">
    <cfRule type="expression" dxfId="148" priority="3">
      <formula>$C137&gt;0.005</formula>
    </cfRule>
  </conditionalFormatting>
  <conditionalFormatting sqref="B78:B82">
    <cfRule type="containsText" dxfId="147" priority="9" operator="containsText" text="A préciser">
      <formula>NOT(ISERROR(SEARCH("A préciser",B78)))</formula>
    </cfRule>
  </conditionalFormatting>
  <conditionalFormatting sqref="B49:C59">
    <cfRule type="containsText" dxfId="146" priority="12" operator="containsText" text="Catégorie et niveau de qualification">
      <formula>NOT(ISERROR(SEARCH("Catégorie et niveau de qualification",B49)))</formula>
    </cfRule>
  </conditionalFormatting>
  <conditionalFormatting sqref="B64:C73">
    <cfRule type="containsText" dxfId="145" priority="11" operator="containsText" text="A préciser">
      <formula>NOT(ISERROR(SEARCH("A préciser",B64)))</formula>
    </cfRule>
  </conditionalFormatting>
  <conditionalFormatting sqref="C12">
    <cfRule type="expression" dxfId="144" priority="8">
      <formula>A$46&gt;$B$27</formula>
    </cfRule>
  </conditionalFormatting>
  <conditionalFormatting sqref="C137:C151 B122:B136">
    <cfRule type="cellIs" dxfId="143" priority="4" operator="greaterThan">
      <formula>0.005</formula>
    </cfRule>
  </conditionalFormatting>
  <conditionalFormatting sqref="A29:B29">
    <cfRule type="expression" dxfId="142" priority="7">
      <formula>$B28&lt;&gt;$C$29</formula>
    </cfRule>
  </conditionalFormatting>
  <conditionalFormatting sqref="A137:E151">
    <cfRule type="expression" dxfId="141" priority="5">
      <formula>$F$169=0</formula>
    </cfRule>
  </conditionalFormatting>
  <conditionalFormatting sqref="A152:E163">
    <cfRule type="expression" dxfId="140" priority="6">
      <formula>$F$184=0</formula>
    </cfRule>
  </conditionalFormatting>
  <conditionalFormatting sqref="D62:AM74 D76:AM83 D86:AM88 D47:AM60">
    <cfRule type="expression" dxfId="139" priority="15">
      <formula>C$46&gt;$B$27</formula>
    </cfRule>
  </conditionalFormatting>
  <conditionalFormatting sqref="A32:C43">
    <cfRule type="expression" dxfId="138" priority="16">
      <formula>$F32&gt;$B$27</formula>
    </cfRule>
  </conditionalFormatting>
  <conditionalFormatting sqref="AH86:AJ88 AH62:AJ74 AH76:AJ83 AH47:AJ48 AH60:AJ60 AH49:AI59">
    <cfRule type="expression" dxfId="137" priority="2">
      <formula>C$46&gt;$B$27</formula>
    </cfRule>
  </conditionalFormatting>
  <conditionalFormatting sqref="AK86:AM88 AK62:AM74 AK76:AM83 AK47:AM48 AK60:AM60 AK49:AL59">
    <cfRule type="expression" dxfId="136" priority="1">
      <formula>#REF!&gt;$B$27</formula>
    </cfRule>
  </conditionalFormatting>
  <conditionalFormatting sqref="A122:A136">
    <cfRule type="expression" dxfId="135" priority="17">
      <formula>$B122&gt;0.005</formula>
    </cfRule>
  </conditionalFormatting>
  <dataValidations count="9">
    <dataValidation type="list" allowBlank="1" showInputMessage="1" showErrorMessage="1" sqref="B23">
      <formula1>"Choisir une valeur,Assujetti à la TVA,Non assujetti à la TVA,Assujetti partiel à la TVA"</formula1>
    </dataValidation>
    <dataValidation type="list" allowBlank="1" showInputMessage="1" showErrorMessage="1" sqref="B20">
      <formula1>"Petite ou moyenne,GE"</formula1>
    </dataValidation>
    <dataValidation type="list" allowBlank="1" showInputMessage="1" showErrorMessage="1" sqref="B26">
      <formula1>"Organisme de recherche et de diffusion des connaissances,Entreprise"</formula1>
    </dataValidation>
    <dataValidation type="list" allowBlank="1" showInputMessage="1" showErrorMessage="1" sqref="B21">
      <formula1>"publique,privée"</formula1>
    </dataValidation>
    <dataValidation type="list" allowBlank="1" showInputMessage="1" showErrorMessage="1" sqref="B29">
      <formula1>"Collaboration effective,Large diffusion des résultats,Publication au catalogue officiel"</formula1>
    </dataValidation>
    <dataValidation type="list" allowBlank="1" showInputMessage="1" showErrorMessage="1" sqref="A49:A59">
      <formula1>$A$122:$A$132</formula1>
    </dataValidation>
    <dataValidation type="list" allowBlank="1" showInputMessage="1" showErrorMessage="1" sqref="A64:A73">
      <formula1>$A$133:$A$135</formula1>
    </dataValidation>
    <dataValidation type="list" allowBlank="1" showInputMessage="1" showErrorMessage="1" sqref="A78:A82">
      <formula1>$A$136</formula1>
    </dataValidation>
    <dataValidation type="list" allowBlank="1" showInputMessage="1" showErrorMessage="1" sqref="B22">
      <formula1>"Assujetti à la TVA,Non assujetti à la TVA,Assujetti partiel à la TVA"</formula1>
    </dataValidation>
  </dataValidations>
  <hyperlinks>
    <hyperlink ref="A7" location="P01_BUD" display="Budget prévisionnel de l'opération"/>
    <hyperlink ref="A9" location="P01_FIN" display="Plan de financement"/>
    <hyperlink ref="A6" location="P01_CAR" display="Caractéristiques générales du projet"/>
    <hyperlink ref="A8" location="P01_COUT" display="Synthèse des coûts et montant de l'aide solicitée"/>
    <hyperlink ref="A10" location="P01_AIDE" display="Aide au remplissage des coûts sur votre espace web AGIR"/>
    <hyperlink ref="B14" location="'NOTICE  '!A1" display="Si vous avez le moindre doute, n'ésitez pas à consulter la notic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M226"/>
  <sheetViews>
    <sheetView showGridLines="0" topLeftCell="A88" zoomScale="85" zoomScaleNormal="85" workbookViewId="0">
      <selection activeCell="A6" sqref="A6:A10"/>
    </sheetView>
  </sheetViews>
  <sheetFormatPr baseColWidth="10" defaultColWidth="11.42578125" defaultRowHeight="14.25" x14ac:dyDescent="0.25"/>
  <cols>
    <col min="1" max="1" width="59.28515625" style="1" customWidth="1"/>
    <col min="2" max="2" width="57" style="1" customWidth="1"/>
    <col min="3" max="12" width="20.85546875" style="1" customWidth="1"/>
    <col min="13" max="14" width="14.28515625" style="1" customWidth="1"/>
    <col min="15" max="16" width="20.85546875" style="1" customWidth="1"/>
    <col min="17" max="18" width="14.28515625" style="1" customWidth="1"/>
    <col min="19" max="20" width="20.85546875" style="1" customWidth="1"/>
    <col min="21" max="22" width="14.28515625" style="1" customWidth="1"/>
    <col min="23" max="24" width="20.85546875" style="1" customWidth="1"/>
    <col min="25" max="26" width="14.28515625" style="1" customWidth="1"/>
    <col min="27" max="28" width="20.85546875" style="1" customWidth="1"/>
    <col min="29" max="30" width="14.28515625" style="1" customWidth="1"/>
    <col min="31" max="32" width="20.85546875" style="1" customWidth="1"/>
    <col min="33" max="34" width="14.28515625" style="1" customWidth="1"/>
    <col min="35" max="36" width="20.85546875" style="1" customWidth="1"/>
    <col min="37" max="38" width="14.28515625" style="1" customWidth="1"/>
    <col min="39" max="40" width="20.85546875" style="1" customWidth="1"/>
    <col min="41" max="42" width="14.28515625" style="1" customWidth="1"/>
    <col min="43" max="44" width="20.85546875" style="1" customWidth="1"/>
    <col min="45" max="16384" width="11.42578125" style="1"/>
  </cols>
  <sheetData>
    <row r="1" spans="1:7" s="127" customFormat="1" ht="63" customHeight="1" x14ac:dyDescent="0.25">
      <c r="A1" s="236" t="s">
        <v>61</v>
      </c>
      <c r="B1" s="237"/>
      <c r="C1" s="237"/>
      <c r="D1" s="237"/>
      <c r="E1" s="237"/>
      <c r="F1" s="238"/>
    </row>
    <row r="2" spans="1:7" ht="34.5" customHeight="1" x14ac:dyDescent="0.25">
      <c r="A2" s="4" t="s">
        <v>3</v>
      </c>
      <c r="B2" s="5"/>
      <c r="C2" s="5"/>
      <c r="D2" s="5"/>
      <c r="E2" s="5"/>
      <c r="F2" s="5"/>
    </row>
    <row r="3" spans="1:7" s="3" customFormat="1" ht="60" customHeight="1" x14ac:dyDescent="0.25">
      <c r="A3" s="219" t="s">
        <v>105</v>
      </c>
      <c r="B3" s="219"/>
      <c r="C3" s="219"/>
      <c r="D3" s="219"/>
      <c r="E3" s="219"/>
    </row>
    <row r="4" spans="1:7" s="3" customFormat="1" ht="21" customHeight="1" x14ac:dyDescent="0.25">
      <c r="A4" s="132"/>
      <c r="B4" s="132"/>
      <c r="C4" s="132"/>
      <c r="D4" s="132"/>
      <c r="E4" s="132"/>
    </row>
    <row r="5" spans="1:7" s="3" customFormat="1" ht="15" x14ac:dyDescent="0.25">
      <c r="A5" s="12" t="s">
        <v>56</v>
      </c>
      <c r="B5" s="1"/>
      <c r="C5" s="1"/>
      <c r="D5" s="1"/>
      <c r="E5" s="1"/>
    </row>
    <row r="6" spans="1:7" s="3" customFormat="1" ht="15" x14ac:dyDescent="0.25">
      <c r="A6" s="157" t="s">
        <v>4</v>
      </c>
      <c r="B6" s="1"/>
      <c r="C6" s="1"/>
      <c r="D6" s="1"/>
      <c r="E6" s="1"/>
    </row>
    <row r="7" spans="1:7" s="3" customFormat="1" ht="15" x14ac:dyDescent="0.25">
      <c r="A7" s="91" t="s">
        <v>12</v>
      </c>
      <c r="B7" s="1"/>
      <c r="C7" s="1"/>
      <c r="D7" s="1"/>
      <c r="E7" s="1"/>
    </row>
    <row r="8" spans="1:7" s="3" customFormat="1" ht="15" x14ac:dyDescent="0.25">
      <c r="A8" s="91" t="s">
        <v>104</v>
      </c>
      <c r="B8" s="1"/>
      <c r="C8" s="1"/>
      <c r="D8" s="1"/>
      <c r="E8" s="1"/>
    </row>
    <row r="9" spans="1:7" s="3" customFormat="1" ht="15" x14ac:dyDescent="0.25">
      <c r="A9" s="91" t="s">
        <v>29</v>
      </c>
      <c r="B9" s="1"/>
      <c r="C9" s="131"/>
      <c r="D9" s="131"/>
      <c r="E9" s="131"/>
    </row>
    <row r="10" spans="1:7" s="3" customFormat="1" ht="15" x14ac:dyDescent="0.25">
      <c r="A10" s="91" t="s">
        <v>84</v>
      </c>
      <c r="B10" s="1"/>
      <c r="C10" s="131"/>
      <c r="D10" s="131"/>
      <c r="E10" s="131"/>
    </row>
    <row r="11" spans="1:7" s="3" customFormat="1" ht="15.75" thickBot="1" x14ac:dyDescent="0.3">
      <c r="A11" s="13"/>
      <c r="B11" s="14"/>
      <c r="C11" s="14"/>
      <c r="D11" s="14"/>
      <c r="E11" s="14"/>
    </row>
    <row r="12" spans="1:7" s="3" customFormat="1" ht="15.75" thickBot="1" x14ac:dyDescent="0.3">
      <c r="A12" s="152"/>
      <c r="B12" s="153" t="s">
        <v>139</v>
      </c>
      <c r="C12" s="155"/>
      <c r="D12" s="131"/>
      <c r="E12" s="131"/>
      <c r="F12" s="131"/>
      <c r="G12" s="131"/>
    </row>
    <row r="13" spans="1:7" s="3" customFormat="1" ht="24" customHeight="1" x14ac:dyDescent="0.25">
      <c r="A13" s="218"/>
      <c r="B13" s="218"/>
      <c r="C13" s="218"/>
      <c r="D13" s="218"/>
      <c r="E13" s="218"/>
    </row>
    <row r="14" spans="1:7" s="24" customFormat="1" ht="26.25" x14ac:dyDescent="0.25">
      <c r="A14" s="106" t="s">
        <v>106</v>
      </c>
      <c r="B14" s="107" t="s">
        <v>59</v>
      </c>
      <c r="C14" s="25"/>
      <c r="D14" s="25"/>
      <c r="E14" s="26"/>
    </row>
    <row r="15" spans="1:7" s="3" customFormat="1" ht="27.95" customHeight="1" x14ac:dyDescent="0.25">
      <c r="A15" s="6" t="s">
        <v>4</v>
      </c>
      <c r="B15" s="6"/>
      <c r="C15" s="6"/>
      <c r="D15" s="6"/>
      <c r="E15" s="6"/>
      <c r="F15" s="6"/>
    </row>
    <row r="17" spans="1:30" ht="17.25" customHeight="1" x14ac:dyDescent="0.25">
      <c r="A17" s="22" t="s">
        <v>54</v>
      </c>
      <c r="B17" s="20"/>
      <c r="C17" s="20"/>
      <c r="D17" s="20"/>
      <c r="E17" s="20"/>
    </row>
    <row r="18" spans="1:30" ht="7.5" customHeight="1" x14ac:dyDescent="0.25"/>
    <row r="19" spans="1:30" x14ac:dyDescent="0.25">
      <c r="A19" s="15" t="s">
        <v>6</v>
      </c>
      <c r="B19" s="223"/>
      <c r="C19" s="223"/>
      <c r="D19" s="223"/>
    </row>
    <row r="20" spans="1:30" x14ac:dyDescent="0.25">
      <c r="A20" s="15" t="s">
        <v>64</v>
      </c>
      <c r="B20" s="133"/>
    </row>
    <row r="21" spans="1:30" x14ac:dyDescent="0.25">
      <c r="A21" s="15" t="s">
        <v>69</v>
      </c>
      <c r="B21" s="133"/>
    </row>
    <row r="22" spans="1:30" x14ac:dyDescent="0.25">
      <c r="A22" s="15" t="s">
        <v>10</v>
      </c>
      <c r="B22" s="53"/>
    </row>
    <row r="23" spans="1:30" x14ac:dyDescent="0.25">
      <c r="B23" s="7"/>
    </row>
    <row r="24" spans="1:30" s="21" customFormat="1" ht="17.25" customHeight="1" x14ac:dyDescent="0.25">
      <c r="A24" s="22" t="s">
        <v>5</v>
      </c>
      <c r="B24" s="20"/>
      <c r="C24" s="20"/>
      <c r="D24" s="20"/>
      <c r="E24" s="20"/>
    </row>
    <row r="25" spans="1:30" ht="9.75" customHeight="1" x14ac:dyDescent="0.25"/>
    <row r="26" spans="1:30" x14ac:dyDescent="0.25">
      <c r="A26" s="15" t="s">
        <v>65</v>
      </c>
      <c r="B26" s="130"/>
    </row>
    <row r="27" spans="1:30" x14ac:dyDescent="0.25">
      <c r="A27" s="15" t="s">
        <v>63</v>
      </c>
      <c r="B27" s="154">
        <f>'Partenaire 1-coordinateur'!B27</f>
        <v>0</v>
      </c>
    </row>
    <row r="28" spans="1:30" x14ac:dyDescent="0.25">
      <c r="A28" s="15" t="s">
        <v>66</v>
      </c>
      <c r="B28" s="154">
        <f>'Partenaire 1-coordinateur'!B28</f>
        <v>0</v>
      </c>
    </row>
    <row r="29" spans="1:30" x14ac:dyDescent="0.25">
      <c r="A29" s="15" t="str">
        <f>IF($C$29=B28,"Type de majoration :","")</f>
        <v/>
      </c>
      <c r="B29" s="130"/>
      <c r="C29" s="30" t="s">
        <v>70</v>
      </c>
    </row>
    <row r="30" spans="1:30" ht="13.5" customHeight="1" x14ac:dyDescent="0.25"/>
    <row r="31" spans="1:30" ht="15" x14ac:dyDescent="0.25">
      <c r="A31" s="18" t="s">
        <v>7</v>
      </c>
      <c r="B31" s="19" t="s">
        <v>8</v>
      </c>
      <c r="C31" s="224" t="s">
        <v>9</v>
      </c>
      <c r="D31" s="225"/>
      <c r="E31" s="226"/>
    </row>
    <row r="32" spans="1:30" s="8" customFormat="1" x14ac:dyDescent="0.25">
      <c r="A32" s="9" t="str">
        <f>IF($B$27&lt;F32,"","Lot "&amp;F32)</f>
        <v/>
      </c>
      <c r="B32" s="11">
        <f>'Partenaire 1-coordinateur'!B32</f>
        <v>0</v>
      </c>
      <c r="C32" s="220">
        <f>'Partenaire 1-coordinateur'!C32:E32</f>
        <v>0</v>
      </c>
      <c r="D32" s="221"/>
      <c r="E32" s="222"/>
      <c r="F32" s="10">
        <v>1</v>
      </c>
      <c r="I32" s="10">
        <v>1</v>
      </c>
      <c r="L32" s="10">
        <v>1</v>
      </c>
      <c r="O32" s="10">
        <v>1</v>
      </c>
      <c r="R32" s="10">
        <v>1</v>
      </c>
      <c r="U32" s="10">
        <v>1</v>
      </c>
      <c r="X32" s="10">
        <v>1</v>
      </c>
      <c r="AA32" s="10">
        <v>1</v>
      </c>
      <c r="AD32" s="10">
        <v>1</v>
      </c>
    </row>
    <row r="33" spans="1:39" s="8" customFormat="1" x14ac:dyDescent="0.25">
      <c r="A33" s="9" t="str">
        <f t="shared" ref="A33:A43" si="0">IF($B$27&lt;F33,"","Lot "&amp;F33)</f>
        <v/>
      </c>
      <c r="B33" s="11">
        <f>'Partenaire 1-coordinateur'!B33</f>
        <v>0</v>
      </c>
      <c r="C33" s="220">
        <f>'Partenaire 1-coordinateur'!C33:E33</f>
        <v>0</v>
      </c>
      <c r="D33" s="221"/>
      <c r="E33" s="222"/>
      <c r="F33" s="10">
        <v>2</v>
      </c>
      <c r="I33" s="10">
        <v>2</v>
      </c>
      <c r="L33" s="10">
        <v>2</v>
      </c>
      <c r="O33" s="10">
        <v>2</v>
      </c>
      <c r="R33" s="10">
        <v>2</v>
      </c>
      <c r="U33" s="10">
        <v>2</v>
      </c>
      <c r="X33" s="10">
        <v>2</v>
      </c>
      <c r="AA33" s="10">
        <v>2</v>
      </c>
      <c r="AD33" s="10">
        <v>2</v>
      </c>
    </row>
    <row r="34" spans="1:39" s="8" customFormat="1" x14ac:dyDescent="0.25">
      <c r="A34" s="9" t="str">
        <f t="shared" si="0"/>
        <v/>
      </c>
      <c r="B34" s="11">
        <f>'Partenaire 1-coordinateur'!B34</f>
        <v>0</v>
      </c>
      <c r="C34" s="220">
        <f>'Partenaire 1-coordinateur'!C34:E34</f>
        <v>0</v>
      </c>
      <c r="D34" s="221"/>
      <c r="E34" s="222"/>
      <c r="F34" s="10">
        <v>3</v>
      </c>
      <c r="I34" s="10">
        <v>3</v>
      </c>
      <c r="L34" s="10">
        <v>3</v>
      </c>
      <c r="O34" s="10">
        <v>3</v>
      </c>
      <c r="R34" s="10">
        <v>3</v>
      </c>
      <c r="U34" s="10">
        <v>3</v>
      </c>
      <c r="X34" s="10">
        <v>3</v>
      </c>
      <c r="AA34" s="10">
        <v>3</v>
      </c>
      <c r="AD34" s="10">
        <v>3</v>
      </c>
    </row>
    <row r="35" spans="1:39" s="8" customFormat="1" x14ac:dyDescent="0.25">
      <c r="A35" s="9" t="str">
        <f t="shared" si="0"/>
        <v/>
      </c>
      <c r="B35" s="11">
        <f>'Partenaire 1-coordinateur'!B35</f>
        <v>0</v>
      </c>
      <c r="C35" s="220">
        <f>'Partenaire 1-coordinateur'!C35:E35</f>
        <v>0</v>
      </c>
      <c r="D35" s="221"/>
      <c r="E35" s="222"/>
      <c r="F35" s="10">
        <v>4</v>
      </c>
      <c r="I35" s="10">
        <v>4</v>
      </c>
      <c r="L35" s="10">
        <v>4</v>
      </c>
      <c r="O35" s="10">
        <v>4</v>
      </c>
      <c r="R35" s="10">
        <v>4</v>
      </c>
      <c r="U35" s="10">
        <v>4</v>
      </c>
      <c r="X35" s="10">
        <v>4</v>
      </c>
      <c r="AA35" s="10">
        <v>4</v>
      </c>
      <c r="AD35" s="10">
        <v>4</v>
      </c>
    </row>
    <row r="36" spans="1:39" s="8" customFormat="1" x14ac:dyDescent="0.25">
      <c r="A36" s="9" t="str">
        <f t="shared" si="0"/>
        <v/>
      </c>
      <c r="B36" s="11">
        <f>'Partenaire 1-coordinateur'!B36</f>
        <v>0</v>
      </c>
      <c r="C36" s="220">
        <f>'Partenaire 1-coordinateur'!C36:E36</f>
        <v>0</v>
      </c>
      <c r="D36" s="221"/>
      <c r="E36" s="222"/>
      <c r="F36" s="10">
        <v>5</v>
      </c>
      <c r="I36" s="10">
        <v>5</v>
      </c>
      <c r="L36" s="10">
        <v>5</v>
      </c>
      <c r="O36" s="10">
        <v>5</v>
      </c>
      <c r="R36" s="10">
        <v>5</v>
      </c>
      <c r="U36" s="10">
        <v>5</v>
      </c>
      <c r="X36" s="10">
        <v>5</v>
      </c>
      <c r="AA36" s="10">
        <v>5</v>
      </c>
      <c r="AD36" s="10">
        <v>5</v>
      </c>
    </row>
    <row r="37" spans="1:39" s="8" customFormat="1" x14ac:dyDescent="0.25">
      <c r="A37" s="9" t="str">
        <f t="shared" si="0"/>
        <v/>
      </c>
      <c r="B37" s="11">
        <f>'Partenaire 1-coordinateur'!B37</f>
        <v>0</v>
      </c>
      <c r="C37" s="220">
        <f>'Partenaire 1-coordinateur'!C37:E37</f>
        <v>0</v>
      </c>
      <c r="D37" s="221"/>
      <c r="E37" s="222"/>
      <c r="F37" s="10">
        <v>6</v>
      </c>
      <c r="I37" s="10">
        <v>6</v>
      </c>
      <c r="L37" s="10">
        <v>6</v>
      </c>
      <c r="O37" s="10">
        <v>6</v>
      </c>
      <c r="R37" s="10">
        <v>6</v>
      </c>
      <c r="U37" s="10">
        <v>6</v>
      </c>
      <c r="X37" s="10">
        <v>6</v>
      </c>
      <c r="AA37" s="10">
        <v>6</v>
      </c>
      <c r="AD37" s="10">
        <v>6</v>
      </c>
    </row>
    <row r="38" spans="1:39" s="8" customFormat="1" x14ac:dyDescent="0.25">
      <c r="A38" s="9" t="str">
        <f t="shared" si="0"/>
        <v/>
      </c>
      <c r="B38" s="11">
        <f>'Partenaire 1-coordinateur'!B38</f>
        <v>0</v>
      </c>
      <c r="C38" s="220">
        <f>'Partenaire 1-coordinateur'!C38:E38</f>
        <v>0</v>
      </c>
      <c r="D38" s="221"/>
      <c r="E38" s="222"/>
      <c r="F38" s="10">
        <v>7</v>
      </c>
      <c r="I38" s="10">
        <v>7</v>
      </c>
      <c r="L38" s="10">
        <v>7</v>
      </c>
      <c r="O38" s="10">
        <v>7</v>
      </c>
      <c r="R38" s="10">
        <v>7</v>
      </c>
      <c r="U38" s="10">
        <v>7</v>
      </c>
      <c r="X38" s="10">
        <v>7</v>
      </c>
      <c r="AA38" s="10">
        <v>7</v>
      </c>
      <c r="AD38" s="10">
        <v>7</v>
      </c>
    </row>
    <row r="39" spans="1:39" s="8" customFormat="1" x14ac:dyDescent="0.25">
      <c r="A39" s="9" t="str">
        <f t="shared" si="0"/>
        <v/>
      </c>
      <c r="B39" s="11">
        <f>'Partenaire 1-coordinateur'!B39</f>
        <v>0</v>
      </c>
      <c r="C39" s="220">
        <f>'Partenaire 1-coordinateur'!C39:E39</f>
        <v>0</v>
      </c>
      <c r="D39" s="221"/>
      <c r="E39" s="222"/>
      <c r="F39" s="10">
        <v>8</v>
      </c>
      <c r="I39" s="10">
        <v>8</v>
      </c>
      <c r="L39" s="10">
        <v>8</v>
      </c>
      <c r="O39" s="10">
        <v>8</v>
      </c>
      <c r="R39" s="10">
        <v>8</v>
      </c>
      <c r="U39" s="10">
        <v>8</v>
      </c>
      <c r="X39" s="10">
        <v>8</v>
      </c>
      <c r="AA39" s="10">
        <v>8</v>
      </c>
      <c r="AD39" s="10">
        <v>8</v>
      </c>
    </row>
    <row r="40" spans="1:39" s="8" customFormat="1" x14ac:dyDescent="0.25">
      <c r="A40" s="9" t="str">
        <f t="shared" si="0"/>
        <v/>
      </c>
      <c r="B40" s="11">
        <f>'Partenaire 1-coordinateur'!B40</f>
        <v>0</v>
      </c>
      <c r="C40" s="220">
        <f>'Partenaire 1-coordinateur'!C40:E40</f>
        <v>0</v>
      </c>
      <c r="D40" s="221"/>
      <c r="E40" s="222"/>
      <c r="F40" s="10">
        <v>9</v>
      </c>
      <c r="I40" s="10">
        <v>9</v>
      </c>
      <c r="L40" s="10">
        <v>9</v>
      </c>
      <c r="O40" s="10">
        <v>9</v>
      </c>
      <c r="R40" s="10">
        <v>9</v>
      </c>
      <c r="U40" s="10">
        <v>9</v>
      </c>
      <c r="X40" s="10">
        <v>9</v>
      </c>
      <c r="AA40" s="10">
        <v>9</v>
      </c>
      <c r="AD40" s="10">
        <v>9</v>
      </c>
    </row>
    <row r="41" spans="1:39" s="8" customFormat="1" x14ac:dyDescent="0.25">
      <c r="A41" s="9" t="str">
        <f t="shared" si="0"/>
        <v/>
      </c>
      <c r="B41" s="11">
        <f>'Partenaire 1-coordinateur'!B41</f>
        <v>0</v>
      </c>
      <c r="C41" s="220">
        <f>'Partenaire 1-coordinateur'!C41:E41</f>
        <v>0</v>
      </c>
      <c r="D41" s="221"/>
      <c r="E41" s="222"/>
      <c r="F41" s="10">
        <v>10</v>
      </c>
      <c r="I41" s="10">
        <v>10</v>
      </c>
      <c r="L41" s="10">
        <v>10</v>
      </c>
      <c r="O41" s="10">
        <v>10</v>
      </c>
      <c r="R41" s="10">
        <v>10</v>
      </c>
      <c r="U41" s="10">
        <v>10</v>
      </c>
      <c r="X41" s="10">
        <v>10</v>
      </c>
      <c r="AA41" s="10">
        <v>10</v>
      </c>
      <c r="AD41" s="10">
        <v>10</v>
      </c>
    </row>
    <row r="42" spans="1:39" s="8" customFormat="1" x14ac:dyDescent="0.25">
      <c r="A42" s="9" t="str">
        <f t="shared" si="0"/>
        <v/>
      </c>
      <c r="B42" s="11">
        <f>'Partenaire 1-coordinateur'!B42</f>
        <v>0</v>
      </c>
      <c r="C42" s="220">
        <f>'Partenaire 1-coordinateur'!C42:E42</f>
        <v>0</v>
      </c>
      <c r="D42" s="221"/>
      <c r="E42" s="222"/>
      <c r="F42" s="10">
        <v>11</v>
      </c>
      <c r="I42" s="10"/>
      <c r="L42" s="10"/>
      <c r="O42" s="10"/>
      <c r="R42" s="10"/>
      <c r="U42" s="10"/>
      <c r="X42" s="10"/>
      <c r="AA42" s="10"/>
      <c r="AD42" s="10"/>
    </row>
    <row r="43" spans="1:39" s="8" customFormat="1" x14ac:dyDescent="0.25">
      <c r="A43" s="9" t="str">
        <f t="shared" si="0"/>
        <v/>
      </c>
      <c r="B43" s="11">
        <f>'Partenaire 1-coordinateur'!B43</f>
        <v>0</v>
      </c>
      <c r="C43" s="220">
        <f>'Partenaire 1-coordinateur'!C43:E43</f>
        <v>0</v>
      </c>
      <c r="D43" s="221"/>
      <c r="E43" s="222"/>
      <c r="F43" s="10">
        <v>12</v>
      </c>
      <c r="I43" s="10"/>
      <c r="L43" s="10"/>
      <c r="O43" s="10"/>
      <c r="R43" s="10"/>
      <c r="U43" s="10"/>
      <c r="X43" s="10"/>
      <c r="AA43" s="10"/>
      <c r="AD43" s="10"/>
    </row>
    <row r="44" spans="1:39" s="24" customFormat="1" ht="26.25" x14ac:dyDescent="0.25">
      <c r="A44" s="23"/>
      <c r="C44" s="25"/>
      <c r="D44" s="25"/>
      <c r="E44" s="26"/>
    </row>
    <row r="45" spans="1:39" s="3" customFormat="1" ht="27.75" customHeight="1" x14ac:dyDescent="0.25">
      <c r="A45" s="6" t="s">
        <v>12</v>
      </c>
      <c r="B45" s="6"/>
      <c r="C45" s="6"/>
      <c r="D45" s="6"/>
      <c r="E45" s="6"/>
      <c r="F45" s="6"/>
    </row>
    <row r="46" spans="1:39" ht="7.5" customHeight="1" x14ac:dyDescent="0.25">
      <c r="C46" s="30">
        <v>1</v>
      </c>
      <c r="D46" s="30">
        <f>C46</f>
        <v>1</v>
      </c>
      <c r="E46" s="30">
        <f t="shared" ref="E46:AI46" si="1">D46</f>
        <v>1</v>
      </c>
      <c r="F46" s="30">
        <f>C46+1</f>
        <v>2</v>
      </c>
      <c r="G46" s="30">
        <f t="shared" si="1"/>
        <v>2</v>
      </c>
      <c r="H46" s="30">
        <f t="shared" si="1"/>
        <v>2</v>
      </c>
      <c r="I46" s="30">
        <f>F46+1</f>
        <v>3</v>
      </c>
      <c r="J46" s="30">
        <f t="shared" si="1"/>
        <v>3</v>
      </c>
      <c r="K46" s="30">
        <f t="shared" si="1"/>
        <v>3</v>
      </c>
      <c r="L46" s="30">
        <f>I46+1</f>
        <v>4</v>
      </c>
      <c r="M46" s="30">
        <f t="shared" si="1"/>
        <v>4</v>
      </c>
      <c r="N46" s="30">
        <f t="shared" si="1"/>
        <v>4</v>
      </c>
      <c r="O46" s="30">
        <f>L46+1</f>
        <v>5</v>
      </c>
      <c r="P46" s="30">
        <f t="shared" si="1"/>
        <v>5</v>
      </c>
      <c r="Q46" s="30">
        <f t="shared" si="1"/>
        <v>5</v>
      </c>
      <c r="R46" s="30">
        <f>O46+1</f>
        <v>6</v>
      </c>
      <c r="S46" s="30">
        <f t="shared" si="1"/>
        <v>6</v>
      </c>
      <c r="T46" s="30">
        <f t="shared" si="1"/>
        <v>6</v>
      </c>
      <c r="U46" s="30">
        <f>R46+1</f>
        <v>7</v>
      </c>
      <c r="V46" s="30">
        <f t="shared" si="1"/>
        <v>7</v>
      </c>
      <c r="W46" s="30">
        <f t="shared" si="1"/>
        <v>7</v>
      </c>
      <c r="X46" s="30">
        <f>U46+1</f>
        <v>8</v>
      </c>
      <c r="Y46" s="30">
        <f t="shared" si="1"/>
        <v>8</v>
      </c>
      <c r="Z46" s="30">
        <f t="shared" si="1"/>
        <v>8</v>
      </c>
      <c r="AA46" s="30">
        <f>X46+1</f>
        <v>9</v>
      </c>
      <c r="AB46" s="30">
        <f t="shared" si="1"/>
        <v>9</v>
      </c>
      <c r="AC46" s="30">
        <f t="shared" si="1"/>
        <v>9</v>
      </c>
      <c r="AD46" s="30">
        <f>AA46+1</f>
        <v>10</v>
      </c>
      <c r="AE46" s="30">
        <f t="shared" si="1"/>
        <v>10</v>
      </c>
      <c r="AF46" s="30">
        <f t="shared" si="1"/>
        <v>10</v>
      </c>
      <c r="AG46" s="30">
        <f>AD46+1</f>
        <v>11</v>
      </c>
      <c r="AH46" s="30">
        <f t="shared" si="1"/>
        <v>11</v>
      </c>
      <c r="AI46" s="30">
        <f t="shared" si="1"/>
        <v>11</v>
      </c>
      <c r="AJ46" s="30">
        <f>AG46+1</f>
        <v>12</v>
      </c>
      <c r="AK46" s="30">
        <f>AJ46</f>
        <v>12</v>
      </c>
      <c r="AL46" s="30">
        <f>AK46</f>
        <v>12</v>
      </c>
      <c r="AM46" s="30"/>
    </row>
    <row r="47" spans="1:39" ht="15" x14ac:dyDescent="0.25">
      <c r="A47" s="227" t="s">
        <v>81</v>
      </c>
      <c r="B47" s="228"/>
      <c r="C47" s="143" t="s">
        <v>0</v>
      </c>
      <c r="D47" s="227" t="str">
        <f>$A$32</f>
        <v/>
      </c>
      <c r="E47" s="229"/>
      <c r="F47" s="229"/>
      <c r="G47" s="227" t="str">
        <f>$A$33</f>
        <v/>
      </c>
      <c r="H47" s="229"/>
      <c r="I47" s="229"/>
      <c r="J47" s="227" t="str">
        <f>$A$34</f>
        <v/>
      </c>
      <c r="K47" s="229"/>
      <c r="L47" s="229"/>
      <c r="M47" s="227" t="str">
        <f>$A$35</f>
        <v/>
      </c>
      <c r="N47" s="229"/>
      <c r="O47" s="229"/>
      <c r="P47" s="227" t="str">
        <f>$A$36</f>
        <v/>
      </c>
      <c r="Q47" s="229"/>
      <c r="R47" s="229"/>
      <c r="S47" s="227" t="str">
        <f>$A$37</f>
        <v/>
      </c>
      <c r="T47" s="229"/>
      <c r="U47" s="229"/>
      <c r="V47" s="227" t="str">
        <f>$A$38</f>
        <v/>
      </c>
      <c r="W47" s="229"/>
      <c r="X47" s="229"/>
      <c r="Y47" s="227" t="str">
        <f>$A$39</f>
        <v/>
      </c>
      <c r="Z47" s="229"/>
      <c r="AA47" s="229"/>
      <c r="AB47" s="227" t="str">
        <f>$A$40</f>
        <v/>
      </c>
      <c r="AC47" s="229"/>
      <c r="AD47" s="229"/>
      <c r="AE47" s="227" t="str">
        <f>$A$41</f>
        <v/>
      </c>
      <c r="AF47" s="229"/>
      <c r="AG47" s="229"/>
      <c r="AH47" s="227" t="str">
        <f>$A$42</f>
        <v/>
      </c>
      <c r="AI47" s="229"/>
      <c r="AJ47" s="229"/>
      <c r="AK47" s="227" t="str">
        <f>$A$43</f>
        <v/>
      </c>
      <c r="AL47" s="229"/>
      <c r="AM47" s="229"/>
    </row>
    <row r="48" spans="1:39" s="8" customFormat="1" ht="42.75" x14ac:dyDescent="0.25">
      <c r="A48" s="31" t="s">
        <v>16</v>
      </c>
      <c r="B48" s="33" t="s">
        <v>52</v>
      </c>
      <c r="C48" s="116" t="s">
        <v>15</v>
      </c>
      <c r="D48" s="36"/>
      <c r="E48" s="36"/>
      <c r="F48" s="32" t="s">
        <v>15</v>
      </c>
      <c r="G48" s="36"/>
      <c r="H48" s="36"/>
      <c r="I48" s="32" t="s">
        <v>15</v>
      </c>
      <c r="J48" s="36"/>
      <c r="K48" s="36"/>
      <c r="L48" s="32" t="s">
        <v>15</v>
      </c>
      <c r="M48" s="36"/>
      <c r="N48" s="36"/>
      <c r="O48" s="32" t="s">
        <v>15</v>
      </c>
      <c r="P48" s="36"/>
      <c r="Q48" s="36"/>
      <c r="R48" s="32" t="s">
        <v>15</v>
      </c>
      <c r="S48" s="36"/>
      <c r="T48" s="36"/>
      <c r="U48" s="32" t="s">
        <v>15</v>
      </c>
      <c r="V48" s="36"/>
      <c r="W48" s="36"/>
      <c r="X48" s="32" t="s">
        <v>15</v>
      </c>
      <c r="Y48" s="36"/>
      <c r="Z48" s="36"/>
      <c r="AA48" s="32" t="s">
        <v>15</v>
      </c>
      <c r="AB48" s="36"/>
      <c r="AC48" s="36"/>
      <c r="AD48" s="32" t="s">
        <v>15</v>
      </c>
      <c r="AE48" s="36"/>
      <c r="AF48" s="36"/>
      <c r="AG48" s="32" t="s">
        <v>15</v>
      </c>
      <c r="AH48" s="36"/>
      <c r="AI48" s="36"/>
      <c r="AJ48" s="32" t="s">
        <v>15</v>
      </c>
      <c r="AK48" s="36"/>
      <c r="AL48" s="36"/>
      <c r="AM48" s="32" t="s">
        <v>15</v>
      </c>
    </row>
    <row r="49" spans="1:39" s="8" customFormat="1" x14ac:dyDescent="0.25">
      <c r="A49" s="40" t="s">
        <v>18</v>
      </c>
      <c r="B49" s="41" t="s">
        <v>14</v>
      </c>
      <c r="C49" s="114">
        <f t="shared" ref="C49:C60" si="2">IF($B$27&gt;=1,F49,0)+IF($B$27&gt;=2,I49,0)+IF($B$27&gt;=3,L49,0)+IF($B$27&gt;=4,O49,0)+IF($B$27&gt;=5,R49,0)+IF($B$27&gt;=6,U49,0)+IF($B$27&gt;=7,X49,0)+IF($B$27&gt;=8,AA49,0)+IF($B$27&gt;=9,AD49,0)+IF($B$27&gt;=10,AG49)</f>
        <v>0</v>
      </c>
      <c r="D49" s="36"/>
      <c r="E49" s="36"/>
      <c r="F49" s="44"/>
      <c r="G49" s="36"/>
      <c r="H49" s="36"/>
      <c r="I49" s="44"/>
      <c r="J49" s="36"/>
      <c r="K49" s="36"/>
      <c r="L49" s="44"/>
      <c r="M49" s="36"/>
      <c r="N49" s="36"/>
      <c r="O49" s="44"/>
      <c r="P49" s="36"/>
      <c r="Q49" s="36"/>
      <c r="R49" s="44"/>
      <c r="S49" s="36"/>
      <c r="T49" s="36"/>
      <c r="U49" s="44"/>
      <c r="V49" s="36"/>
      <c r="W49" s="36"/>
      <c r="X49" s="44"/>
      <c r="Y49" s="36"/>
      <c r="Z49" s="36"/>
      <c r="AA49" s="44"/>
      <c r="AB49" s="36"/>
      <c r="AC49" s="36"/>
      <c r="AD49" s="44"/>
      <c r="AE49" s="36"/>
      <c r="AF49" s="36"/>
      <c r="AG49" s="44"/>
      <c r="AH49" s="36"/>
      <c r="AI49" s="36"/>
      <c r="AJ49" s="44"/>
      <c r="AK49" s="36"/>
      <c r="AL49" s="36"/>
      <c r="AM49" s="44"/>
    </row>
    <row r="50" spans="1:39" s="8" customFormat="1" x14ac:dyDescent="0.25">
      <c r="A50" s="40" t="s">
        <v>18</v>
      </c>
      <c r="B50" s="47" t="s">
        <v>14</v>
      </c>
      <c r="C50" s="115">
        <f t="shared" si="2"/>
        <v>0</v>
      </c>
      <c r="D50" s="36"/>
      <c r="E50" s="36"/>
      <c r="F50" s="44"/>
      <c r="G50" s="36"/>
      <c r="H50" s="36"/>
      <c r="I50" s="44"/>
      <c r="J50" s="36"/>
      <c r="K50" s="36"/>
      <c r="L50" s="44"/>
      <c r="M50" s="36"/>
      <c r="N50" s="36"/>
      <c r="O50" s="44"/>
      <c r="P50" s="36"/>
      <c r="Q50" s="36"/>
      <c r="R50" s="44"/>
      <c r="S50" s="36"/>
      <c r="T50" s="36"/>
      <c r="U50" s="44"/>
      <c r="V50" s="36"/>
      <c r="W50" s="36"/>
      <c r="X50" s="44"/>
      <c r="Y50" s="36"/>
      <c r="Z50" s="36"/>
      <c r="AA50" s="44"/>
      <c r="AB50" s="36"/>
      <c r="AC50" s="36"/>
      <c r="AD50" s="44"/>
      <c r="AE50" s="36"/>
      <c r="AF50" s="36"/>
      <c r="AG50" s="44"/>
      <c r="AH50" s="36"/>
      <c r="AI50" s="36"/>
      <c r="AJ50" s="44"/>
      <c r="AK50" s="36"/>
      <c r="AL50" s="36"/>
      <c r="AM50" s="44"/>
    </row>
    <row r="51" spans="1:39" s="8" customFormat="1" x14ac:dyDescent="0.25">
      <c r="A51" s="40" t="s">
        <v>18</v>
      </c>
      <c r="B51" s="47" t="s">
        <v>14</v>
      </c>
      <c r="C51" s="115">
        <f t="shared" si="2"/>
        <v>0</v>
      </c>
      <c r="D51" s="36"/>
      <c r="E51" s="36"/>
      <c r="F51" s="44"/>
      <c r="G51" s="36"/>
      <c r="H51" s="36"/>
      <c r="I51" s="44"/>
      <c r="J51" s="36"/>
      <c r="K51" s="36"/>
      <c r="L51" s="44"/>
      <c r="M51" s="36"/>
      <c r="N51" s="36"/>
      <c r="O51" s="44"/>
      <c r="P51" s="36"/>
      <c r="Q51" s="36"/>
      <c r="R51" s="44"/>
      <c r="S51" s="36"/>
      <c r="T51" s="36"/>
      <c r="U51" s="44"/>
      <c r="V51" s="36"/>
      <c r="W51" s="36"/>
      <c r="X51" s="44"/>
      <c r="Y51" s="36"/>
      <c r="Z51" s="36"/>
      <c r="AA51" s="44"/>
      <c r="AB51" s="36"/>
      <c r="AC51" s="36"/>
      <c r="AD51" s="44"/>
      <c r="AE51" s="36"/>
      <c r="AF51" s="36"/>
      <c r="AG51" s="44"/>
      <c r="AH51" s="36"/>
      <c r="AI51" s="36"/>
      <c r="AJ51" s="44"/>
      <c r="AK51" s="36"/>
      <c r="AL51" s="36"/>
      <c r="AM51" s="44"/>
    </row>
    <row r="52" spans="1:39" s="8" customFormat="1" x14ac:dyDescent="0.25">
      <c r="A52" s="40" t="s">
        <v>18</v>
      </c>
      <c r="B52" s="47" t="s">
        <v>14</v>
      </c>
      <c r="C52" s="115">
        <f t="shared" si="2"/>
        <v>0</v>
      </c>
      <c r="D52" s="36"/>
      <c r="E52" s="36"/>
      <c r="F52" s="44"/>
      <c r="G52" s="36"/>
      <c r="H52" s="36"/>
      <c r="I52" s="44"/>
      <c r="J52" s="36"/>
      <c r="K52" s="36"/>
      <c r="L52" s="44"/>
      <c r="M52" s="36"/>
      <c r="N52" s="36"/>
      <c r="O52" s="44"/>
      <c r="P52" s="36"/>
      <c r="Q52" s="36"/>
      <c r="R52" s="44"/>
      <c r="S52" s="36"/>
      <c r="T52" s="36"/>
      <c r="U52" s="44"/>
      <c r="V52" s="36"/>
      <c r="W52" s="36"/>
      <c r="X52" s="44"/>
      <c r="Y52" s="36"/>
      <c r="Z52" s="36"/>
      <c r="AA52" s="44"/>
      <c r="AB52" s="36"/>
      <c r="AC52" s="36"/>
      <c r="AD52" s="44"/>
      <c r="AE52" s="36"/>
      <c r="AF52" s="36"/>
      <c r="AG52" s="44"/>
      <c r="AH52" s="36"/>
      <c r="AI52" s="36"/>
      <c r="AJ52" s="44"/>
      <c r="AK52" s="36"/>
      <c r="AL52" s="36"/>
      <c r="AM52" s="44"/>
    </row>
    <row r="53" spans="1:39" s="8" customFormat="1" x14ac:dyDescent="0.25">
      <c r="A53" s="40" t="s">
        <v>18</v>
      </c>
      <c r="B53" s="47" t="s">
        <v>14</v>
      </c>
      <c r="C53" s="115">
        <f t="shared" si="2"/>
        <v>0</v>
      </c>
      <c r="D53" s="36"/>
      <c r="E53" s="36"/>
      <c r="F53" s="44"/>
      <c r="G53" s="36"/>
      <c r="H53" s="36"/>
      <c r="I53" s="44"/>
      <c r="J53" s="36"/>
      <c r="K53" s="36"/>
      <c r="L53" s="44"/>
      <c r="M53" s="36"/>
      <c r="N53" s="36"/>
      <c r="O53" s="44"/>
      <c r="P53" s="36"/>
      <c r="Q53" s="36"/>
      <c r="R53" s="44"/>
      <c r="S53" s="36"/>
      <c r="T53" s="36"/>
      <c r="U53" s="44"/>
      <c r="V53" s="36"/>
      <c r="W53" s="36"/>
      <c r="X53" s="44"/>
      <c r="Y53" s="36"/>
      <c r="Z53" s="36"/>
      <c r="AA53" s="44"/>
      <c r="AB53" s="36"/>
      <c r="AC53" s="36"/>
      <c r="AD53" s="44"/>
      <c r="AE53" s="36"/>
      <c r="AF53" s="36"/>
      <c r="AG53" s="44"/>
      <c r="AH53" s="36"/>
      <c r="AI53" s="36"/>
      <c r="AJ53" s="44"/>
      <c r="AK53" s="36"/>
      <c r="AL53" s="36"/>
      <c r="AM53" s="44"/>
    </row>
    <row r="54" spans="1:39" s="8" customFormat="1" x14ac:dyDescent="0.25">
      <c r="A54" s="40" t="s">
        <v>18</v>
      </c>
      <c r="B54" s="47" t="s">
        <v>14</v>
      </c>
      <c r="C54" s="115">
        <f t="shared" si="2"/>
        <v>0</v>
      </c>
      <c r="D54" s="36"/>
      <c r="E54" s="36"/>
      <c r="F54" s="44"/>
      <c r="G54" s="36"/>
      <c r="H54" s="36"/>
      <c r="I54" s="44"/>
      <c r="J54" s="36"/>
      <c r="K54" s="36"/>
      <c r="L54" s="44"/>
      <c r="M54" s="36"/>
      <c r="N54" s="36"/>
      <c r="O54" s="44"/>
      <c r="P54" s="36"/>
      <c r="Q54" s="36"/>
      <c r="R54" s="44"/>
      <c r="S54" s="36"/>
      <c r="T54" s="36"/>
      <c r="U54" s="44"/>
      <c r="V54" s="36"/>
      <c r="W54" s="36"/>
      <c r="X54" s="44"/>
      <c r="Y54" s="36"/>
      <c r="Z54" s="36"/>
      <c r="AA54" s="44"/>
      <c r="AB54" s="36"/>
      <c r="AC54" s="36"/>
      <c r="AD54" s="44"/>
      <c r="AE54" s="36"/>
      <c r="AF54" s="36"/>
      <c r="AG54" s="44"/>
      <c r="AH54" s="36"/>
      <c r="AI54" s="36"/>
      <c r="AJ54" s="44"/>
      <c r="AK54" s="36"/>
      <c r="AL54" s="36"/>
      <c r="AM54" s="44"/>
    </row>
    <row r="55" spans="1:39" s="8" customFormat="1" x14ac:dyDescent="0.25">
      <c r="A55" s="40" t="s">
        <v>18</v>
      </c>
      <c r="B55" s="47" t="s">
        <v>14</v>
      </c>
      <c r="C55" s="115">
        <f t="shared" si="2"/>
        <v>0</v>
      </c>
      <c r="D55" s="36"/>
      <c r="E55" s="36"/>
      <c r="F55" s="44"/>
      <c r="G55" s="36"/>
      <c r="H55" s="36"/>
      <c r="I55" s="44"/>
      <c r="J55" s="36"/>
      <c r="K55" s="36"/>
      <c r="L55" s="44"/>
      <c r="M55" s="36"/>
      <c r="N55" s="36"/>
      <c r="O55" s="44"/>
      <c r="P55" s="36"/>
      <c r="Q55" s="36"/>
      <c r="R55" s="44"/>
      <c r="S55" s="36"/>
      <c r="T55" s="36"/>
      <c r="U55" s="44"/>
      <c r="V55" s="36"/>
      <c r="W55" s="36"/>
      <c r="X55" s="44"/>
      <c r="Y55" s="36"/>
      <c r="Z55" s="36"/>
      <c r="AA55" s="44"/>
      <c r="AB55" s="36"/>
      <c r="AC55" s="36"/>
      <c r="AD55" s="44"/>
      <c r="AE55" s="36"/>
      <c r="AF55" s="36"/>
      <c r="AG55" s="44"/>
      <c r="AH55" s="36"/>
      <c r="AI55" s="36"/>
      <c r="AJ55" s="44"/>
      <c r="AK55" s="36"/>
      <c r="AL55" s="36"/>
      <c r="AM55" s="44"/>
    </row>
    <row r="56" spans="1:39" s="8" customFormat="1" x14ac:dyDescent="0.25">
      <c r="A56" s="40" t="s">
        <v>18</v>
      </c>
      <c r="B56" s="47" t="s">
        <v>14</v>
      </c>
      <c r="C56" s="115">
        <f t="shared" si="2"/>
        <v>0</v>
      </c>
      <c r="D56" s="36"/>
      <c r="E56" s="36"/>
      <c r="F56" s="44"/>
      <c r="G56" s="36"/>
      <c r="H56" s="36"/>
      <c r="I56" s="44"/>
      <c r="J56" s="36"/>
      <c r="K56" s="36"/>
      <c r="L56" s="44"/>
      <c r="M56" s="36"/>
      <c r="N56" s="36"/>
      <c r="O56" s="44"/>
      <c r="P56" s="36"/>
      <c r="Q56" s="36"/>
      <c r="R56" s="44"/>
      <c r="S56" s="36"/>
      <c r="T56" s="36"/>
      <c r="U56" s="44"/>
      <c r="V56" s="36"/>
      <c r="W56" s="36"/>
      <c r="X56" s="44"/>
      <c r="Y56" s="36"/>
      <c r="Z56" s="36"/>
      <c r="AA56" s="44"/>
      <c r="AB56" s="36"/>
      <c r="AC56" s="36"/>
      <c r="AD56" s="44"/>
      <c r="AE56" s="36"/>
      <c r="AF56" s="36"/>
      <c r="AG56" s="44"/>
      <c r="AH56" s="36"/>
      <c r="AI56" s="36"/>
      <c r="AJ56" s="44"/>
      <c r="AK56" s="36"/>
      <c r="AL56" s="36"/>
      <c r="AM56" s="44"/>
    </row>
    <row r="57" spans="1:39" s="8" customFormat="1" x14ac:dyDescent="0.25">
      <c r="A57" s="40" t="s">
        <v>18</v>
      </c>
      <c r="B57" s="47" t="s">
        <v>14</v>
      </c>
      <c r="C57" s="115">
        <f t="shared" si="2"/>
        <v>0</v>
      </c>
      <c r="D57" s="36"/>
      <c r="E57" s="36"/>
      <c r="F57" s="44"/>
      <c r="G57" s="36"/>
      <c r="H57" s="36"/>
      <c r="I57" s="44"/>
      <c r="J57" s="36"/>
      <c r="K57" s="36"/>
      <c r="L57" s="44"/>
      <c r="M57" s="36"/>
      <c r="N57" s="36"/>
      <c r="O57" s="44"/>
      <c r="P57" s="36"/>
      <c r="Q57" s="36"/>
      <c r="R57" s="44"/>
      <c r="S57" s="36"/>
      <c r="T57" s="36"/>
      <c r="U57" s="44"/>
      <c r="V57" s="36"/>
      <c r="W57" s="36"/>
      <c r="X57" s="44"/>
      <c r="Y57" s="36"/>
      <c r="Z57" s="36"/>
      <c r="AA57" s="44"/>
      <c r="AB57" s="36"/>
      <c r="AC57" s="36"/>
      <c r="AD57" s="44"/>
      <c r="AE57" s="36"/>
      <c r="AF57" s="36"/>
      <c r="AG57" s="44"/>
      <c r="AH57" s="36"/>
      <c r="AI57" s="36"/>
      <c r="AJ57" s="44"/>
      <c r="AK57" s="36"/>
      <c r="AL57" s="36"/>
      <c r="AM57" s="44"/>
    </row>
    <row r="58" spans="1:39" s="8" customFormat="1" x14ac:dyDescent="0.25">
      <c r="A58" s="40" t="s">
        <v>18</v>
      </c>
      <c r="B58" s="47" t="s">
        <v>14</v>
      </c>
      <c r="C58" s="115">
        <f t="shared" si="2"/>
        <v>0</v>
      </c>
      <c r="D58" s="36"/>
      <c r="E58" s="36"/>
      <c r="F58" s="44"/>
      <c r="G58" s="36"/>
      <c r="H58" s="36"/>
      <c r="I58" s="44"/>
      <c r="J58" s="36"/>
      <c r="K58" s="36"/>
      <c r="L58" s="44"/>
      <c r="M58" s="36"/>
      <c r="N58" s="36"/>
      <c r="O58" s="44"/>
      <c r="P58" s="36"/>
      <c r="Q58" s="36"/>
      <c r="R58" s="44"/>
      <c r="S58" s="36"/>
      <c r="T58" s="36"/>
      <c r="U58" s="44"/>
      <c r="V58" s="36"/>
      <c r="W58" s="36"/>
      <c r="X58" s="44"/>
      <c r="Y58" s="36"/>
      <c r="Z58" s="36"/>
      <c r="AA58" s="44"/>
      <c r="AB58" s="36"/>
      <c r="AC58" s="36"/>
      <c r="AD58" s="44"/>
      <c r="AE58" s="36"/>
      <c r="AF58" s="36"/>
      <c r="AG58" s="44"/>
      <c r="AH58" s="36"/>
      <c r="AI58" s="36"/>
      <c r="AJ58" s="44"/>
      <c r="AK58" s="36"/>
      <c r="AL58" s="36"/>
      <c r="AM58" s="44"/>
    </row>
    <row r="59" spans="1:39" s="8" customFormat="1" x14ac:dyDescent="0.25">
      <c r="A59" s="40" t="s">
        <v>18</v>
      </c>
      <c r="B59" s="47" t="s">
        <v>14</v>
      </c>
      <c r="C59" s="115">
        <f t="shared" si="2"/>
        <v>0</v>
      </c>
      <c r="D59" s="36"/>
      <c r="E59" s="36"/>
      <c r="F59" s="44"/>
      <c r="G59" s="36"/>
      <c r="H59" s="36"/>
      <c r="I59" s="44"/>
      <c r="J59" s="36"/>
      <c r="K59" s="36"/>
      <c r="L59" s="44"/>
      <c r="M59" s="36"/>
      <c r="N59" s="36"/>
      <c r="O59" s="44"/>
      <c r="P59" s="36"/>
      <c r="Q59" s="36"/>
      <c r="R59" s="44"/>
      <c r="S59" s="36"/>
      <c r="T59" s="36"/>
      <c r="U59" s="44"/>
      <c r="V59" s="36"/>
      <c r="W59" s="36"/>
      <c r="X59" s="44"/>
      <c r="Y59" s="36"/>
      <c r="Z59" s="36"/>
      <c r="AA59" s="44"/>
      <c r="AB59" s="36"/>
      <c r="AC59" s="36"/>
      <c r="AD59" s="44"/>
      <c r="AE59" s="36"/>
      <c r="AF59" s="36"/>
      <c r="AG59" s="44"/>
      <c r="AH59" s="36"/>
      <c r="AI59" s="36"/>
      <c r="AJ59" s="44"/>
      <c r="AK59" s="36"/>
      <c r="AL59" s="36"/>
      <c r="AM59" s="44"/>
    </row>
    <row r="60" spans="1:39" ht="15" x14ac:dyDescent="0.25">
      <c r="A60" s="34" t="s">
        <v>53</v>
      </c>
      <c r="B60" s="35"/>
      <c r="C60" s="117">
        <f t="shared" si="2"/>
        <v>0</v>
      </c>
      <c r="D60" s="36"/>
      <c r="E60" s="36"/>
      <c r="F60" s="29">
        <f>IF(D46&gt;$B$27,0,SUM(F49:F58))</f>
        <v>0</v>
      </c>
      <c r="G60" s="36"/>
      <c r="H60" s="36"/>
      <c r="I60" s="29">
        <f>IF(G46&gt;$B$27,0,SUM(I49:I58))</f>
        <v>0</v>
      </c>
      <c r="J60" s="36"/>
      <c r="K60" s="36"/>
      <c r="L60" s="29">
        <f>IF(J46&gt;$B$27,0,SUM(L49:L58))</f>
        <v>0</v>
      </c>
      <c r="M60" s="36"/>
      <c r="N60" s="36"/>
      <c r="O60" s="29">
        <f>IF(M46&gt;$B$27,0,SUM(O49:O58))</f>
        <v>0</v>
      </c>
      <c r="P60" s="36"/>
      <c r="Q60" s="36"/>
      <c r="R60" s="29">
        <f>IF(P46&gt;$B$27,0,SUM(R49:R58))</f>
        <v>0</v>
      </c>
      <c r="S60" s="36"/>
      <c r="T60" s="36"/>
      <c r="U60" s="29">
        <f>IF(S46&gt;$B$27,0,SUM(U49:U58))</f>
        <v>0</v>
      </c>
      <c r="V60" s="36"/>
      <c r="W60" s="36"/>
      <c r="X60" s="29">
        <f>IF(V46&gt;$B$27,0,SUM(X49:X58))</f>
        <v>0</v>
      </c>
      <c r="Y60" s="36"/>
      <c r="Z60" s="36"/>
      <c r="AA60" s="29">
        <f>IF(Y46&gt;$B$27,0,SUM(AA49:AA58))</f>
        <v>0</v>
      </c>
      <c r="AB60" s="36"/>
      <c r="AC60" s="36"/>
      <c r="AD60" s="29">
        <f>IF(AB46&gt;$B$27,0,SUM(AD49:AD58))</f>
        <v>0</v>
      </c>
      <c r="AE60" s="36"/>
      <c r="AF60" s="36"/>
      <c r="AG60" s="29">
        <f>IF(AE46&gt;$B$27,0,SUM(AG49:AG58))</f>
        <v>0</v>
      </c>
      <c r="AH60" s="36"/>
      <c r="AI60" s="36"/>
      <c r="AJ60" s="29">
        <f>IF(AH46&gt;$B$27,0,SUM(AJ49:AJ58))</f>
        <v>0</v>
      </c>
      <c r="AK60" s="36"/>
      <c r="AL60" s="36"/>
      <c r="AM60" s="29">
        <f>IF(AK46&gt;$B$27,0,SUM(AM49:AM58))</f>
        <v>0</v>
      </c>
    </row>
    <row r="61" spans="1:39" ht="7.5" customHeight="1" x14ac:dyDescent="0.25">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1:39" ht="15" x14ac:dyDescent="0.25">
      <c r="A62" s="227" t="s">
        <v>143</v>
      </c>
      <c r="B62" s="228"/>
      <c r="C62" s="143" t="s">
        <v>0</v>
      </c>
      <c r="D62" s="227" t="str">
        <f>$A$32</f>
        <v/>
      </c>
      <c r="E62" s="229"/>
      <c r="F62" s="229"/>
      <c r="G62" s="227" t="str">
        <f>$A$33</f>
        <v/>
      </c>
      <c r="H62" s="229"/>
      <c r="I62" s="229"/>
      <c r="J62" s="227" t="str">
        <f>$A$34</f>
        <v/>
      </c>
      <c r="K62" s="229"/>
      <c r="L62" s="229"/>
      <c r="M62" s="227" t="str">
        <f>$A$35</f>
        <v/>
      </c>
      <c r="N62" s="229"/>
      <c r="O62" s="229"/>
      <c r="P62" s="227" t="str">
        <f>$A$36</f>
        <v/>
      </c>
      <c r="Q62" s="229"/>
      <c r="R62" s="229"/>
      <c r="S62" s="227" t="str">
        <f>$A$37</f>
        <v/>
      </c>
      <c r="T62" s="229"/>
      <c r="U62" s="229"/>
      <c r="V62" s="227" t="str">
        <f>$A$38</f>
        <v/>
      </c>
      <c r="W62" s="229"/>
      <c r="X62" s="229"/>
      <c r="Y62" s="227" t="str">
        <f>$A$39</f>
        <v/>
      </c>
      <c r="Z62" s="229"/>
      <c r="AA62" s="229"/>
      <c r="AB62" s="227" t="str">
        <f>$A$40</f>
        <v/>
      </c>
      <c r="AC62" s="229"/>
      <c r="AD62" s="229"/>
      <c r="AE62" s="227" t="str">
        <f>$A$41</f>
        <v/>
      </c>
      <c r="AF62" s="229"/>
      <c r="AG62" s="229"/>
      <c r="AH62" s="227" t="str">
        <f>$A$42</f>
        <v/>
      </c>
      <c r="AI62" s="229"/>
      <c r="AJ62" s="229"/>
      <c r="AK62" s="227" t="str">
        <f>$A$43</f>
        <v/>
      </c>
      <c r="AL62" s="229"/>
      <c r="AM62" s="229"/>
    </row>
    <row r="63" spans="1:39" s="8" customFormat="1" ht="28.5" x14ac:dyDescent="0.25">
      <c r="A63" s="31" t="s">
        <v>16</v>
      </c>
      <c r="B63" s="33" t="s">
        <v>52</v>
      </c>
      <c r="C63" s="116" t="s">
        <v>15</v>
      </c>
      <c r="D63" s="36"/>
      <c r="E63" s="37"/>
      <c r="F63" s="32" t="str">
        <f>IF($B$27&lt;D$46,"","Dépenses prévisionnelles")</f>
        <v/>
      </c>
      <c r="G63" s="36"/>
      <c r="H63" s="37"/>
      <c r="I63" s="32" t="str">
        <f>IF($B$27&lt;G$46,"","Dépenses prévisionnelles")</f>
        <v/>
      </c>
      <c r="J63" s="36"/>
      <c r="K63" s="37"/>
      <c r="L63" s="32" t="str">
        <f>IF($B$27&lt;J$46,"","Dépenses prévisionnelles")</f>
        <v/>
      </c>
      <c r="M63" s="36"/>
      <c r="N63" s="37"/>
      <c r="O63" s="32" t="str">
        <f>IF($B$27&lt;M$46,"","Dépenses prévisionnelles")</f>
        <v/>
      </c>
      <c r="P63" s="36"/>
      <c r="Q63" s="37"/>
      <c r="R63" s="32" t="str">
        <f>IF($B$27&lt;P$46,"","Dépenses prévisionnelles")</f>
        <v/>
      </c>
      <c r="S63" s="36"/>
      <c r="T63" s="37"/>
      <c r="U63" s="32" t="str">
        <f>IF($B$27&lt;S$46,"","Dépenses prévisionnelles")</f>
        <v/>
      </c>
      <c r="V63" s="36"/>
      <c r="W63" s="37"/>
      <c r="X63" s="32" t="str">
        <f>IF($B$27&lt;V$46,"","Dépenses prévisionnelles")</f>
        <v/>
      </c>
      <c r="Y63" s="36"/>
      <c r="Z63" s="37"/>
      <c r="AA63" s="32" t="str">
        <f>IF($B$27&lt;Y$46,"","Dépenses prévisionnelles")</f>
        <v/>
      </c>
      <c r="AB63" s="36"/>
      <c r="AC63" s="37"/>
      <c r="AD63" s="32" t="str">
        <f>IF($B$27&lt;AB$46,"","Dépenses prévisionnelles")</f>
        <v/>
      </c>
      <c r="AE63" s="36"/>
      <c r="AF63" s="37"/>
      <c r="AG63" s="32" t="str">
        <f>IF($B$27&lt;AE$46,"","Dépenses prévisionnelles")</f>
        <v/>
      </c>
      <c r="AH63" s="36"/>
      <c r="AI63" s="37"/>
      <c r="AJ63" s="32" t="str">
        <f>IF($B$27&lt;AH$46,"","Dépenses prévisionnelles")</f>
        <v/>
      </c>
      <c r="AK63" s="36"/>
      <c r="AL63" s="37"/>
      <c r="AM63" s="32" t="str">
        <f>IF($B$27&lt;AK$46,"","Dépenses prévisionnelles")</f>
        <v/>
      </c>
    </row>
    <row r="64" spans="1:39" s="8" customFormat="1" x14ac:dyDescent="0.25">
      <c r="A64" s="40" t="s">
        <v>18</v>
      </c>
      <c r="B64" s="41" t="s">
        <v>19</v>
      </c>
      <c r="C64" s="114">
        <f t="shared" ref="C64:C74" si="3">IF($B$27&gt;=1,F64,0)+IF($B$27&gt;=2,I64,0)+IF($B$27&gt;=3,L64,0)+IF($B$27&gt;=4,O64,0)+IF($B$27&gt;=5,R64,0)+IF($B$27&gt;=6,U64,0)+IF($B$27&gt;=7,X64,0)+IF($B$27&gt;=8,AA64,0)+IF($B$27&gt;=9,AD64,0)+IF($B$27&gt;=10,AG64)</f>
        <v>0</v>
      </c>
      <c r="D64" s="42"/>
      <c r="E64" s="43"/>
      <c r="F64" s="44"/>
      <c r="G64" s="42"/>
      <c r="H64" s="43"/>
      <c r="I64" s="44"/>
      <c r="J64" s="42"/>
      <c r="K64" s="43"/>
      <c r="L64" s="44"/>
      <c r="M64" s="42"/>
      <c r="N64" s="43"/>
      <c r="O64" s="44"/>
      <c r="P64" s="42"/>
      <c r="Q64" s="43"/>
      <c r="R64" s="44"/>
      <c r="S64" s="42"/>
      <c r="T64" s="43"/>
      <c r="U64" s="44"/>
      <c r="V64" s="42"/>
      <c r="W64" s="43"/>
      <c r="X64" s="44"/>
      <c r="Y64" s="42"/>
      <c r="Z64" s="43"/>
      <c r="AA64" s="44"/>
      <c r="AB64" s="42"/>
      <c r="AC64" s="43"/>
      <c r="AD64" s="44"/>
      <c r="AE64" s="45"/>
      <c r="AF64" s="46"/>
      <c r="AG64" s="44"/>
      <c r="AH64" s="45"/>
      <c r="AI64" s="46"/>
      <c r="AJ64" s="44"/>
      <c r="AK64" s="45"/>
      <c r="AL64" s="46"/>
      <c r="AM64" s="44"/>
    </row>
    <row r="65" spans="1:39" s="8" customFormat="1" x14ac:dyDescent="0.25">
      <c r="A65" s="40" t="s">
        <v>18</v>
      </c>
      <c r="B65" s="47" t="s">
        <v>19</v>
      </c>
      <c r="C65" s="115">
        <f t="shared" si="3"/>
        <v>0</v>
      </c>
      <c r="D65" s="48"/>
      <c r="E65" s="49"/>
      <c r="F65" s="50"/>
      <c r="G65" s="48"/>
      <c r="H65" s="49"/>
      <c r="I65" s="50"/>
      <c r="J65" s="48"/>
      <c r="K65" s="49"/>
      <c r="L65" s="50"/>
      <c r="M65" s="48"/>
      <c r="N65" s="49"/>
      <c r="O65" s="50"/>
      <c r="P65" s="48"/>
      <c r="Q65" s="49"/>
      <c r="R65" s="50"/>
      <c r="S65" s="48"/>
      <c r="T65" s="49"/>
      <c r="U65" s="50"/>
      <c r="V65" s="48"/>
      <c r="W65" s="49"/>
      <c r="X65" s="50"/>
      <c r="Y65" s="48"/>
      <c r="Z65" s="49"/>
      <c r="AA65" s="50"/>
      <c r="AB65" s="48"/>
      <c r="AC65" s="49"/>
      <c r="AD65" s="50"/>
      <c r="AE65" s="51"/>
      <c r="AF65" s="52"/>
      <c r="AG65" s="50"/>
      <c r="AH65" s="51"/>
      <c r="AI65" s="52"/>
      <c r="AJ65" s="50"/>
      <c r="AK65" s="51"/>
      <c r="AL65" s="52"/>
      <c r="AM65" s="50"/>
    </row>
    <row r="66" spans="1:39" s="8" customFormat="1" x14ac:dyDescent="0.25">
      <c r="A66" s="40" t="s">
        <v>18</v>
      </c>
      <c r="B66" s="47" t="s">
        <v>19</v>
      </c>
      <c r="C66" s="115">
        <f t="shared" si="3"/>
        <v>0</v>
      </c>
      <c r="D66" s="48"/>
      <c r="E66" s="49"/>
      <c r="F66" s="50"/>
      <c r="G66" s="48"/>
      <c r="H66" s="49"/>
      <c r="I66" s="50"/>
      <c r="J66" s="48"/>
      <c r="K66" s="49"/>
      <c r="L66" s="50"/>
      <c r="M66" s="48"/>
      <c r="N66" s="49"/>
      <c r="O66" s="50"/>
      <c r="P66" s="48"/>
      <c r="Q66" s="49"/>
      <c r="R66" s="50"/>
      <c r="S66" s="48"/>
      <c r="T66" s="49"/>
      <c r="U66" s="50"/>
      <c r="V66" s="48"/>
      <c r="W66" s="49"/>
      <c r="X66" s="50"/>
      <c r="Y66" s="48"/>
      <c r="Z66" s="49"/>
      <c r="AA66" s="50"/>
      <c r="AB66" s="48"/>
      <c r="AC66" s="49"/>
      <c r="AD66" s="50"/>
      <c r="AE66" s="51"/>
      <c r="AF66" s="52"/>
      <c r="AG66" s="50"/>
      <c r="AH66" s="51"/>
      <c r="AI66" s="52"/>
      <c r="AJ66" s="50"/>
      <c r="AK66" s="51"/>
      <c r="AL66" s="52"/>
      <c r="AM66" s="50"/>
    </row>
    <row r="67" spans="1:39" s="8" customFormat="1" x14ac:dyDescent="0.25">
      <c r="A67" s="40" t="s">
        <v>18</v>
      </c>
      <c r="B67" s="47" t="s">
        <v>19</v>
      </c>
      <c r="C67" s="115">
        <f t="shared" si="3"/>
        <v>0</v>
      </c>
      <c r="D67" s="48"/>
      <c r="E67" s="49"/>
      <c r="F67" s="50"/>
      <c r="G67" s="48"/>
      <c r="H67" s="49"/>
      <c r="I67" s="50"/>
      <c r="J67" s="48"/>
      <c r="K67" s="49"/>
      <c r="L67" s="50"/>
      <c r="M67" s="48"/>
      <c r="N67" s="49"/>
      <c r="O67" s="50"/>
      <c r="P67" s="48"/>
      <c r="Q67" s="49"/>
      <c r="R67" s="50"/>
      <c r="S67" s="48"/>
      <c r="T67" s="49"/>
      <c r="U67" s="50"/>
      <c r="V67" s="48"/>
      <c r="W67" s="49"/>
      <c r="X67" s="50"/>
      <c r="Y67" s="48"/>
      <c r="Z67" s="49"/>
      <c r="AA67" s="50"/>
      <c r="AB67" s="48"/>
      <c r="AC67" s="49"/>
      <c r="AD67" s="50"/>
      <c r="AE67" s="51"/>
      <c r="AF67" s="52"/>
      <c r="AG67" s="50"/>
      <c r="AH67" s="51"/>
      <c r="AI67" s="52"/>
      <c r="AJ67" s="50"/>
      <c r="AK67" s="51"/>
      <c r="AL67" s="52"/>
      <c r="AM67" s="50"/>
    </row>
    <row r="68" spans="1:39" s="8" customFormat="1" x14ac:dyDescent="0.25">
      <c r="A68" s="40" t="s">
        <v>18</v>
      </c>
      <c r="B68" s="47" t="s">
        <v>19</v>
      </c>
      <c r="C68" s="115">
        <f t="shared" si="3"/>
        <v>0</v>
      </c>
      <c r="D68" s="48"/>
      <c r="E68" s="49"/>
      <c r="F68" s="50"/>
      <c r="G68" s="48"/>
      <c r="H68" s="49"/>
      <c r="I68" s="50"/>
      <c r="J68" s="48"/>
      <c r="K68" s="49"/>
      <c r="L68" s="50"/>
      <c r="M68" s="48"/>
      <c r="N68" s="49"/>
      <c r="O68" s="50"/>
      <c r="P68" s="48"/>
      <c r="Q68" s="49"/>
      <c r="R68" s="50"/>
      <c r="S68" s="48"/>
      <c r="T68" s="49"/>
      <c r="U68" s="50"/>
      <c r="V68" s="48"/>
      <c r="W68" s="49"/>
      <c r="X68" s="50"/>
      <c r="Y68" s="48"/>
      <c r="Z68" s="49"/>
      <c r="AA68" s="50"/>
      <c r="AB68" s="48"/>
      <c r="AC68" s="49"/>
      <c r="AD68" s="50"/>
      <c r="AE68" s="51"/>
      <c r="AF68" s="52"/>
      <c r="AG68" s="50"/>
      <c r="AH68" s="51"/>
      <c r="AI68" s="52"/>
      <c r="AJ68" s="50"/>
      <c r="AK68" s="51"/>
      <c r="AL68" s="52"/>
      <c r="AM68" s="50"/>
    </row>
    <row r="69" spans="1:39" s="8" customFormat="1" x14ac:dyDescent="0.25">
      <c r="A69" s="40" t="s">
        <v>18</v>
      </c>
      <c r="B69" s="47" t="s">
        <v>19</v>
      </c>
      <c r="C69" s="115">
        <f t="shared" si="3"/>
        <v>0</v>
      </c>
      <c r="D69" s="48"/>
      <c r="E69" s="49"/>
      <c r="F69" s="50"/>
      <c r="G69" s="48"/>
      <c r="H69" s="49"/>
      <c r="I69" s="50"/>
      <c r="J69" s="48"/>
      <c r="K69" s="49"/>
      <c r="L69" s="50"/>
      <c r="M69" s="48"/>
      <c r="N69" s="49"/>
      <c r="O69" s="50"/>
      <c r="P69" s="48"/>
      <c r="Q69" s="49"/>
      <c r="R69" s="50"/>
      <c r="S69" s="48"/>
      <c r="T69" s="49"/>
      <c r="U69" s="50"/>
      <c r="V69" s="48"/>
      <c r="W69" s="49"/>
      <c r="X69" s="50"/>
      <c r="Y69" s="48"/>
      <c r="Z69" s="49"/>
      <c r="AA69" s="50"/>
      <c r="AB69" s="48"/>
      <c r="AC69" s="49"/>
      <c r="AD69" s="50"/>
      <c r="AE69" s="51"/>
      <c r="AF69" s="52"/>
      <c r="AG69" s="50"/>
      <c r="AH69" s="51"/>
      <c r="AI69" s="52"/>
      <c r="AJ69" s="50"/>
      <c r="AK69" s="51"/>
      <c r="AL69" s="52"/>
      <c r="AM69" s="50"/>
    </row>
    <row r="70" spans="1:39" s="8" customFormat="1" x14ac:dyDescent="0.25">
      <c r="A70" s="40" t="s">
        <v>18</v>
      </c>
      <c r="B70" s="47" t="s">
        <v>19</v>
      </c>
      <c r="C70" s="115">
        <f t="shared" si="3"/>
        <v>0</v>
      </c>
      <c r="D70" s="48"/>
      <c r="E70" s="49"/>
      <c r="F70" s="50"/>
      <c r="G70" s="48"/>
      <c r="H70" s="49"/>
      <c r="I70" s="50"/>
      <c r="J70" s="48"/>
      <c r="K70" s="49"/>
      <c r="L70" s="50"/>
      <c r="M70" s="48"/>
      <c r="N70" s="49"/>
      <c r="O70" s="50"/>
      <c r="P70" s="48"/>
      <c r="Q70" s="49"/>
      <c r="R70" s="50"/>
      <c r="S70" s="48"/>
      <c r="T70" s="49"/>
      <c r="U70" s="50"/>
      <c r="V70" s="48"/>
      <c r="W70" s="49"/>
      <c r="X70" s="50"/>
      <c r="Y70" s="48"/>
      <c r="Z70" s="49"/>
      <c r="AA70" s="50"/>
      <c r="AB70" s="48"/>
      <c r="AC70" s="49"/>
      <c r="AD70" s="50"/>
      <c r="AE70" s="51"/>
      <c r="AF70" s="52"/>
      <c r="AG70" s="50"/>
      <c r="AH70" s="51"/>
      <c r="AI70" s="52"/>
      <c r="AJ70" s="50"/>
      <c r="AK70" s="51"/>
      <c r="AL70" s="52"/>
      <c r="AM70" s="50"/>
    </row>
    <row r="71" spans="1:39" s="8" customFormat="1" x14ac:dyDescent="0.25">
      <c r="A71" s="40" t="s">
        <v>18</v>
      </c>
      <c r="B71" s="47" t="s">
        <v>19</v>
      </c>
      <c r="C71" s="115">
        <f t="shared" si="3"/>
        <v>0</v>
      </c>
      <c r="D71" s="48"/>
      <c r="E71" s="49"/>
      <c r="F71" s="50"/>
      <c r="G71" s="48"/>
      <c r="H71" s="49"/>
      <c r="I71" s="50"/>
      <c r="J71" s="48"/>
      <c r="K71" s="49"/>
      <c r="L71" s="50"/>
      <c r="M71" s="48"/>
      <c r="N71" s="49"/>
      <c r="O71" s="50"/>
      <c r="P71" s="48"/>
      <c r="Q71" s="49"/>
      <c r="R71" s="50"/>
      <c r="S71" s="48"/>
      <c r="T71" s="49"/>
      <c r="U71" s="50"/>
      <c r="V71" s="48"/>
      <c r="W71" s="49"/>
      <c r="X71" s="50"/>
      <c r="Y71" s="48"/>
      <c r="Z71" s="49"/>
      <c r="AA71" s="50"/>
      <c r="AB71" s="48"/>
      <c r="AC71" s="49"/>
      <c r="AD71" s="50"/>
      <c r="AE71" s="51"/>
      <c r="AF71" s="52"/>
      <c r="AG71" s="50"/>
      <c r="AH71" s="51"/>
      <c r="AI71" s="52"/>
      <c r="AJ71" s="50"/>
      <c r="AK71" s="51"/>
      <c r="AL71" s="52"/>
      <c r="AM71" s="50"/>
    </row>
    <row r="72" spans="1:39" s="8" customFormat="1" x14ac:dyDescent="0.25">
      <c r="A72" s="40" t="s">
        <v>18</v>
      </c>
      <c r="B72" s="47" t="s">
        <v>19</v>
      </c>
      <c r="C72" s="115">
        <f t="shared" si="3"/>
        <v>0</v>
      </c>
      <c r="D72" s="48"/>
      <c r="E72" s="49"/>
      <c r="F72" s="50"/>
      <c r="G72" s="48"/>
      <c r="H72" s="49"/>
      <c r="I72" s="50"/>
      <c r="J72" s="48"/>
      <c r="K72" s="49"/>
      <c r="L72" s="50"/>
      <c r="M72" s="48"/>
      <c r="N72" s="49"/>
      <c r="O72" s="50"/>
      <c r="P72" s="48"/>
      <c r="Q72" s="49"/>
      <c r="R72" s="50"/>
      <c r="S72" s="48"/>
      <c r="T72" s="49"/>
      <c r="U72" s="50"/>
      <c r="V72" s="48"/>
      <c r="W72" s="49"/>
      <c r="X72" s="50"/>
      <c r="Y72" s="48"/>
      <c r="Z72" s="49"/>
      <c r="AA72" s="50"/>
      <c r="AB72" s="48"/>
      <c r="AC72" s="49"/>
      <c r="AD72" s="50"/>
      <c r="AE72" s="51"/>
      <c r="AF72" s="52"/>
      <c r="AG72" s="50"/>
      <c r="AH72" s="51"/>
      <c r="AI72" s="52"/>
      <c r="AJ72" s="50"/>
      <c r="AK72" s="51"/>
      <c r="AL72" s="52"/>
      <c r="AM72" s="50"/>
    </row>
    <row r="73" spans="1:39" s="8" customFormat="1" x14ac:dyDescent="0.25">
      <c r="A73" s="40" t="s">
        <v>18</v>
      </c>
      <c r="B73" s="47" t="s">
        <v>19</v>
      </c>
      <c r="C73" s="115">
        <f t="shared" si="3"/>
        <v>0</v>
      </c>
      <c r="D73" s="48"/>
      <c r="E73" s="49"/>
      <c r="F73" s="50"/>
      <c r="G73" s="48"/>
      <c r="H73" s="49"/>
      <c r="I73" s="50"/>
      <c r="J73" s="48"/>
      <c r="K73" s="49"/>
      <c r="L73" s="50"/>
      <c r="M73" s="48"/>
      <c r="N73" s="49"/>
      <c r="O73" s="50"/>
      <c r="P73" s="48"/>
      <c r="Q73" s="49"/>
      <c r="R73" s="50"/>
      <c r="S73" s="48"/>
      <c r="T73" s="49"/>
      <c r="U73" s="50"/>
      <c r="V73" s="48"/>
      <c r="W73" s="49"/>
      <c r="X73" s="50"/>
      <c r="Y73" s="48"/>
      <c r="Z73" s="49"/>
      <c r="AA73" s="50"/>
      <c r="AB73" s="48"/>
      <c r="AC73" s="49"/>
      <c r="AD73" s="50"/>
      <c r="AE73" s="51"/>
      <c r="AF73" s="52"/>
      <c r="AG73" s="50"/>
      <c r="AH73" s="51"/>
      <c r="AI73" s="52"/>
      <c r="AJ73" s="50"/>
      <c r="AK73" s="51"/>
      <c r="AL73" s="52"/>
      <c r="AM73" s="50"/>
    </row>
    <row r="74" spans="1:39" ht="15" x14ac:dyDescent="0.25">
      <c r="A74" s="34" t="s">
        <v>85</v>
      </c>
      <c r="B74" s="35"/>
      <c r="C74" s="117">
        <f t="shared" si="3"/>
        <v>0</v>
      </c>
      <c r="D74" s="38"/>
      <c r="E74" s="39"/>
      <c r="F74" s="29">
        <f>IF(F61&gt;$B$27,0,SUM(F64:F73))</f>
        <v>0</v>
      </c>
      <c r="G74" s="38"/>
      <c r="H74" s="39"/>
      <c r="I74" s="29">
        <f>IF(I61&gt;$B$27,0,SUM(I64:I73))</f>
        <v>0</v>
      </c>
      <c r="J74" s="38"/>
      <c r="K74" s="39"/>
      <c r="L74" s="29">
        <f>IF(L61&gt;$B$27,0,SUM(L64:L73))</f>
        <v>0</v>
      </c>
      <c r="M74" s="38"/>
      <c r="N74" s="39"/>
      <c r="O74" s="29">
        <f>IF(O61&gt;$B$27,0,SUM(O64:O73))</f>
        <v>0</v>
      </c>
      <c r="P74" s="38"/>
      <c r="Q74" s="39"/>
      <c r="R74" s="29">
        <f>IF(R61&gt;$B$27,0,SUM(R64:R73))</f>
        <v>0</v>
      </c>
      <c r="S74" s="38"/>
      <c r="T74" s="39"/>
      <c r="U74" s="29">
        <f>IF(U61&gt;$B$27,0,SUM(U64:U73))</f>
        <v>0</v>
      </c>
      <c r="V74" s="38"/>
      <c r="W74" s="39"/>
      <c r="X74" s="29">
        <f>IF(X61&gt;$B$27,0,SUM(X64:X73))</f>
        <v>0</v>
      </c>
      <c r="Y74" s="38"/>
      <c r="Z74" s="39"/>
      <c r="AA74" s="29">
        <f>IF(AA61&gt;$B$27,0,SUM(AA64:AA73))</f>
        <v>0</v>
      </c>
      <c r="AB74" s="38"/>
      <c r="AC74" s="39"/>
      <c r="AD74" s="29">
        <f>IF(AD61&gt;$B$27,0,SUM(AD64:AD73))</f>
        <v>0</v>
      </c>
      <c r="AE74" s="38"/>
      <c r="AF74" s="39"/>
      <c r="AG74" s="29">
        <f>IF(AG61&gt;$B$27,0,SUM(AG64:AG73))</f>
        <v>0</v>
      </c>
      <c r="AH74" s="38"/>
      <c r="AI74" s="39"/>
      <c r="AJ74" s="29">
        <f>IF(AJ61&gt;$B$27,0,SUM(AJ64:AJ73))</f>
        <v>0</v>
      </c>
      <c r="AK74" s="38"/>
      <c r="AL74" s="39"/>
      <c r="AM74" s="29">
        <f>IF(AM61&gt;$B$27,0,SUM(AM64:AM73))</f>
        <v>0</v>
      </c>
    </row>
    <row r="75" spans="1:39" ht="7.5" customHeight="1" x14ac:dyDescent="0.25">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row>
    <row r="76" spans="1:39" ht="15" x14ac:dyDescent="0.25">
      <c r="A76" s="227" t="s">
        <v>142</v>
      </c>
      <c r="B76" s="228"/>
      <c r="C76" s="143" t="s">
        <v>0</v>
      </c>
      <c r="D76" s="227" t="str">
        <f>$A$32</f>
        <v/>
      </c>
      <c r="E76" s="229"/>
      <c r="F76" s="229"/>
      <c r="G76" s="227" t="str">
        <f>$A$33</f>
        <v/>
      </c>
      <c r="H76" s="229"/>
      <c r="I76" s="229"/>
      <c r="J76" s="227" t="str">
        <f>$A$34</f>
        <v/>
      </c>
      <c r="K76" s="229"/>
      <c r="L76" s="229"/>
      <c r="M76" s="227" t="str">
        <f>$A$35</f>
        <v/>
      </c>
      <c r="N76" s="229"/>
      <c r="O76" s="229"/>
      <c r="P76" s="227" t="str">
        <f>$A$36</f>
        <v/>
      </c>
      <c r="Q76" s="229"/>
      <c r="R76" s="229"/>
      <c r="S76" s="227" t="str">
        <f>$A$37</f>
        <v/>
      </c>
      <c r="T76" s="229"/>
      <c r="U76" s="229"/>
      <c r="V76" s="227" t="str">
        <f>$A$38</f>
        <v/>
      </c>
      <c r="W76" s="229"/>
      <c r="X76" s="229"/>
      <c r="Y76" s="227" t="str">
        <f>$A$39</f>
        <v/>
      </c>
      <c r="Z76" s="229"/>
      <c r="AA76" s="229"/>
      <c r="AB76" s="227" t="str">
        <f>$A$40</f>
        <v/>
      </c>
      <c r="AC76" s="229"/>
      <c r="AD76" s="229"/>
      <c r="AE76" s="227" t="str">
        <f>$A$41</f>
        <v/>
      </c>
      <c r="AF76" s="229"/>
      <c r="AG76" s="229"/>
      <c r="AH76" s="227" t="str">
        <f>$A$42</f>
        <v/>
      </c>
      <c r="AI76" s="229"/>
      <c r="AJ76" s="229"/>
      <c r="AK76" s="227" t="str">
        <f>$A$43</f>
        <v/>
      </c>
      <c r="AL76" s="229"/>
      <c r="AM76" s="229"/>
    </row>
    <row r="77" spans="1:39" s="8" customFormat="1" ht="28.5" x14ac:dyDescent="0.25">
      <c r="A77" s="31" t="s">
        <v>16</v>
      </c>
      <c r="B77" s="33" t="s">
        <v>52</v>
      </c>
      <c r="C77" s="116" t="s">
        <v>15</v>
      </c>
      <c r="D77" s="36"/>
      <c r="E77" s="37"/>
      <c r="F77" s="32" t="str">
        <f>IF($B$27&lt;D$46,"","Dépenses prévisionnelles")</f>
        <v/>
      </c>
      <c r="G77" s="36"/>
      <c r="H77" s="37"/>
      <c r="I77" s="32" t="str">
        <f>IF($B$27&lt;G$46,"","Dépenses prévisionnelles")</f>
        <v/>
      </c>
      <c r="J77" s="36"/>
      <c r="K77" s="37"/>
      <c r="L77" s="32" t="str">
        <f>IF($B$27&lt;J$46,"","Dépenses prévisionnelles")</f>
        <v/>
      </c>
      <c r="M77" s="36"/>
      <c r="N77" s="37"/>
      <c r="O77" s="32" t="str">
        <f>IF($B$27&lt;M$46,"","Dépenses prévisionnelles")</f>
        <v/>
      </c>
      <c r="P77" s="36"/>
      <c r="Q77" s="37"/>
      <c r="R77" s="32" t="str">
        <f>IF($B$27&lt;P$46,"","Dépenses prévisionnelles")</f>
        <v/>
      </c>
      <c r="S77" s="36"/>
      <c r="T77" s="37"/>
      <c r="U77" s="32" t="str">
        <f>IF($B$27&lt;S$46,"","Dépenses prévisionnelles")</f>
        <v/>
      </c>
      <c r="V77" s="36"/>
      <c r="W77" s="37"/>
      <c r="X77" s="32" t="str">
        <f>IF($B$27&lt;V$46,"","Dépenses prévisionnelles")</f>
        <v/>
      </c>
      <c r="Y77" s="36"/>
      <c r="Z77" s="37"/>
      <c r="AA77" s="32" t="str">
        <f>IF($B$27&lt;Y$46,"","Dépenses prévisionnelles")</f>
        <v/>
      </c>
      <c r="AB77" s="36"/>
      <c r="AC77" s="37"/>
      <c r="AD77" s="32" t="str">
        <f>IF($B$27&lt;AB$46,"","Dépenses prévisionnelles")</f>
        <v/>
      </c>
      <c r="AE77" s="36"/>
      <c r="AF77" s="37"/>
      <c r="AG77" s="32" t="str">
        <f>IF($B$27&lt;AE$46,"","Dépenses prévisionnelles")</f>
        <v/>
      </c>
      <c r="AH77" s="36"/>
      <c r="AI77" s="37"/>
      <c r="AJ77" s="32" t="str">
        <f>IF($B$27&lt;AH$46,"","Dépenses prévisionnelles")</f>
        <v/>
      </c>
      <c r="AK77" s="36"/>
      <c r="AL77" s="37"/>
      <c r="AM77" s="32" t="str">
        <f>IF($B$27&lt;AK$46,"","Dépenses prévisionnelles")</f>
        <v/>
      </c>
    </row>
    <row r="78" spans="1:39" s="8" customFormat="1" x14ac:dyDescent="0.25">
      <c r="A78" s="40" t="s">
        <v>18</v>
      </c>
      <c r="B78" s="41" t="s">
        <v>19</v>
      </c>
      <c r="C78" s="114">
        <f t="shared" ref="C78:C83" si="4">IF($B$27&gt;=1,F78,0)+IF($B$27&gt;=2,I78,0)+IF($B$27&gt;=3,L78,0)+IF($B$27&gt;=4,O78,0)+IF($B$27&gt;=5,R78,0)+IF($B$27&gt;=6,U78,0)+IF($B$27&gt;=7,X78,0)+IF($B$27&gt;=8,AA78,0)+IF($B$27&gt;=9,AD78,0)+IF($B$27&gt;=10,AG78)</f>
        <v>0</v>
      </c>
      <c r="D78" s="42"/>
      <c r="E78" s="43"/>
      <c r="F78" s="44"/>
      <c r="G78" s="42"/>
      <c r="H78" s="43"/>
      <c r="I78" s="44"/>
      <c r="J78" s="42"/>
      <c r="K78" s="43"/>
      <c r="L78" s="44"/>
      <c r="M78" s="42"/>
      <c r="N78" s="43"/>
      <c r="O78" s="44"/>
      <c r="P78" s="42"/>
      <c r="Q78" s="43"/>
      <c r="R78" s="44"/>
      <c r="S78" s="42"/>
      <c r="T78" s="43"/>
      <c r="U78" s="44"/>
      <c r="V78" s="42"/>
      <c r="W78" s="43"/>
      <c r="X78" s="44"/>
      <c r="Y78" s="42"/>
      <c r="Z78" s="43"/>
      <c r="AA78" s="44"/>
      <c r="AB78" s="42"/>
      <c r="AC78" s="43"/>
      <c r="AD78" s="44"/>
      <c r="AE78" s="45"/>
      <c r="AF78" s="46"/>
      <c r="AG78" s="44"/>
      <c r="AH78" s="45"/>
      <c r="AI78" s="46"/>
      <c r="AJ78" s="44"/>
      <c r="AK78" s="45"/>
      <c r="AL78" s="46"/>
      <c r="AM78" s="44"/>
    </row>
    <row r="79" spans="1:39" s="8" customFormat="1" x14ac:dyDescent="0.25">
      <c r="A79" s="40" t="s">
        <v>18</v>
      </c>
      <c r="B79" s="47" t="s">
        <v>19</v>
      </c>
      <c r="C79" s="115">
        <f t="shared" si="4"/>
        <v>0</v>
      </c>
      <c r="D79" s="48"/>
      <c r="E79" s="49"/>
      <c r="F79" s="50"/>
      <c r="G79" s="48"/>
      <c r="H79" s="49"/>
      <c r="I79" s="50"/>
      <c r="J79" s="48"/>
      <c r="K79" s="49"/>
      <c r="L79" s="50"/>
      <c r="M79" s="48"/>
      <c r="N79" s="49"/>
      <c r="O79" s="50"/>
      <c r="P79" s="48"/>
      <c r="Q79" s="49"/>
      <c r="R79" s="50"/>
      <c r="S79" s="48"/>
      <c r="T79" s="49"/>
      <c r="U79" s="50"/>
      <c r="V79" s="48"/>
      <c r="W79" s="49"/>
      <c r="X79" s="50"/>
      <c r="Y79" s="48"/>
      <c r="Z79" s="49"/>
      <c r="AA79" s="50"/>
      <c r="AB79" s="48"/>
      <c r="AC79" s="49"/>
      <c r="AD79" s="50"/>
      <c r="AE79" s="51"/>
      <c r="AF79" s="52"/>
      <c r="AG79" s="50"/>
      <c r="AH79" s="51"/>
      <c r="AI79" s="52"/>
      <c r="AJ79" s="50"/>
      <c r="AK79" s="51"/>
      <c r="AL79" s="52"/>
      <c r="AM79" s="50"/>
    </row>
    <row r="80" spans="1:39" s="8" customFormat="1" x14ac:dyDescent="0.25">
      <c r="A80" s="40" t="s">
        <v>18</v>
      </c>
      <c r="B80" s="47" t="s">
        <v>19</v>
      </c>
      <c r="C80" s="115">
        <f t="shared" si="4"/>
        <v>0</v>
      </c>
      <c r="D80" s="48"/>
      <c r="E80" s="49"/>
      <c r="F80" s="50"/>
      <c r="G80" s="48"/>
      <c r="H80" s="49"/>
      <c r="I80" s="50"/>
      <c r="J80" s="48"/>
      <c r="K80" s="49"/>
      <c r="L80" s="50"/>
      <c r="M80" s="48"/>
      <c r="N80" s="49"/>
      <c r="O80" s="50"/>
      <c r="P80" s="48"/>
      <c r="Q80" s="49"/>
      <c r="R80" s="50"/>
      <c r="S80" s="48"/>
      <c r="T80" s="49"/>
      <c r="U80" s="50"/>
      <c r="V80" s="48"/>
      <c r="W80" s="49"/>
      <c r="X80" s="50"/>
      <c r="Y80" s="48"/>
      <c r="Z80" s="49"/>
      <c r="AA80" s="50"/>
      <c r="AB80" s="48"/>
      <c r="AC80" s="49"/>
      <c r="AD80" s="50"/>
      <c r="AE80" s="51"/>
      <c r="AF80" s="52"/>
      <c r="AG80" s="50"/>
      <c r="AH80" s="51"/>
      <c r="AI80" s="52"/>
      <c r="AJ80" s="50"/>
      <c r="AK80" s="51"/>
      <c r="AL80" s="52"/>
      <c r="AM80" s="50"/>
    </row>
    <row r="81" spans="1:39" s="8" customFormat="1" x14ac:dyDescent="0.25">
      <c r="A81" s="40" t="s">
        <v>18</v>
      </c>
      <c r="B81" s="47" t="s">
        <v>19</v>
      </c>
      <c r="C81" s="115">
        <f t="shared" si="4"/>
        <v>0</v>
      </c>
      <c r="D81" s="48"/>
      <c r="E81" s="49"/>
      <c r="F81" s="50"/>
      <c r="G81" s="48"/>
      <c r="H81" s="49"/>
      <c r="I81" s="50"/>
      <c r="J81" s="48"/>
      <c r="K81" s="49"/>
      <c r="L81" s="50"/>
      <c r="M81" s="48"/>
      <c r="N81" s="49"/>
      <c r="O81" s="50"/>
      <c r="P81" s="48"/>
      <c r="Q81" s="49"/>
      <c r="R81" s="50"/>
      <c r="S81" s="48"/>
      <c r="T81" s="49"/>
      <c r="U81" s="50"/>
      <c r="V81" s="48"/>
      <c r="W81" s="49"/>
      <c r="X81" s="50"/>
      <c r="Y81" s="48"/>
      <c r="Z81" s="49"/>
      <c r="AA81" s="50"/>
      <c r="AB81" s="48"/>
      <c r="AC81" s="49"/>
      <c r="AD81" s="50"/>
      <c r="AE81" s="51"/>
      <c r="AF81" s="52"/>
      <c r="AG81" s="50"/>
      <c r="AH81" s="51"/>
      <c r="AI81" s="52"/>
      <c r="AJ81" s="50"/>
      <c r="AK81" s="51"/>
      <c r="AL81" s="52"/>
      <c r="AM81" s="50"/>
    </row>
    <row r="82" spans="1:39" s="8" customFormat="1" x14ac:dyDescent="0.25">
      <c r="A82" s="40" t="s">
        <v>18</v>
      </c>
      <c r="B82" s="47" t="s">
        <v>19</v>
      </c>
      <c r="C82" s="115">
        <f t="shared" si="4"/>
        <v>0</v>
      </c>
      <c r="D82" s="48"/>
      <c r="E82" s="49"/>
      <c r="F82" s="50"/>
      <c r="G82" s="48"/>
      <c r="H82" s="49"/>
      <c r="I82" s="50"/>
      <c r="J82" s="48"/>
      <c r="K82" s="49"/>
      <c r="L82" s="50"/>
      <c r="M82" s="48"/>
      <c r="N82" s="49"/>
      <c r="O82" s="50"/>
      <c r="P82" s="48"/>
      <c r="Q82" s="49"/>
      <c r="R82" s="50"/>
      <c r="S82" s="48"/>
      <c r="T82" s="49"/>
      <c r="U82" s="50"/>
      <c r="V82" s="48"/>
      <c r="W82" s="49"/>
      <c r="X82" s="50"/>
      <c r="Y82" s="48"/>
      <c r="Z82" s="49"/>
      <c r="AA82" s="50"/>
      <c r="AB82" s="48"/>
      <c r="AC82" s="49"/>
      <c r="AD82" s="50"/>
      <c r="AE82" s="51"/>
      <c r="AF82" s="52"/>
      <c r="AG82" s="50"/>
      <c r="AH82" s="51"/>
      <c r="AI82" s="52"/>
      <c r="AJ82" s="50"/>
      <c r="AK82" s="51"/>
      <c r="AL82" s="52"/>
      <c r="AM82" s="50"/>
    </row>
    <row r="83" spans="1:39" ht="15" x14ac:dyDescent="0.25">
      <c r="A83" s="34" t="s">
        <v>86</v>
      </c>
      <c r="B83" s="35"/>
      <c r="C83" s="117">
        <f t="shared" si="4"/>
        <v>0</v>
      </c>
      <c r="D83" s="38"/>
      <c r="E83" s="39"/>
      <c r="F83" s="29">
        <f>IF(F75&gt;$B$27,0,SUM(F78:F82))</f>
        <v>0</v>
      </c>
      <c r="G83" s="38"/>
      <c r="H83" s="39"/>
      <c r="I83" s="29">
        <f>IF(I75&gt;$B$27,0,SUM(I78:I82))</f>
        <v>0</v>
      </c>
      <c r="J83" s="38"/>
      <c r="K83" s="39"/>
      <c r="L83" s="29">
        <f>IF(L75&gt;$B$27,0,SUM(L78:L82))</f>
        <v>0</v>
      </c>
      <c r="M83" s="38"/>
      <c r="N83" s="39"/>
      <c r="O83" s="29">
        <f>IF(O75&gt;$B$27,0,SUM(O78:O82))</f>
        <v>0</v>
      </c>
      <c r="P83" s="38"/>
      <c r="Q83" s="39"/>
      <c r="R83" s="29">
        <f>IF(R75&gt;$B$27,0,SUM(R78:R82))</f>
        <v>0</v>
      </c>
      <c r="S83" s="38"/>
      <c r="T83" s="39"/>
      <c r="U83" s="29">
        <f>IF(U75&gt;$B$27,0,SUM(U78:U82))</f>
        <v>0</v>
      </c>
      <c r="V83" s="38"/>
      <c r="W83" s="39"/>
      <c r="X83" s="29">
        <f>IF(X75&gt;$B$27,0,SUM(X78:X82))</f>
        <v>0</v>
      </c>
      <c r="Y83" s="38"/>
      <c r="Z83" s="39"/>
      <c r="AA83" s="29">
        <f>IF(AA75&gt;$B$27,0,SUM(AA78:AA82))</f>
        <v>0</v>
      </c>
      <c r="AB83" s="38"/>
      <c r="AC83" s="39"/>
      <c r="AD83" s="29">
        <f>IF(AD75&gt;$B$27,0,SUM(AD78:AD82))</f>
        <v>0</v>
      </c>
      <c r="AE83" s="38"/>
      <c r="AF83" s="39"/>
      <c r="AG83" s="29">
        <f>IF(AG75&gt;$B$27,0,SUM(AG78:AG82))</f>
        <v>0</v>
      </c>
      <c r="AH83" s="38"/>
      <c r="AI83" s="39"/>
      <c r="AJ83" s="29">
        <f>IF(AJ75&gt;$B$27,0,SUM(AJ78:AJ82))</f>
        <v>0</v>
      </c>
      <c r="AK83" s="38"/>
      <c r="AL83" s="39"/>
      <c r="AM83" s="29">
        <f>IF(AM75&gt;$B$27,0,SUM(AM78:AM82))</f>
        <v>0</v>
      </c>
    </row>
    <row r="84" spans="1:39" ht="7.5" customHeight="1" x14ac:dyDescent="0.25">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row>
    <row r="85" spans="1:39" ht="7.5" customHeight="1" x14ac:dyDescent="0.25">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row>
    <row r="86" spans="1:39" ht="15" x14ac:dyDescent="0.25">
      <c r="A86" s="245" t="s">
        <v>88</v>
      </c>
      <c r="B86" s="246"/>
      <c r="C86" s="143" t="s">
        <v>0</v>
      </c>
      <c r="D86" s="230" t="str">
        <f>$A$32</f>
        <v/>
      </c>
      <c r="E86" s="231"/>
      <c r="F86" s="231"/>
      <c r="G86" s="230" t="str">
        <f>$A$33</f>
        <v/>
      </c>
      <c r="H86" s="231"/>
      <c r="I86" s="231"/>
      <c r="J86" s="230" t="str">
        <f>$A$34</f>
        <v/>
      </c>
      <c r="K86" s="231"/>
      <c r="L86" s="231"/>
      <c r="M86" s="230" t="str">
        <f>$A$35</f>
        <v/>
      </c>
      <c r="N86" s="231"/>
      <c r="O86" s="231"/>
      <c r="P86" s="230" t="str">
        <f>$A$36</f>
        <v/>
      </c>
      <c r="Q86" s="231"/>
      <c r="R86" s="231"/>
      <c r="S86" s="230" t="str">
        <f>$A$37</f>
        <v/>
      </c>
      <c r="T86" s="231"/>
      <c r="U86" s="231"/>
      <c r="V86" s="230" t="str">
        <f>$A$38</f>
        <v/>
      </c>
      <c r="W86" s="231"/>
      <c r="X86" s="231"/>
      <c r="Y86" s="230" t="str">
        <f>$A$39</f>
        <v/>
      </c>
      <c r="Z86" s="231"/>
      <c r="AA86" s="231"/>
      <c r="AB86" s="230" t="str">
        <f>$A$40</f>
        <v/>
      </c>
      <c r="AC86" s="231"/>
      <c r="AD86" s="231"/>
      <c r="AE86" s="230" t="str">
        <f>$A$41</f>
        <v/>
      </c>
      <c r="AF86" s="231"/>
      <c r="AG86" s="231"/>
      <c r="AH86" s="230" t="str">
        <f>$A$42</f>
        <v/>
      </c>
      <c r="AI86" s="231"/>
      <c r="AJ86" s="231"/>
      <c r="AK86" s="230" t="str">
        <f>$A$43</f>
        <v/>
      </c>
      <c r="AL86" s="231"/>
      <c r="AM86" s="231"/>
    </row>
    <row r="87" spans="1:39" s="8" customFormat="1" ht="28.5" x14ac:dyDescent="0.25">
      <c r="A87" s="247"/>
      <c r="B87" s="248"/>
      <c r="C87" s="116" t="s">
        <v>15</v>
      </c>
      <c r="D87" s="70"/>
      <c r="E87" s="71"/>
      <c r="F87" s="72" t="str">
        <f>IF($B$27&lt;D$46,"","Dépenses prévisionnelles")</f>
        <v/>
      </c>
      <c r="G87" s="70"/>
      <c r="H87" s="71"/>
      <c r="I87" s="72" t="str">
        <f>IF($B$27&lt;G$46,"","Dépenses prévisionnelles")</f>
        <v/>
      </c>
      <c r="J87" s="70"/>
      <c r="K87" s="71"/>
      <c r="L87" s="72" t="str">
        <f>IF($B$27&lt;J$46,"","Dépenses prévisionnelles")</f>
        <v/>
      </c>
      <c r="M87" s="70"/>
      <c r="N87" s="71"/>
      <c r="O87" s="72" t="str">
        <f>IF($B$27&lt;M$46,"","Dépenses prévisionnelles")</f>
        <v/>
      </c>
      <c r="P87" s="70"/>
      <c r="Q87" s="71"/>
      <c r="R87" s="72" t="str">
        <f>IF($B$27&lt;P$46,"","Dépenses prévisionnelles")</f>
        <v/>
      </c>
      <c r="S87" s="70"/>
      <c r="T87" s="71"/>
      <c r="U87" s="72" t="str">
        <f>IF($B$27&lt;S$46,"","Dépenses prévisionnelles")</f>
        <v/>
      </c>
      <c r="V87" s="70"/>
      <c r="W87" s="71"/>
      <c r="X87" s="72" t="str">
        <f>IF($B$27&lt;V$46,"","Dépenses prévisionnelles")</f>
        <v/>
      </c>
      <c r="Y87" s="70"/>
      <c r="Z87" s="71"/>
      <c r="AA87" s="72" t="str">
        <f>IF($B$27&lt;Y$46,"","Dépenses prévisionnelles")</f>
        <v/>
      </c>
      <c r="AB87" s="70"/>
      <c r="AC87" s="71"/>
      <c r="AD87" s="72" t="str">
        <f>IF($B$27&lt;AB$46,"","Dépenses prévisionnelles")</f>
        <v/>
      </c>
      <c r="AE87" s="70"/>
      <c r="AF87" s="71"/>
      <c r="AG87" s="72" t="str">
        <f>IF($B$27&lt;AE$46,"","Dépenses prévisionnelles")</f>
        <v/>
      </c>
      <c r="AH87" s="70"/>
      <c r="AI87" s="71"/>
      <c r="AJ87" s="72" t="str">
        <f>IF($B$27&lt;AH$46,"","Dépenses prévisionnelles")</f>
        <v/>
      </c>
      <c r="AK87" s="70"/>
      <c r="AL87" s="71"/>
      <c r="AM87" s="72" t="str">
        <f>IF($B$27&lt;AK$46,"","Dépenses prévisionnelles")</f>
        <v/>
      </c>
    </row>
    <row r="88" spans="1:39" ht="15" x14ac:dyDescent="0.25">
      <c r="A88" s="58" t="s">
        <v>87</v>
      </c>
      <c r="B88" s="59"/>
      <c r="C88" s="117">
        <f>IF(AM$46&gt;$B$27,0,IFERROR(C60,0)+IFERROR(C74,0)+IFERROR(C83,0))</f>
        <v>0</v>
      </c>
      <c r="D88" s="73"/>
      <c r="E88" s="74"/>
      <c r="F88" s="75">
        <f>IF(D$46&gt;$B$27,0,IFERROR(F60,0)+IFERROR(F74,0)+IFERROR(F83,0))</f>
        <v>0</v>
      </c>
      <c r="G88" s="73"/>
      <c r="H88" s="74"/>
      <c r="I88" s="75">
        <f>IF(G$46&gt;$B$27,0,IFERROR(I60,0)+IFERROR(I74,0)+IFERROR(I83,0)+IFERROR(#REF!,0))</f>
        <v>0</v>
      </c>
      <c r="J88" s="73"/>
      <c r="K88" s="74"/>
      <c r="L88" s="75">
        <f>IF(J$46&gt;$B$27,0,IFERROR(L60,0)+IFERROR(L74,0)+IFERROR(L83,0)+IFERROR(#REF!,0))</f>
        <v>0</v>
      </c>
      <c r="M88" s="73"/>
      <c r="N88" s="74"/>
      <c r="O88" s="75">
        <f>IF(M$46&gt;$B$27,0,IFERROR(O60,0)+IFERROR(O74,0)+IFERROR(O83,0)+IFERROR(#REF!,0))</f>
        <v>0</v>
      </c>
      <c r="P88" s="73"/>
      <c r="Q88" s="74"/>
      <c r="R88" s="75">
        <f>IF(P$46&gt;$B$27,0,IFERROR(R60,0)+IFERROR(R74,0)+IFERROR(R83,0)+IFERROR(#REF!,0))</f>
        <v>0</v>
      </c>
      <c r="S88" s="73"/>
      <c r="T88" s="74"/>
      <c r="U88" s="75">
        <f>IF(S$46&gt;$B$27,0,IFERROR(U60,0)+IFERROR(U74,0)+IFERROR(U83,0)+IFERROR(#REF!,0))</f>
        <v>0</v>
      </c>
      <c r="V88" s="73"/>
      <c r="W88" s="74"/>
      <c r="X88" s="75">
        <f>IF(V$46&gt;$B$27,0,IFERROR(X60,0)+IFERROR(X74,0)+IFERROR(X83,0)+IFERROR(#REF!,0))</f>
        <v>0</v>
      </c>
      <c r="Y88" s="73"/>
      <c r="Z88" s="74"/>
      <c r="AA88" s="75">
        <f>IF(Y$46&gt;$B$27,0,IFERROR(AA60,0)+IFERROR(AA74,0)+IFERROR(AA83,0)+IFERROR(#REF!,0))</f>
        <v>0</v>
      </c>
      <c r="AB88" s="73"/>
      <c r="AC88" s="74"/>
      <c r="AD88" s="75">
        <f>IF(AB$46&gt;$B$27,0,IFERROR(AD60,0)+IFERROR(AD74,0)+IFERROR(AD83,0)+IFERROR(#REF!,0))</f>
        <v>0</v>
      </c>
      <c r="AE88" s="73"/>
      <c r="AF88" s="74"/>
      <c r="AG88" s="75">
        <f>IF(AE$46&gt;$B$27,0,IFERROR(AG60,0)+IFERROR(AG74,0)+IFERROR(AG83,0)+IFERROR(#REF!,0))</f>
        <v>0</v>
      </c>
      <c r="AH88" s="73"/>
      <c r="AI88" s="74"/>
      <c r="AJ88" s="75">
        <f>IF(AH$46&gt;$B$27,0,IFERROR(AJ60,0)+IFERROR(AJ74,0)+IFERROR(AJ83,0)+IFERROR(#REF!,0))</f>
        <v>0</v>
      </c>
      <c r="AK88" s="73"/>
      <c r="AL88" s="74"/>
      <c r="AM88" s="75">
        <f>IF(AK$46&gt;$B$27,0,IFERROR(AM60,0)+IFERROR(AM74,0)+IFERROR(AM83,0)+IFERROR(#REF!,0))</f>
        <v>0</v>
      </c>
    </row>
    <row r="89" spans="1:39" s="24" customFormat="1" ht="26.25" x14ac:dyDescent="0.25">
      <c r="A89" s="23"/>
      <c r="C89" s="25"/>
      <c r="D89" s="25"/>
      <c r="E89" s="26"/>
    </row>
    <row r="90" spans="1:39" s="3" customFormat="1" ht="27.95" customHeight="1" x14ac:dyDescent="0.25">
      <c r="A90" s="6" t="s">
        <v>62</v>
      </c>
      <c r="B90" s="6"/>
      <c r="C90" s="6"/>
      <c r="D90" s="6"/>
      <c r="E90" s="6"/>
    </row>
    <row r="91" spans="1:39" ht="27" customHeight="1" x14ac:dyDescent="0.25">
      <c r="A91" s="108" t="s">
        <v>58</v>
      </c>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row>
    <row r="92" spans="1:39" s="8" customFormat="1" ht="45" x14ac:dyDescent="0.25">
      <c r="A92" s="61" t="s">
        <v>8</v>
      </c>
      <c r="B92" s="62"/>
      <c r="C92" s="139" t="s">
        <v>27</v>
      </c>
      <c r="D92" s="137" t="s">
        <v>28</v>
      </c>
      <c r="E92" s="137" t="s">
        <v>68</v>
      </c>
    </row>
    <row r="93" spans="1:39" x14ac:dyDescent="0.25">
      <c r="A93" s="54" t="s">
        <v>11</v>
      </c>
      <c r="B93" s="55"/>
      <c r="C93" s="121">
        <f>IF(AND($B$27&gt;=1,$B$32=$A93),F$88,0)+IF(AND($B$27&gt;=2,$B$33=$A93),I$88,0)+IF(AND($B$27&gt;=3,$B$34=$A93),L$88,0)+IF(AND($B$27&gt;=4,$B$35=$A93),O$88,0)+IF(AND($B$27&gt;=5,$B$36=$A93),R$88,0)+IF(AND($B$27&gt;=6,$B$37=$A93),U$88,0)+IF(AND($B$27&gt;=7,$B$38=$A93),X$88,0)+IF(AND($B$27&gt;=8,$B$39=$A93),AA$88,0)+IF(AND($B$27&gt;=9,$B$40=$A93),AD$88,0)+IF(AND($B$27&gt;=10,$B$41=$A93),AG$88,0)</f>
        <v>0</v>
      </c>
      <c r="D93" s="64">
        <f>IF(AND($B$21="publique", $B$26="Organisme de recherche et de diffusion des connaissances"), 100%,IF(AND($B$21="privée", $B$26="Organisme de recherche et de diffusion des connaissances"), 80%,IF(AND($B$26="Entreprise", $B$20="Petite ou moyenne", $B$28="aucune"), 60%,IF(AND($B$26="Entreprise", $B$20="GE", $B$28="aucune"), 50%,IF(AND($B$26="Entreprise", $B$20="Petite ou moyenne", $B$28="majoration possible"), 75%,IF(AND($B$26="Entreprise", $B$20="GE", $B$28="majoration possible"), 65%, 0%))))))</f>
        <v>0</v>
      </c>
      <c r="E93" s="65">
        <f>ROUND(C93*D93,2)</f>
        <v>0</v>
      </c>
    </row>
    <row r="94" spans="1:39" x14ac:dyDescent="0.25">
      <c r="A94" s="54" t="s">
        <v>13</v>
      </c>
      <c r="B94" s="55"/>
      <c r="C94" s="119">
        <f>IF(AND($B$27&gt;=1,$B$32=$A94),F$88,0)+IF(AND($B$27&gt;=2,$B$33=$A94),I$88,0)+IF(AND($B$27&gt;=3,$B$34=$A94),L$88,0)+IF(AND($B$27&gt;=4,$B$35=$A94),O$88,0)+IF(AND($B$27&gt;=5,$B$36=$A94),R$88,0)+IF(AND($B$27&gt;=6,$B$37=$A94),U$88,0)+IF(AND($B$27&gt;=7,$B$38=$A94),X$88,0)+IF(AND($B$27&gt;=8,$B$39=$A94),AA$88,0)+IF(AND($B$27&gt;=9,$B$40=$A94),AD$88,0)+IF(AND($B$27&gt;=10,$B$41=$A94),AG$88,0)</f>
        <v>0</v>
      </c>
      <c r="D94" s="64">
        <f>IF(AND($B$21="publique", $B$26="Organisme de recherche et de diffusion des connaissances"), 100%,IF(AND($B$21="privée", $B$26="Organisme de recherche et de diffusion des connaissances"), 80%,IF(AND($B$26="Entreprise", $B$20="petite ou moyenne", $B$28="aucune"), 35%,IF(AND($B$26="Entreprise", $B$20="GE", $B$28="aucune"),25%,IF(AND($B$26="Entreprise", $B$20="petite ou moyenne", $B$28="majoration possible"), 50%,IF(AND($B$26="Entreprise", $B$20="GE", $B$28="majoration possible"), 40%, 0%))))))</f>
        <v>0</v>
      </c>
      <c r="E94" s="65">
        <f>ROUND(C94*D94,2)</f>
        <v>0</v>
      </c>
    </row>
    <row r="95" spans="1:39" ht="15" x14ac:dyDescent="0.25">
      <c r="A95" s="58"/>
      <c r="B95" s="59"/>
      <c r="C95" s="138">
        <f>SUM(C93:C94)</f>
        <v>0</v>
      </c>
      <c r="D95" s="60"/>
      <c r="E95" s="66">
        <f>SUM(E93:E94)</f>
        <v>0</v>
      </c>
    </row>
    <row r="96" spans="1:39" ht="15" thickBot="1" x14ac:dyDescent="0.3"/>
    <row r="97" spans="1:32" s="67" customFormat="1" ht="16.5" thickBot="1" x14ac:dyDescent="0.3">
      <c r="A97" s="67" t="s">
        <v>147</v>
      </c>
      <c r="C97" s="156"/>
    </row>
    <row r="98" spans="1:32" s="24" customFormat="1" ht="26.25" x14ac:dyDescent="0.25">
      <c r="A98" s="23"/>
      <c r="C98" s="25"/>
      <c r="D98" s="25"/>
      <c r="E98" s="26"/>
    </row>
    <row r="99" spans="1:32" s="3" customFormat="1" ht="27.95" customHeight="1" x14ac:dyDescent="0.25">
      <c r="A99" s="6" t="s">
        <v>144</v>
      </c>
      <c r="B99" s="6"/>
      <c r="C99" s="6"/>
      <c r="D99" s="6"/>
      <c r="E99" s="6"/>
    </row>
    <row r="100" spans="1:32" ht="7.5" customHeight="1" x14ac:dyDescent="0.2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8" customFormat="1" ht="42.75" customHeight="1" x14ac:dyDescent="0.25">
      <c r="A101" s="137" t="s">
        <v>30</v>
      </c>
      <c r="B101" s="137" t="s">
        <v>31</v>
      </c>
      <c r="C101" s="139" t="s">
        <v>32</v>
      </c>
      <c r="D101" s="1"/>
    </row>
    <row r="102" spans="1:32" x14ac:dyDescent="0.25">
      <c r="A102" s="215" t="s">
        <v>2</v>
      </c>
      <c r="B102" s="56" t="s">
        <v>71</v>
      </c>
      <c r="C102" s="144">
        <f>MIN(C97,E95)</f>
        <v>0</v>
      </c>
    </row>
    <row r="103" spans="1:32" x14ac:dyDescent="0.25">
      <c r="A103" s="216"/>
      <c r="B103" s="27" t="s">
        <v>72</v>
      </c>
      <c r="C103" s="140"/>
    </row>
    <row r="104" spans="1:32" x14ac:dyDescent="0.25">
      <c r="A104" s="216"/>
      <c r="B104" s="27" t="s">
        <v>73</v>
      </c>
      <c r="C104" s="140">
        <v>0</v>
      </c>
    </row>
    <row r="105" spans="1:32" x14ac:dyDescent="0.25">
      <c r="A105" s="216"/>
      <c r="B105" s="27" t="s">
        <v>74</v>
      </c>
      <c r="C105" s="140"/>
    </row>
    <row r="106" spans="1:32" x14ac:dyDescent="0.25">
      <c r="A106" s="216"/>
      <c r="B106" s="27" t="s">
        <v>75</v>
      </c>
      <c r="C106" s="140"/>
    </row>
    <row r="107" spans="1:32" x14ac:dyDescent="0.25">
      <c r="A107" s="216"/>
      <c r="B107" s="27" t="s">
        <v>76</v>
      </c>
      <c r="C107" s="140">
        <v>0</v>
      </c>
    </row>
    <row r="108" spans="1:32" x14ac:dyDescent="0.25">
      <c r="A108" s="216"/>
      <c r="B108" s="27" t="s">
        <v>77</v>
      </c>
      <c r="C108" s="140">
        <v>0</v>
      </c>
    </row>
    <row r="109" spans="1:32" x14ac:dyDescent="0.25">
      <c r="A109" s="216"/>
      <c r="B109" s="68" t="s">
        <v>78</v>
      </c>
      <c r="C109" s="141">
        <v>0</v>
      </c>
    </row>
    <row r="110" spans="1:32" ht="15" x14ac:dyDescent="0.25">
      <c r="A110" s="217"/>
      <c r="B110" s="69" t="s">
        <v>33</v>
      </c>
      <c r="C110" s="142">
        <f>SUM(C102:C109)</f>
        <v>0</v>
      </c>
    </row>
    <row r="111" spans="1:32" x14ac:dyDescent="0.25">
      <c r="A111" s="215" t="s">
        <v>80</v>
      </c>
      <c r="B111" s="56" t="s">
        <v>1</v>
      </c>
      <c r="C111" s="144">
        <f>C117-C110-SUM(C112:C115)</f>
        <v>0</v>
      </c>
    </row>
    <row r="112" spans="1:32" x14ac:dyDescent="0.25">
      <c r="A112" s="216"/>
      <c r="B112" s="27" t="s">
        <v>34</v>
      </c>
      <c r="C112" s="140">
        <v>0</v>
      </c>
    </row>
    <row r="113" spans="1:32" x14ac:dyDescent="0.25">
      <c r="A113" s="216"/>
      <c r="B113" s="27" t="s">
        <v>79</v>
      </c>
      <c r="C113" s="140"/>
    </row>
    <row r="114" spans="1:32" x14ac:dyDescent="0.25">
      <c r="A114" s="216"/>
      <c r="B114" s="27" t="s">
        <v>89</v>
      </c>
      <c r="C114" s="140">
        <v>0</v>
      </c>
    </row>
    <row r="115" spans="1:32" x14ac:dyDescent="0.25">
      <c r="A115" s="216"/>
      <c r="B115" s="68" t="s">
        <v>17</v>
      </c>
      <c r="C115" s="141">
        <v>0</v>
      </c>
    </row>
    <row r="116" spans="1:32" ht="15" x14ac:dyDescent="0.25">
      <c r="A116" s="217"/>
      <c r="B116" s="69" t="s">
        <v>90</v>
      </c>
      <c r="C116" s="142">
        <f>SUM(C111:C115)</f>
        <v>0</v>
      </c>
    </row>
    <row r="117" spans="1:32" ht="15" x14ac:dyDescent="0.25">
      <c r="A117" s="58" t="s">
        <v>35</v>
      </c>
      <c r="B117" s="59"/>
      <c r="C117" s="138">
        <f>C88</f>
        <v>0</v>
      </c>
    </row>
    <row r="118" spans="1:32" s="24" customFormat="1" ht="26.25" x14ac:dyDescent="0.25">
      <c r="A118" s="23"/>
      <c r="C118" s="25"/>
      <c r="D118" s="25"/>
      <c r="E118" s="26"/>
    </row>
    <row r="119" spans="1:32" s="3" customFormat="1" ht="27.95" customHeight="1" x14ac:dyDescent="0.25">
      <c r="A119" s="6" t="s">
        <v>84</v>
      </c>
      <c r="B119" s="6"/>
      <c r="C119" s="6"/>
      <c r="D119" s="6"/>
      <c r="E119" s="6"/>
    </row>
    <row r="120" spans="1:32" ht="7.5" customHeight="1" x14ac:dyDescent="0.2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row>
    <row r="121" spans="1:32" s="8" customFormat="1" ht="30" customHeight="1" x14ac:dyDescent="0.25">
      <c r="A121" s="76" t="s">
        <v>16</v>
      </c>
      <c r="B121" s="139" t="s">
        <v>15</v>
      </c>
      <c r="C121" s="243" t="s">
        <v>51</v>
      </c>
      <c r="D121" s="244"/>
    </row>
    <row r="122" spans="1:32" ht="15" customHeight="1" x14ac:dyDescent="0.25">
      <c r="A122" s="56" t="s">
        <v>91</v>
      </c>
      <c r="B122" s="121">
        <f>IF($B$27&gt;=1,SUMIFS($F$49:$F$59,$A$49:$A$59,"Dépenses de personnel d'ingénieurs (salariés permanents)"),0)+IF($B$27&gt;=2,SUMIFS($I$49:$I$59,$A$49:$A$59,"Dépenses de personnel d'ingénieurs (salariés permanents)"),0)+IF($B$27&gt;=3,SUMIFS($L$49:$L$59,$A$49:$A$59,"Dépenses de personnel d'ingénieurs (salariés permanents)"),0)+IF($B$27&gt;=4,SUMIFS($O$49:$O$59,$A$49:$A$59,"Dépenses de personnel d'ingénieurs (salariés permanents)"),0)+IF($B$27&gt;=5,SUMIFS($R$49:$R$59,$A$49:$A$59,"Dépenses de personnel d'ingénieurs (salariés permanents)"),0)+IF($B$27&gt;=6,SUMIFS($U$49:$U$59,$A$49:$A$59,"Dépenses de personnel d'ingénieurs (salariés permanents)"),0)+IF($B$27&gt;=7,SUMIFS($X$49:$X$59,$A$49:$A$59,"Dépenses de personnel d'ingénieurs (salariés permanents)"),0)+IF($B$27&gt;=8,SUMIFS($AA$49:$AA$59,$A$49:$A$59,"Dépenses de personnel d'ingénieurs (salariés permanents)"),0)+IF($B$27&gt;=9,SUMIFS($AD$49:$AD$59,$A$49:$A$59,"Dépenses de personnel d'ingénieurs (salariés permanents)"),0)+IF($B$27&gt;=10,SUMIFS($AJ$49:$AJ$59,$A$49:$A$59,"Dépenses de personnel d'ingénieurs (salariés permanents)"),0)+IF($B$27&gt;=11,SUMIFS($AM$49:$AM$59,$A$49:$A$59,"Dépenses de personnel d'ingénieurs (salariés permanents)"),0)+IF($B$27&gt;=12,SUMIFS($AG$49:$AG$59,$A$49:$A$59,"Dépenses de personnel d'ingénieurs (salariés permanents)"),0)</f>
        <v>0</v>
      </c>
      <c r="C122" s="239">
        <f>SUM(B122:B136)</f>
        <v>0</v>
      </c>
      <c r="D122" s="240"/>
      <c r="E122" s="30"/>
    </row>
    <row r="123" spans="1:32" ht="15" customHeight="1" x14ac:dyDescent="0.25">
      <c r="A123" s="56" t="s">
        <v>92</v>
      </c>
      <c r="B123" s="120">
        <f>IF($B$27&gt;=1,SUMIFS($F$49:$F$59,$A$49:$A$59,"Dépenses de personnel d'ingénieurs (cdd)"),0)+IF($B$27&gt;=2,SUMIFS($I$49:$I$59,$A$49:$A$59,"Dépenses de personnel d'ingénieurs (cdd)"),0)+IF($B$27&gt;=3,SUMIFS($L$49:$L$59,$A$49:$A$59,"Dépenses de personnel d'ingénieurs (cdd)"),0)+IF($B$27&gt;=4,SUMIFS($O$49:$O$59,$A$49:$A$59,"Dépenses de personnel d'ingénieurs (cdd)"),0)+IF($B$27&gt;=5,SUMIFS($R$49:$R$59,$A$49:$A$59,"Dépenses de personnel d'ingénieurs (cdd)"),0)+IF($B$27&gt;=6,SUMIFS($U$49:$U$59,$A$49:$A$59,"Dépenses de personnel d'ingénieurs (cdd)"),0)+IF($B$27&gt;=7,SUMIFS($X$49:$X$59,$A$49:$A$59,"Dépenses de personnel d'ingénieurs (cdd)"),0)+IF($B$27&gt;=8,SUMIFS($AA$49:$AA$59,$A$49:$A$59,"Dépenses de personnel d'ingénieurs (cdd)"),0)+IF($B$27&gt;=9,SUMIFS($AD$49:$AD$59,$A$49:$A$59,"Dépenses de personnel d'ingénieurs (cdd)"),0)+IF($B$27&gt;=10,SUMIFS($AJ$49:$AJ$59,$A$49:$A$59,"Dépenses de personnel d'ingénieurs (cdd)"),0)+IF($B$27&gt;=11,SUMIFS($AM$49:$AM$59,$A$49:$A$59,"Dépenses de personnel d'ingénieurs (cdd)"),0)+IF($B$27&gt;=12,SUMIFS($AG$49:$AG$59,$A$49:$A$59,"Dépenses de personnel d'ingénieurs (cdd)"),0)</f>
        <v>0</v>
      </c>
      <c r="C123" s="241"/>
      <c r="D123" s="242"/>
      <c r="E123" s="30"/>
    </row>
    <row r="124" spans="1:32" ht="15" customHeight="1" x14ac:dyDescent="0.25">
      <c r="A124" s="56" t="s">
        <v>93</v>
      </c>
      <c r="B124" s="120">
        <f>IF($B$27&gt;=1,SUMIFS($F$49:$F$59,$A$49:$A$59,"Dépenses de personnel d'ingénieurs (stagiaires)"),0)+IF($B$27&gt;=2,SUMIFS($I$49:$I$59,$A$49:$A$59,"Dépenses de personnel d'ingénieurs (stagiaires)"),0)+IF($B$27&gt;=3,SUMIFS($L$49:$L$59,$A$49:$A$59,"Dépenses de personnel d'ingénieurs (stagiaires)"),0)+IF($B$27&gt;=4,SUMIFS($O$49:$O$59,$A$49:$A$59,"Dépenses de personnel d'ingénieurs (stagiaires)"),0)+IF($B$27&gt;=5,SUMIFS($R$49:$R$59,$A$49:$A$59,"Dépenses de personnel d'ingénieurs (stagiaires)"),0)+IF($B$27&gt;=6,SUMIFS($U$49:$U$59,$A$49:$A$59,"Dépenses de personnel d'ingénieurs (stagiaires)"),0)+IF($B$27&gt;=7,SUMIFS($X$49:$X$59,$A$49:$A$59,"Dépenses de personnel d'ingénieurs (stagiaires)"),0)+IF($B$27&gt;=8,SUMIFS($AA$49:$AA$59,$A$49:$A$59,"Dépenses de personnel d'ingénieurs (cdd)"),0)+IF($B$27&gt;=9,SUMIFS($AD$49:$AD$59,$A$49:$A$59,"Dépenses de personnel d'ingénieurs (cdd)"),0)+IF($B$27&gt;=10,SUMIFS($AJ$49:$AJ$59,$A$49:$A$59,"Dépenses de personnel d'ingénieurs (cdd)"),0)+IF($B$27&gt;=11,SUMIFS($AM$49:$AM$59,$A$49:$A$59,"Dépenses de personnel d'ingénieurs (stagiaires)"),0)+IF($B$27&gt;=12,SUMIFS($AG$49:$AG$59,$A$49:$A$59,"Dépenses de personnel d'ingénieurs (stagiaires)"),0)</f>
        <v>0</v>
      </c>
      <c r="C124" s="241"/>
      <c r="D124" s="242"/>
      <c r="E124" s="30"/>
    </row>
    <row r="125" spans="1:32" ht="15" customHeight="1" x14ac:dyDescent="0.25">
      <c r="A125" s="56" t="s">
        <v>94</v>
      </c>
      <c r="B125" s="120">
        <f>IF($B$27&gt;=1,SUMIFS($F$49:$F$59,$A$49:$A$59,"Dépenses de personnel de techniciens (salariés permanents)"),0)+IF($B$27&gt;=2,SUMIFS($I$49:$I$59,$A$49:$A$59,"Dépenses de personnel de techniciens (salariés permanents)"),0)+IF($B$27&gt;=3,SUMIFS($L$49:$L$59,$A$49:$A$59,"Dépenses de personnel de techniciens (salariés permanents)"),0)+IF($B$27&gt;=4,SUMIFS($O$49:$O$59,$A$49:$A$59,"Dépenses de personnel de techniciens (salariés permanents)"),0)+IF($B$27&gt;=5,SUMIFS($R$49:$R$59,$A$49:$A$59,"Dépenses de personnel de techniciens (salariés permanents)"),0)+IF($B$27&gt;=6,SUMIFS($U$49:$U$59,$A$49:$A$59,"Dépenses de personnel de techniciens (salariés permanents)"),0)+IF($B$27&gt;=7,SUMIFS($X$49:$X$59,$A$49:$A$59,"Dépenses de personnel de techniciens (salariés permanents)"),0)+IF($B$27&gt;=8,SUMIFS($AA$49:$AA$59,$A$49:$A$59,"Dépenses de personnel de techniciens (salariés permanents)"),0)+IF($B$27&gt;=9,SUMIFS($AD$49:$AD$59,$A$49:$A$59,"Dépenses de personnel de techniciens (salariés permanents)"),0)+IF($B$27&gt;=10,SUMIFS($AJ$49:$AJ$59,$A$49:$A$59,"Dépenses de personnel de techniciens (salariés permanents)"),0)+IF($B$27&gt;=11,SUMIFS($AM$49:$AM$59,$A$49:$A$59,"Dépenses de personnel de techniciens (salariés permanents)"),0)+IF($B$27&gt;=12,SUMIFS($AG$49:$AG$59,$A$49:$A$59,"Dépenses de personnel de techniciens (salariés permanents)"),0)</f>
        <v>0</v>
      </c>
      <c r="C125" s="241"/>
      <c r="D125" s="242"/>
    </row>
    <row r="126" spans="1:32" ht="15" customHeight="1" x14ac:dyDescent="0.25">
      <c r="A126" s="56" t="s">
        <v>95</v>
      </c>
      <c r="B126" s="120">
        <f>IF($B$27&gt;=1,SUMIFS($F$49:$F$59,$A$49:$A$59,"Dépenses de personnel de techniciens (cdd)"),0)+IF($B$27&gt;=2,SUMIFS($I$49:$I$59,$A$49:$A$59,"Dépenses de personnel de techniciens (cdd)"),0)+IF($B$27&gt;=3,SUMIFS($L$49:$L$59,$A$49:$A$59,"Dépenses de personnel de techniciens (cdd)"),0)+IF($B$27&gt;=4,SUMIFS($O$49:$O$59,$A$49:$A$59,"Dépenses de personnel de techniciens (cdd)"),0)+IF($B$27&gt;=5,SUMIFS($R$49:$R$59,$A$49:$A$59,"Dépenses de personnel de techniciens (cdd)"),0)+IF($B$27&gt;=6,SUMIFS($U$49:$U$59,$A$49:$A$59,"Dépenses de personnel de techniciens (cdd)"),0)+IF($B$27&gt;=7,SUMIFS($X$49:$X$59,$A$49:$A$59,"Dépenses de personnel de techniciens (cdd)"),0)+IF($B$27&gt;=8,SUMIFS($AA$49:$AA$59,$A$49:$A$59,"Dépenses de personnel de techniciens (cdd)"),0)+IF($B$27&gt;=9,SUMIFS($AD$49:$AD$59,$A$49:$A$59,"Dépenses de personnel de techniciens (cdd)"),0)+IF($B$27&gt;=10,SUMIFS($AJ$49:$AJ$59,$A$49:$A$59,"Dépenses de personnel de techniciens (cdd)"),0)+IF($B$27&gt;=11,SUMIFS($AM$49:$AM$59,$A$49:$A$59,"Dépenses de personnel de techniciens (cdd)"),0)+IF($B$27&gt;=12,SUMIFS($AG$49:$AG$59,$A$49:$A$59,"Dépenses de personnel de techniciens (cdd)"),0)</f>
        <v>0</v>
      </c>
      <c r="C126" s="241"/>
      <c r="D126" s="242"/>
      <c r="E126" s="30"/>
    </row>
    <row r="127" spans="1:32" ht="15" customHeight="1" x14ac:dyDescent="0.25">
      <c r="A127" s="56" t="s">
        <v>96</v>
      </c>
      <c r="B127" s="120">
        <f>IF($B$27&gt;=1,SUMIFS($F$49:$F$59,$A$49:$A$59,"Dépenses de personnel de techniciens (stagiaires)"),0)+IF($B$27&gt;=2,SUMIFS($I$49:$I$59,$A$49:$A$59,"Dépenses de personnel de techniciens (stagiaires)"),0)+IF($B$27&gt;=3,SUMIFS($L$49:$L$59,$A$49:$A$59,"Dépenses de personnel de techniciens (stagiaires)"),0)+IF($B$27&gt;=4,SUMIFS($O$49:$O$59,$A$49:$A$59,"Dépenses de personnel de techniciens (stagiaires)"),0)+IF($B$27&gt;=5,SUMIFS($R$49:$R$59,$A$49:$A$59,"Dépenses de personnel de techniciens (stagiaires)"),0)+IF($B$27&gt;=6,SUMIFS($U$49:$U$59,$A$49:$A$59,"Dépenses de personnel de techniciens (stagiaires)"),0)+IF($B$27&gt;=7,SUMIFS($X$49:$X$59,$A$49:$A$59,"Dépenses de personnel de techniciens (stagiaires)"),0)+IF($B$27&gt;=8,SUMIFS($AA$49:$AA$59,$A$49:$A$59,"Dépenses de personnel de techniciens (stagiaires)"),0)+IF($B$27&gt;=9,SUMIFS($AD$49:$AD$59,$A$49:$A$59,"Dépenses de personnel de techniciens (stagiaires)"),0)+IF($B$27&gt;=10,SUMIFS($AJ$49:$AJ$59,$A$49:$A$59,"Dépenses de personnel de techniciens (stagiaires)"),0)+IF($B$27&gt;=11,SUMIFS($AM$49:$AM$59,$A$49:$A$59,"Dépenses de personnel de techniciens (stagiaires)"),0)+IF($B$27&gt;=12,SUMIFS($AG$49:$AG$59,$A$49:$A$59,"Dépenses de personnel de techniciens (stagiaires)"),0)</f>
        <v>0</v>
      </c>
      <c r="C127" s="241"/>
      <c r="D127" s="242"/>
      <c r="E127" s="30"/>
    </row>
    <row r="128" spans="1:32" ht="15" customHeight="1" x14ac:dyDescent="0.25">
      <c r="A128" s="57" t="s">
        <v>82</v>
      </c>
      <c r="B128" s="120">
        <f>IF($B$27&gt;=1,SUMIFS($F$49:$F$59,$A$49:$A$59,"Frais de missions"),0)+IF($B$27&gt;=2,SUMIFS($I$49:$I$59,$A$49:$A$59,"Frais de missions"),0)+IF($B$27&gt;=3,SUMIFS($L$49:$L$59,$A$49:$A$59,"Frais de missions"),0)+IF($B$27&gt;=4,SUMIFS($O$49:$O$59,$A$49:$A$59,"Frais de missions"),0)+IF($B$27&gt;=5,SUMIFS($R$49:$R$59,$A$49:$A$59,"Frais de missions"),0)+IF($B$27&gt;=6,SUMIFS($U$49:$U$59,$A$49:$A$59,"Frais de missions"),0)+IF($B$27&gt;=7,SUMIFS($X$49:$X$59,$A$49:$A$59,"Frais de missions"),0)+IF($B$27&gt;=8,SUMIFS($AA$49:$AA$59,$A$49:$A$59,"Frais de missions"),0)+IF($B$27&gt;=9,SUMIFS($AD$49:$AD$59,$A$49:$A$59,"Frais de missions"),0)+IF($B$27&gt;=10,SUMIFS($AJ$49:$AJ$59,$A$49:$A$59,"Frais de missions"),0)+IF($B$27&gt;=11,SUMIFS($AM$49:$AM$59,$A$49:$A$59,"Frais de missions"),0)+IF($B$27&gt;=12,SUMIFS($AG$49:$AG$59,$A$49:$A$59,"Frais de missions"),0)</f>
        <v>0</v>
      </c>
      <c r="C128" s="241"/>
      <c r="D128" s="242"/>
      <c r="E128" s="30"/>
    </row>
    <row r="129" spans="1:6" ht="15" customHeight="1" x14ac:dyDescent="0.25">
      <c r="A129" s="57" t="s">
        <v>100</v>
      </c>
      <c r="B129" s="120">
        <f>IF($B$27&gt;=1,SUMIFS($F$49:$F$59,$A$49:$A$59,"Ouvriés impliqués"),0)+IF($B$27&gt;=2,SUMIFS($I$49:$I$59,$A$49:$A$59,"Ouvriés impliqués"),0)+IF($B$27&gt;=3,SUMIFS($L$49:$L$59,$A$49:$A$59,"Ouvriés impliqués"),0)+IF($B$27&gt;=4,SUMIFS($O$49:$O$59,$A$49:$A$59,"Ouvriés impliqués"),0)+IF($B$27&gt;=5,SUMIFS($R$49:$R$59,$A$49:$A$59,"Ouvriés impliqués"),0)+IF($B$27&gt;=6,SUMIFS($U$49:$U$59,$A$49:$A$59,"Ouvriés impliqués"),0)+IF($B$27&gt;=7,SUMIFS($X$49:$X$59,$A$49:$A$59,"Ouvriés impliqués"),0)+IF($B$27&gt;=8,SUMIFS($AA$49:$AA$59,$A$49:$A$59,"Ouvriés impliqués"),0)+IF($B$27&gt;=9,SUMIFS($AD$49:$AD$59,$A$49:$A$59,"Ouvriés impliqués"),0)+IF($B$27&gt;=10,SUMIFS($AJ$49:$AJ$59,$A$49:$A$59,"Ouvriés impliqués"),0)+IF($B$27&gt;=11,SUMIFS($AM$49:$AM$59,$A$49:$A$59,"Ouvriés impliqués"),0)+IF($B$27&gt;=12,SUMIFS($AG$49:$AG$59,$A$49:$A$59,"Ouvriés impliqués"),0)</f>
        <v>0</v>
      </c>
      <c r="C129" s="241"/>
      <c r="D129" s="242"/>
      <c r="E129" s="30"/>
    </row>
    <row r="130" spans="1:6" ht="15" customHeight="1" x14ac:dyDescent="0.25">
      <c r="A130" s="57" t="s">
        <v>97</v>
      </c>
      <c r="B130" s="120">
        <f>IF($B$27&gt;=1,SUMIFS($F$49:$F$59,$A$49:$A$59,"Saisonniers impliqués"),0)+IF($B$27&gt;=2,SUMIFS($I$49:$I$59,$A$49:$A$59,"Saisonniers impliqués"),0)+IF($B$27&gt;=3,SUMIFS($L$49:$L$59,$A$49:$A$59,"Saisonniers impliqués"),0)+IF($B$27&gt;=4,SUMIFS($O$49:$O$59,$A$49:$A$59,"Saisonniers impliqués"),0)+IF($B$27&gt;=5,SUMIFS($R$49:$R$59,$A$49:$A$59,"Saisonniers impliqués"),0)+IF($B$27&gt;=6,SUMIFS($U$49:$U$59,$A$49:$A$59,"Saisonniers impliqués"),0)+IF($B$27&gt;=7,SUMIFS($X$49:$X$59,$A$49:$A$59,"Saisonniers impliqués"),0)+IF($B$27&gt;=8,SUMIFS($AA$49:$AA$59,$A$49:$A$59,"Saisonniers impliqués"),0)+IF($B$27&gt;=9,SUMIFS($AD$49:$AD$59,$A$49:$A$59,"Saisonniers impliqués"),0)+IF($B$27&gt;=10,SUMIFS($AJ$49:$AJ$59,$A$49:$A$59,"Saisonniers impliqués"),0)+IF($B$27&gt;=11,SUMIFS($AM$49:$AM$59,$A$49:$A$59,"Saisonniers impliqués"),0)+IF($B$27&gt;=12,SUMIFS($AG$49:$AG$59,$A$49:$A$59,"Saisonniers impliqués"),0)</f>
        <v>0</v>
      </c>
      <c r="C130" s="241"/>
      <c r="D130" s="242"/>
      <c r="E130" s="30"/>
    </row>
    <row r="131" spans="1:6" x14ac:dyDescent="0.25">
      <c r="A131" s="57" t="s">
        <v>98</v>
      </c>
      <c r="B131" s="120">
        <f>IF($B$27&gt;=1,SUMIFS($F$49:$F$59,$A$49:$A$59,"Secrétariats impliqués"),0)+IF($B$27&gt;=2,SUMIFS($I$49:$I$59,$A$49:$A$59,"Secrétariats impliqués"),0)+IF($B$27&gt;=3,SUMIFS($L$49:$L$59,$A$49:$A$59,"Secrétariats impliqués"),0)+IF($B$27&gt;=4,SUMIFS($O$49:$O$59,$A$49:$A$59,"Secrétariats impliqués"),0)+IF($B$27&gt;=5,SUMIFS($R$49:$R$59,$A$49:$A$59,"Secrétariats impliqués"),0)+IF($B$27&gt;=6,SUMIFS($U$49:$U$59,$A$49:$A$59,"Secrétariats impliqués"),0)+IF($B$27&gt;=7,SUMIFS($X$49:$X$59,$A$49:$A$59,"Secrétariats impliqués"),0)+IF($B$27&gt;=8,SUMIFS($AA$49:$AA$59,$A$49:$A$59,"Secrétariats impliqués"),0)+IF($B$27&gt;=9,SUMIFS($AD$49:$AD$59,$A$49:$A$59,"Secrétariats impliqués"),0)+IF($B$27&gt;=10,SUMIFS($AJ$49:$AJ$59,$A$49:$A$59,"Secrétariats impliqués"),0)+IF($B$27&gt;=11,SUMIFS($AM$49:$AM$59,$A$49:$A$59,"Secrétariats impliqués"),0)+IF($B$27&gt;=12,SUMIFS($AG$49:$AG$59,$A$49:$A$59,"Secrétariats impliqués"),0)</f>
        <v>0</v>
      </c>
      <c r="C131" s="241"/>
      <c r="D131" s="242"/>
      <c r="E131" s="30"/>
    </row>
    <row r="132" spans="1:6" x14ac:dyDescent="0.25">
      <c r="A132" s="57" t="s">
        <v>99</v>
      </c>
      <c r="B132" s="120">
        <f>IF($B$27&gt;=1,SUMIFS($F$49:$F$59,$A$49:$A$59,"Autres personnes impliqués"),0)+IF($B$27&gt;=2,SUMIFS($I$49:$I$59,$A$49:$A$59,"Autres personnes impliqués"),0)+IF($B$27&gt;=3,SUMIFS($L$49:$L$59,$A$49:$A$59,"Autres personnes impliqués"),0)+IF($B$27&gt;=4,SUMIFS($O$49:$O$59,$A$49:$A$59,"Autres personnes impliqués"),0)+IF($B$27&gt;=5,SUMIFS($R$49:$R$59,$A$49:$A$59,"Autres personnes impliqués"),0)+IF($B$27&gt;=6,SUMIFS($U$49:$U$59,$A$49:$A$59,"Autres personnes impliqués"),0)+IF($B$27&gt;=7,SUMIFS($X$49:$X$59,$A$49:$A$59,"Autres personnes impliqués"),0)+IF($B$27&gt;=8,SUMIFS($AA$49:$AA$59,$A$49:$A$59,"Autres personnes impliqués"),0)+IF($B$27&gt;=9,SUMIFS($AD$49:$AD$59,$A$49:$A$59,"Autres personnes impliqués"),0)+IF($B$27&gt;=10,SUMIFS($AJ$49:$AJ$59,$A$49:$A$59,"Autres personnes impliqués"),0)+IF($B$27&gt;=11,SUMIFS($AM$49:$AM$59,$A$49:$A$59,"Autres personnes impliqués"),0)+IF($B$27&gt;=12,SUMIFS($AG$49:$AG$59,$A$49:$A$59,"Autres personnes impliqués"),0)</f>
        <v>0</v>
      </c>
      <c r="C132" s="241"/>
      <c r="D132" s="242"/>
      <c r="E132" s="30"/>
    </row>
    <row r="133" spans="1:6" x14ac:dyDescent="0.25">
      <c r="A133" s="57" t="s">
        <v>101</v>
      </c>
      <c r="B133" s="120">
        <f>IF($B$27&gt;=1,SUMIFS($F$64:$F$73,$A$64:$A$73,"Prestations de services"),0)+IF($B$27&gt;=2,SUMIFS($I$64:$I$73,$A$64:$A$73,"Prestations de services"),0)+IF($B$27&gt;=3,SUMIFS($L$64:$L$73,$A$64:$A$73,"Prestations de services"),0)+IF($B$27&gt;=4,SUMIFS($O$64:$O$73,$A$64:$A$73,"Prestations de services"),0)+IF($B$27&gt;=5,SUMIFS($R$64:$R$73,$A$64:$A$73,"Prestations de services"),0)+IF($B$27&gt;=6,SUMIFS($U$64:$U$73,$A$64:$A$73,"Prestations de services"),0)+IF($B$27&gt;=7,SUMIFS($X$64:$X$73,$A$64:$A$73,"Prestations de services"),0)+IF($B$27&gt;=8,SUMIFS($AA$64:$AA$73,$A$64:$A$73,"Prestations de services"),0)+IF($B$27&gt;=9,SUMIFS($AD$64:$AD$73,$A$64:$A$73,"Prestations de services"),0)+IF($B$27&gt;=10,SUMIFS($AJ$64:$AJ$73,$A$64:$A$73,"Prestations de services"),0)+IF($B$27&gt;=11,SUMIFS($AM$64:$AM$73,$A$64:$A$73,"Prestations de services"),0)+IF($B$27&gt;=12,SUMIFS($AG$64:$AG$73,$A$64:$A$73,"Prestations de services"),0)</f>
        <v>0</v>
      </c>
      <c r="C133" s="241"/>
      <c r="D133" s="242"/>
      <c r="E133" s="30"/>
    </row>
    <row r="134" spans="1:6" x14ac:dyDescent="0.25">
      <c r="A134" s="57" t="s">
        <v>83</v>
      </c>
      <c r="B134" s="120">
        <f>IF($B$27&gt;=1,SUMIFS($F$64:$F$73,$A$64:$A$73,"Acquisition de matériels"),0)+IF($B$27&gt;=2,SUMIFS($I$64:$I$73,$A$64:$A$73,"Acquisition de matériels"),0)+IF($B$27&gt;=3,SUMIFS($L$64:$L$73,$A$64:$A$73,"Acquisition de matériels"),0)+IF($B$27&gt;=4,SUMIFS($O$64:$O$73,$A$64:$A$73,"Acquisition de matériels"),0)+IF($B$27&gt;=5,SUMIFS($R$64:$R$73,$A$64:$A$73,"Acquisition de matériels"),0)+IF($B$27&gt;=6,SUMIFS($U$64:$U$73,$A$64:$A$73,"Acquisition de matériels"),0)+IF($B$27&gt;=7,SUMIFS($X$64:$X$73,$A$64:$A$73,"Acquisition de matériels"),0)+IF($B$27&gt;=8,SUMIFS($AA$64:$AA$73,$A$64:$A$73,"Acquisition de matériels"),0)+IF($B$27&gt;=9,SUMIFS($AD$64:$AD$73,$A$64:$A$73,"Acquisition de matériels"),0)+IF($B$27&gt;=10,SUMIFS($AJ$64:$AJ$73,$A$64:$A$73,"Acquisition de matériels"),0)+IF($B$27&gt;=11,SUMIFS($AM$64:$AM$73,$A$64:$A$73,"Acquisition de matériels"),0)+IF($B$27&gt;=12,SUMIFS($AG$64:$AG$73,$A$64:$A$73,"Acquisition de matériels"),0)</f>
        <v>0</v>
      </c>
      <c r="C134" s="241"/>
      <c r="D134" s="242"/>
      <c r="E134" s="30"/>
    </row>
    <row r="135" spans="1:6" x14ac:dyDescent="0.25">
      <c r="A135" s="57" t="s">
        <v>102</v>
      </c>
      <c r="B135" s="120">
        <f>IF($B$27&gt;=1,SUMIFS($F$64:$F$73,$A$64:$A$73,"Consommables"),0)+IF($B$27&gt;=2,SUMIFS($I$64:$I$73,$A$64:$A$73,"Consommables"),0)+IF($B$27&gt;=3,SUMIFS($L$64:$L$73,$A$64:$A$73,"Consommables"),0)+IF($B$27&gt;=4,SUMIFS($O$64:$O$73,$A$64:$A$73,"Consommables"),0)+IF($B$27&gt;=5,SUMIFS($R$64:$R$73,$A$64:$A$73,"Consommables"),0)+IF($B$27&gt;=6,SUMIFS($U$64:$U$73,$A$64:$A$73,"Consommables"),0)+IF($B$27&gt;=7,SUMIFS($X$64:$X$73,$A$64:$A$73,"Consommables"),0)+IF($B$27&gt;=8,SUMIFS($AA$64:$AA$73,$A$64:$A$73,"Consommables"),0)+IF($B$27&gt;=9,SUMIFS($AD$64:$AD$73,$A$64:$A$73,"Consommables"),0)+IF($B$27&gt;=10,SUMIFS($AJ$64:$AJ$73,$A$64:$A$73,"Consommables"),0)+IF($B$27&gt;=11,SUMIFS($AM$64:$AM$73,$A$64:$A$73,"Consommables"),0)+IF($B$27&gt;=12,SUMIFS($AG$64:$AG$73,$A$64:$A$73,"Consommables"),0)</f>
        <v>0</v>
      </c>
      <c r="C135" s="241"/>
      <c r="D135" s="242"/>
      <c r="E135" s="30"/>
    </row>
    <row r="136" spans="1:6" x14ac:dyDescent="0.25">
      <c r="A136" s="57" t="s">
        <v>103</v>
      </c>
      <c r="B136" s="120">
        <f>IF($B$27&gt;=1,SUMIFS($F$78:$F$82,$A$78:$A$82,"Frais généraux"),0)+IF($B$27&gt;=2,SUMIFS($I$78:$I$82,$A$78:$A$82,"Frais généraux"),0)+IF($B$27&gt;=3,SUMIFS($L$78:$L$82,$A$78:$A$82,"Frais généraux"),0)+IF($B$27&gt;=4,SUMIFS($O$78:$O$82,$A$78:$A$82,"Frais généraux"),0)+IF($B$27&gt;=5,SUMIFS($R$78:$R$82,$A$78:$A$82,"Frais généraux"),0)+IF($B$27&gt;=6,SUMIFS($U$78:$U$82,$A$78:$A$82,"Frais généraux"),0)+IF($B$27&gt;=7,SUMIFS($X$78:$X$82,$A$78:$A$82,"Frais généraux"),0)+IF($B$27&gt;=8,SUMIFS($AA$78:$AA$82,$A$78:$A$82,"Frais généraux"),0)+IF($B$27&gt;=9,SUMIFS($AD$78:$AD$82,$A$78:$A$82,"Frais généraux"),0)+IF($B$27&gt;=10,SUMIFS($AJ$78:$AJ$82,$A$78:$A$82,"Frais généraux"),0)+IF($B$27&gt;=11,SUMIFS($AM$78:$AM$82,$A$78:$A$82,"Frais généraux"),0)+IF($B$27&gt;=12,SUMIFS($AG$78:$AG$82,$A$78:$A$82,"Frais généraux"),0)</f>
        <v>0</v>
      </c>
      <c r="C136" s="241"/>
      <c r="D136" s="242"/>
      <c r="E136" s="30"/>
    </row>
    <row r="137" spans="1:6" x14ac:dyDescent="0.25">
      <c r="A137" s="56"/>
      <c r="B137" s="56"/>
      <c r="C137" s="121"/>
      <c r="D137" s="239"/>
      <c r="E137" s="240"/>
      <c r="F137" s="30"/>
    </row>
    <row r="138" spans="1:6" x14ac:dyDescent="0.25">
      <c r="A138" s="56"/>
      <c r="B138" s="57"/>
      <c r="C138" s="120"/>
      <c r="D138" s="241"/>
      <c r="E138" s="242"/>
      <c r="F138" s="30"/>
    </row>
    <row r="139" spans="1:6" x14ac:dyDescent="0.25">
      <c r="A139" s="56"/>
      <c r="B139" s="57"/>
      <c r="C139" s="120"/>
      <c r="D139" s="241"/>
      <c r="E139" s="242"/>
      <c r="F139" s="30"/>
    </row>
    <row r="140" spans="1:6" x14ac:dyDescent="0.25">
      <c r="A140" s="56"/>
      <c r="B140" s="57"/>
      <c r="C140" s="120"/>
      <c r="D140" s="241"/>
      <c r="E140" s="242"/>
      <c r="F140" s="30"/>
    </row>
    <row r="141" spans="1:6" x14ac:dyDescent="0.25">
      <c r="A141" s="56"/>
      <c r="B141" s="57"/>
      <c r="C141" s="120"/>
      <c r="D141" s="241"/>
      <c r="E141" s="242"/>
      <c r="F141" s="30"/>
    </row>
    <row r="142" spans="1:6" x14ac:dyDescent="0.25">
      <c r="A142" s="56"/>
      <c r="B142" s="57"/>
      <c r="C142" s="120"/>
      <c r="D142" s="241"/>
      <c r="E142" s="242"/>
      <c r="F142" s="30"/>
    </row>
    <row r="143" spans="1:6" x14ac:dyDescent="0.25">
      <c r="A143" s="57"/>
      <c r="B143" s="57"/>
      <c r="C143" s="120"/>
      <c r="D143" s="241"/>
      <c r="E143" s="242"/>
      <c r="F143" s="30"/>
    </row>
    <row r="144" spans="1:6" x14ac:dyDescent="0.25">
      <c r="A144" s="57"/>
      <c r="B144" s="57"/>
      <c r="C144" s="120"/>
      <c r="D144" s="241"/>
      <c r="E144" s="242"/>
      <c r="F144" s="30"/>
    </row>
    <row r="145" spans="1:6" x14ac:dyDescent="0.25">
      <c r="A145" s="57"/>
      <c r="B145" s="57"/>
      <c r="C145" s="120"/>
      <c r="D145" s="241"/>
      <c r="E145" s="242"/>
      <c r="F145" s="30"/>
    </row>
    <row r="146" spans="1:6" x14ac:dyDescent="0.25">
      <c r="A146" s="57"/>
      <c r="B146" s="57"/>
      <c r="C146" s="120"/>
      <c r="D146" s="241"/>
      <c r="E146" s="242"/>
      <c r="F146" s="30"/>
    </row>
    <row r="147" spans="1:6" x14ac:dyDescent="0.25">
      <c r="A147" s="57"/>
      <c r="B147" s="57"/>
      <c r="C147" s="120"/>
      <c r="D147" s="241"/>
      <c r="E147" s="242"/>
      <c r="F147" s="30"/>
    </row>
    <row r="148" spans="1:6" x14ac:dyDescent="0.25">
      <c r="A148" s="57"/>
      <c r="B148" s="57"/>
      <c r="C148" s="120"/>
      <c r="D148" s="241"/>
      <c r="E148" s="242"/>
      <c r="F148" s="30"/>
    </row>
    <row r="149" spans="1:6" x14ac:dyDescent="0.25">
      <c r="A149" s="57"/>
      <c r="B149" s="57"/>
      <c r="C149" s="120"/>
      <c r="D149" s="241"/>
      <c r="E149" s="242"/>
      <c r="F149" s="30"/>
    </row>
    <row r="150" spans="1:6" x14ac:dyDescent="0.25">
      <c r="A150" s="57"/>
      <c r="B150" s="57"/>
      <c r="C150" s="120"/>
      <c r="D150" s="241"/>
      <c r="E150" s="242"/>
      <c r="F150" s="30"/>
    </row>
    <row r="151" spans="1:6" x14ac:dyDescent="0.25">
      <c r="A151" s="57"/>
      <c r="B151" s="57"/>
      <c r="C151" s="119"/>
      <c r="D151" s="241"/>
      <c r="E151" s="242"/>
      <c r="F151" s="30"/>
    </row>
    <row r="152" spans="1:6" x14ac:dyDescent="0.25">
      <c r="A152" s="56"/>
      <c r="B152" s="56"/>
      <c r="C152" s="121"/>
      <c r="D152" s="134"/>
      <c r="E152" s="128"/>
      <c r="F152" s="30"/>
    </row>
    <row r="153" spans="1:6" x14ac:dyDescent="0.25">
      <c r="A153" s="57"/>
      <c r="B153" s="57"/>
      <c r="C153" s="120"/>
      <c r="D153" s="134"/>
      <c r="E153" s="128"/>
      <c r="F153" s="30"/>
    </row>
    <row r="154" spans="1:6" x14ac:dyDescent="0.25">
      <c r="A154" s="57"/>
      <c r="B154" s="57"/>
      <c r="C154" s="120"/>
      <c r="D154" s="134"/>
      <c r="E154" s="128"/>
      <c r="F154" s="30"/>
    </row>
    <row r="155" spans="1:6" x14ac:dyDescent="0.25">
      <c r="A155" s="57"/>
      <c r="B155" s="57"/>
      <c r="C155" s="120"/>
      <c r="D155" s="134"/>
      <c r="E155" s="128"/>
      <c r="F155" s="30"/>
    </row>
    <row r="156" spans="1:6" x14ac:dyDescent="0.25">
      <c r="A156" s="57"/>
      <c r="B156" s="57"/>
      <c r="C156" s="120"/>
      <c r="D156" s="134"/>
      <c r="E156" s="128"/>
      <c r="F156" s="30"/>
    </row>
    <row r="157" spans="1:6" x14ac:dyDescent="0.25">
      <c r="A157" s="57"/>
      <c r="B157" s="57"/>
      <c r="C157" s="120"/>
      <c r="D157" s="134"/>
      <c r="E157" s="128"/>
      <c r="F157" s="30"/>
    </row>
    <row r="158" spans="1:6" x14ac:dyDescent="0.25">
      <c r="A158" s="57"/>
      <c r="B158" s="57"/>
      <c r="C158" s="120"/>
      <c r="D158" s="136"/>
      <c r="E158" s="129"/>
      <c r="F158" s="30"/>
    </row>
    <row r="159" spans="1:6" x14ac:dyDescent="0.25">
      <c r="A159" s="57"/>
      <c r="B159" s="57"/>
      <c r="C159" s="120"/>
      <c r="D159" s="135"/>
      <c r="E159" s="239"/>
      <c r="F159" s="240"/>
    </row>
    <row r="160" spans="1:6" x14ac:dyDescent="0.25">
      <c r="A160" s="57"/>
      <c r="B160" s="57"/>
      <c r="C160" s="120"/>
      <c r="D160" s="134"/>
      <c r="E160" s="241"/>
      <c r="F160" s="242"/>
    </row>
    <row r="161" spans="1:7" x14ac:dyDescent="0.25">
      <c r="A161" s="57"/>
      <c r="B161" s="57"/>
      <c r="C161" s="120"/>
      <c r="D161" s="134"/>
      <c r="E161" s="241"/>
      <c r="F161" s="242"/>
    </row>
    <row r="162" spans="1:7" x14ac:dyDescent="0.25">
      <c r="A162" s="57"/>
      <c r="B162" s="57"/>
      <c r="C162" s="120"/>
      <c r="D162" s="134"/>
      <c r="E162" s="241"/>
      <c r="F162" s="242"/>
    </row>
    <row r="163" spans="1:7" x14ac:dyDescent="0.25">
      <c r="A163" s="57"/>
      <c r="B163" s="57"/>
      <c r="C163" s="120"/>
      <c r="D163" s="134"/>
      <c r="E163" s="241"/>
      <c r="F163" s="242"/>
    </row>
    <row r="164" spans="1:7" x14ac:dyDescent="0.25">
      <c r="A164" s="57"/>
      <c r="B164" s="57"/>
      <c r="C164" s="253"/>
      <c r="D164" s="253"/>
      <c r="E164" s="241"/>
      <c r="F164" s="242"/>
      <c r="G164" s="30"/>
    </row>
    <row r="165" spans="1:7" x14ac:dyDescent="0.25">
      <c r="A165" s="57"/>
      <c r="B165" s="57"/>
      <c r="C165" s="253"/>
      <c r="D165" s="253"/>
      <c r="E165" s="241"/>
      <c r="F165" s="242"/>
      <c r="G165" s="30"/>
    </row>
    <row r="166" spans="1:7" x14ac:dyDescent="0.25">
      <c r="A166" s="57"/>
      <c r="B166" s="57"/>
      <c r="C166" s="253"/>
      <c r="D166" s="253"/>
      <c r="E166" s="241"/>
      <c r="F166" s="242"/>
      <c r="G166" s="30"/>
    </row>
    <row r="167" spans="1:7" x14ac:dyDescent="0.25">
      <c r="A167" s="57"/>
      <c r="B167" s="57"/>
      <c r="C167" s="253"/>
      <c r="D167" s="253"/>
      <c r="E167" s="241"/>
      <c r="F167" s="242"/>
      <c r="G167" s="30"/>
    </row>
    <row r="168" spans="1:7" x14ac:dyDescent="0.25">
      <c r="A168" s="57"/>
      <c r="B168" s="57"/>
      <c r="C168" s="253"/>
      <c r="D168" s="253"/>
      <c r="E168" s="241"/>
      <c r="F168" s="242"/>
      <c r="G168" s="30"/>
    </row>
    <row r="169" spans="1:7" x14ac:dyDescent="0.25">
      <c r="A169" s="57"/>
      <c r="B169" s="57"/>
      <c r="C169" s="253"/>
      <c r="D169" s="253"/>
      <c r="E169" s="241"/>
      <c r="F169" s="242"/>
      <c r="G169" s="30"/>
    </row>
    <row r="170" spans="1:7" x14ac:dyDescent="0.25">
      <c r="A170" s="57"/>
      <c r="B170" s="57"/>
      <c r="C170" s="253"/>
      <c r="D170" s="253"/>
      <c r="E170" s="241"/>
      <c r="F170" s="242"/>
      <c r="G170" s="30"/>
    </row>
    <row r="171" spans="1:7" x14ac:dyDescent="0.25">
      <c r="A171" s="57"/>
      <c r="B171" s="57"/>
      <c r="C171" s="253"/>
      <c r="D171" s="253"/>
      <c r="E171" s="241"/>
      <c r="F171" s="242"/>
      <c r="G171" s="30"/>
    </row>
    <row r="172" spans="1:7" x14ac:dyDescent="0.25">
      <c r="A172" s="57"/>
      <c r="B172" s="57"/>
      <c r="C172" s="253"/>
      <c r="D172" s="253"/>
      <c r="E172" s="241"/>
      <c r="F172" s="242"/>
      <c r="G172" s="30"/>
    </row>
    <row r="173" spans="1:7" x14ac:dyDescent="0.25">
      <c r="A173" s="57"/>
      <c r="B173" s="57"/>
      <c r="C173" s="253"/>
      <c r="D173" s="253"/>
      <c r="E173" s="241"/>
      <c r="F173" s="242"/>
      <c r="G173" s="30"/>
    </row>
    <row r="174" spans="1:7" x14ac:dyDescent="0.25">
      <c r="A174" s="57"/>
      <c r="B174" s="57"/>
      <c r="C174" s="253"/>
      <c r="D174" s="253"/>
      <c r="E174" s="241"/>
      <c r="F174" s="242"/>
      <c r="G174" s="30"/>
    </row>
    <row r="175" spans="1:7" x14ac:dyDescent="0.25">
      <c r="A175" s="28"/>
      <c r="B175" s="28"/>
      <c r="C175" s="254"/>
      <c r="D175" s="254"/>
      <c r="E175" s="249"/>
      <c r="F175" s="250"/>
      <c r="G175" s="77">
        <f>SUM(C159:D175)</f>
        <v>0</v>
      </c>
    </row>
    <row r="176" spans="1:7" x14ac:dyDescent="0.25">
      <c r="A176" s="56"/>
      <c r="B176" s="56"/>
      <c r="C176" s="255"/>
      <c r="D176" s="255"/>
      <c r="E176" s="239"/>
      <c r="F176" s="240"/>
      <c r="G176" s="30" t="str">
        <f>IF(OR($B$31=G142,$B$31=G159),IF(OR($B$32=G142,$B$32=G159),IF(OR($B$33=G142,$B$33=G159),IF(OR($B$34=G142,$B$34=G159),IF(OR($B$35=G142,$B$35=G159),IF(OR($B$36=G142,$B$36=G159),IF(OR($B$37=G142,$B$37=G159),IF(OR($B$38=G142,$B$38=G159),IF(OR($B$39=G142,$B$39=G159),IF(OR($B$40=G142,$B$40=G159),"X",$B$40),$B$39),$B$38),$B$37),$B$36),$B$35),$B$34),$B$33),$B$32),$B$31)</f>
        <v>Type de recherche</v>
      </c>
    </row>
    <row r="177" spans="1:7" x14ac:dyDescent="0.25">
      <c r="A177" s="57"/>
      <c r="B177" s="57"/>
      <c r="C177" s="253"/>
      <c r="D177" s="253"/>
      <c r="E177" s="241"/>
      <c r="F177" s="242"/>
      <c r="G177" s="30"/>
    </row>
    <row r="178" spans="1:7" x14ac:dyDescent="0.25">
      <c r="A178" s="57"/>
      <c r="B178" s="57"/>
      <c r="C178" s="253"/>
      <c r="D178" s="253"/>
      <c r="E178" s="241"/>
      <c r="F178" s="242"/>
      <c r="G178" s="30"/>
    </row>
    <row r="179" spans="1:7" x14ac:dyDescent="0.25">
      <c r="A179" s="57"/>
      <c r="B179" s="57"/>
      <c r="C179" s="253"/>
      <c r="D179" s="253"/>
      <c r="E179" s="241"/>
      <c r="F179" s="242"/>
      <c r="G179" s="30"/>
    </row>
    <row r="180" spans="1:7" x14ac:dyDescent="0.25">
      <c r="A180" s="57"/>
      <c r="B180" s="57"/>
      <c r="C180" s="253"/>
      <c r="D180" s="253"/>
      <c r="E180" s="241"/>
      <c r="F180" s="242"/>
      <c r="G180" s="30"/>
    </row>
    <row r="181" spans="1:7" x14ac:dyDescent="0.25">
      <c r="A181" s="57"/>
      <c r="B181" s="57"/>
      <c r="C181" s="253"/>
      <c r="D181" s="253"/>
      <c r="E181" s="241"/>
      <c r="F181" s="242"/>
      <c r="G181" s="30"/>
    </row>
    <row r="182" spans="1:7" x14ac:dyDescent="0.25">
      <c r="A182" s="57"/>
      <c r="B182" s="57"/>
      <c r="C182" s="253"/>
      <c r="D182" s="253"/>
      <c r="E182" s="241"/>
      <c r="F182" s="242"/>
      <c r="G182" s="30"/>
    </row>
    <row r="183" spans="1:7" x14ac:dyDescent="0.25">
      <c r="A183" s="57"/>
      <c r="B183" s="57"/>
      <c r="C183" s="253"/>
      <c r="D183" s="253"/>
      <c r="E183" s="241"/>
      <c r="F183" s="242"/>
      <c r="G183" s="30"/>
    </row>
    <row r="184" spans="1:7" x14ac:dyDescent="0.25">
      <c r="A184" s="57"/>
      <c r="B184" s="57"/>
      <c r="C184" s="253"/>
      <c r="D184" s="253"/>
      <c r="E184" s="241"/>
      <c r="F184" s="242"/>
      <c r="G184" s="30"/>
    </row>
    <row r="185" spans="1:7" x14ac:dyDescent="0.25">
      <c r="A185" s="57"/>
      <c r="B185" s="57"/>
      <c r="C185" s="253"/>
      <c r="D185" s="253"/>
      <c r="E185" s="241"/>
      <c r="F185" s="242"/>
      <c r="G185" s="30"/>
    </row>
    <row r="186" spans="1:7" x14ac:dyDescent="0.25">
      <c r="A186" s="57"/>
      <c r="B186" s="57"/>
      <c r="C186" s="253"/>
      <c r="D186" s="253"/>
      <c r="E186" s="241"/>
      <c r="F186" s="242"/>
      <c r="G186" s="30"/>
    </row>
    <row r="187" spans="1:7" x14ac:dyDescent="0.25">
      <c r="A187" s="57"/>
      <c r="B187" s="57"/>
      <c r="C187" s="253"/>
      <c r="D187" s="253"/>
      <c r="E187" s="241"/>
      <c r="F187" s="242"/>
      <c r="G187" s="30"/>
    </row>
    <row r="188" spans="1:7" x14ac:dyDescent="0.25">
      <c r="A188" s="57"/>
      <c r="B188" s="57"/>
      <c r="C188" s="253"/>
      <c r="D188" s="253"/>
      <c r="E188" s="241"/>
      <c r="F188" s="242"/>
      <c r="G188" s="30"/>
    </row>
    <row r="189" spans="1:7" x14ac:dyDescent="0.25">
      <c r="A189" s="57"/>
      <c r="B189" s="57"/>
      <c r="C189" s="253"/>
      <c r="D189" s="253"/>
      <c r="E189" s="241"/>
      <c r="F189" s="242"/>
      <c r="G189" s="30"/>
    </row>
    <row r="190" spans="1:7" x14ac:dyDescent="0.25">
      <c r="A190" s="57"/>
      <c r="B190" s="57"/>
      <c r="C190" s="253"/>
      <c r="D190" s="253"/>
      <c r="E190" s="241"/>
      <c r="F190" s="242"/>
      <c r="G190" s="30"/>
    </row>
    <row r="191" spans="1:7" x14ac:dyDescent="0.25">
      <c r="A191" s="57"/>
      <c r="B191" s="57"/>
      <c r="C191" s="253"/>
      <c r="D191" s="253"/>
      <c r="E191" s="241"/>
      <c r="F191" s="242"/>
      <c r="G191" s="30"/>
    </row>
    <row r="192" spans="1:7" x14ac:dyDescent="0.25">
      <c r="A192" s="28"/>
      <c r="B192" s="28"/>
      <c r="C192" s="254"/>
      <c r="D192" s="254"/>
      <c r="E192" s="249"/>
      <c r="F192" s="250"/>
      <c r="G192" s="77">
        <f>SUM(C176:D192)</f>
        <v>0</v>
      </c>
    </row>
    <row r="193" spans="1:7" x14ac:dyDescent="0.25">
      <c r="A193" s="56"/>
      <c r="B193" s="56"/>
      <c r="C193" s="255"/>
      <c r="D193" s="255"/>
      <c r="E193" s="232"/>
      <c r="F193" s="233"/>
      <c r="G193" s="30" t="str">
        <f>IF(OR($B$31=G142,$B$31=G159,$B$31=G176),IF(OR($B$32=G142,$B$32=G159,$B$32=G176),IF(OR($B$33=G142,$B$33=G159,$B$33=G176),IF(OR($B$34=G142,$B$34=G159,$B$34=G176),IF(OR($B$35=G142,$B$35=G159,$B$35=G176),IF(OR($B$36=G142,$B$36=G159,$B$36=G176),IF(OR($B$37=G142,$B$37=G159,$B$37=G176),IF(OR($B$38=G142,$B$38=G159,$B$38=G176),IF(OR($B$39=G142,$B$39=G159,$B$39=G176),IF(OR($B$40=G142,$B$40=G159,$B$40=G176),"X",$B$40),$B$39),$B$38),$B$37),$B$36),$B$35),$B$34),$B$33),$B$32),$B$31)</f>
        <v>X</v>
      </c>
    </row>
    <row r="194" spans="1:7" x14ac:dyDescent="0.25">
      <c r="A194" s="57"/>
      <c r="B194" s="57"/>
      <c r="C194" s="253"/>
      <c r="D194" s="253"/>
      <c r="E194" s="234"/>
      <c r="F194" s="235"/>
      <c r="G194" s="30"/>
    </row>
    <row r="195" spans="1:7" x14ac:dyDescent="0.25">
      <c r="A195" s="57"/>
      <c r="B195" s="57"/>
      <c r="C195" s="253"/>
      <c r="D195" s="253"/>
      <c r="E195" s="234"/>
      <c r="F195" s="235"/>
      <c r="G195" s="30"/>
    </row>
    <row r="196" spans="1:7" x14ac:dyDescent="0.25">
      <c r="A196" s="57"/>
      <c r="B196" s="57"/>
      <c r="C196" s="253"/>
      <c r="D196" s="253"/>
      <c r="E196" s="234"/>
      <c r="F196" s="235"/>
      <c r="G196" s="30"/>
    </row>
    <row r="197" spans="1:7" x14ac:dyDescent="0.25">
      <c r="A197" s="57"/>
      <c r="B197" s="57"/>
      <c r="C197" s="253"/>
      <c r="D197" s="253"/>
      <c r="E197" s="234"/>
      <c r="F197" s="235"/>
      <c r="G197" s="30"/>
    </row>
    <row r="198" spans="1:7" x14ac:dyDescent="0.25">
      <c r="A198" s="57"/>
      <c r="B198" s="57"/>
      <c r="C198" s="253"/>
      <c r="D198" s="253"/>
      <c r="E198" s="234"/>
      <c r="F198" s="235"/>
      <c r="G198" s="30"/>
    </row>
    <row r="199" spans="1:7" x14ac:dyDescent="0.25">
      <c r="A199" s="57"/>
      <c r="B199" s="57"/>
      <c r="C199" s="253"/>
      <c r="D199" s="253"/>
      <c r="E199" s="234"/>
      <c r="F199" s="235"/>
      <c r="G199" s="30"/>
    </row>
    <row r="200" spans="1:7" x14ac:dyDescent="0.25">
      <c r="A200" s="57"/>
      <c r="B200" s="57"/>
      <c r="C200" s="253"/>
      <c r="D200" s="253"/>
      <c r="E200" s="234"/>
      <c r="F200" s="235"/>
      <c r="G200" s="30"/>
    </row>
    <row r="201" spans="1:7" x14ac:dyDescent="0.25">
      <c r="A201" s="57"/>
      <c r="B201" s="57"/>
      <c r="C201" s="253"/>
      <c r="D201" s="253"/>
      <c r="E201" s="234"/>
      <c r="F201" s="235"/>
      <c r="G201" s="30"/>
    </row>
    <row r="202" spans="1:7" x14ac:dyDescent="0.25">
      <c r="A202" s="57"/>
      <c r="B202" s="57" t="str">
        <f>G193</f>
        <v>X</v>
      </c>
      <c r="C202" s="253">
        <f t="shared" ref="C202:C204" si="5">IF(AND($B$28&gt;=1,$B$31=$B202),SUMIFS($G$61:$G$71,$A$61:$A$71,A202),0)+IF(AND($B$28&gt;=2,$B$32=$B202),SUMIFS($K$61:$K$71,$A$61:$A$71,A202),0)+IF(AND($B$28&gt;=3,$B$33=$B202),SUMIFS($O$61:$O$71,$A$61:$A$71,A202),0)+IF(AND($B$28&gt;=4,$B$34=$B202),SUMIFS($S$61:$S$71,$A$61:$A$71,A202),0)+IF(AND($B$28&gt;=5,$B$35=$B202),SUMIFS($W$61:$W$71,$A$61:$A$71,A202),0)+IF(AND($B$28&gt;=6,$B$36=$B202),SUMIFS($AA$61:$AA$71,$A$61:$A$71,A202),0)+IF(AND($B$28&gt;=7,$B$37=$B202),SUMIFS($AE$61:$AE$71,$A$61:$A$71,A202),0)+IF(AND($B$28&gt;=8,$B$38=$B202),SUMIFS($AI$61:$AI$71,$A$61:$A$71,A202),0)+IF(AND($B$28&gt;=9,$B$39=$B202),SUMIFS($AM$61:$AM$71,$A$61:$A$71,A202),0)+IF(AND($B$28&gt;=10,$B$40=$B202),SUMIFS($AQ$61:$AQ$71,$A$61:$A$71,A202),0)</f>
        <v>0</v>
      </c>
      <c r="D202" s="253"/>
      <c r="E202" s="234"/>
      <c r="F202" s="235"/>
      <c r="G202" s="30"/>
    </row>
    <row r="203" spans="1:7" x14ac:dyDescent="0.25">
      <c r="A203" s="57"/>
      <c r="B203" s="57" t="str">
        <f>G193</f>
        <v>X</v>
      </c>
      <c r="C203" s="253">
        <f t="shared" si="5"/>
        <v>0</v>
      </c>
      <c r="D203" s="253"/>
      <c r="E203" s="234"/>
      <c r="F203" s="235"/>
      <c r="G203" s="30"/>
    </row>
    <row r="204" spans="1:7" x14ac:dyDescent="0.25">
      <c r="A204" s="57"/>
      <c r="B204" s="57" t="str">
        <f>G193</f>
        <v>X</v>
      </c>
      <c r="C204" s="253">
        <f t="shared" si="5"/>
        <v>0</v>
      </c>
      <c r="D204" s="253"/>
      <c r="E204" s="234"/>
      <c r="F204" s="235"/>
      <c r="G204" s="30"/>
    </row>
    <row r="205" spans="1:7" x14ac:dyDescent="0.25">
      <c r="A205" s="57"/>
      <c r="B205" s="57" t="str">
        <f>G193</f>
        <v>X</v>
      </c>
      <c r="C205" s="253">
        <f>IF(AND($B$28&gt;=1,$B$31=$B205),SUMIFS($G$76:$G$86,$A$76:$A$86,"Equipements process (RDI)"),0)+IF(AND($B$28&gt;=2,$B$32=$B205),SUMIFS($K$76:$K$86,$A$76:$A$86,"Equipements process (RDI)"),0)+IF(AND($B$28&gt;=3,$B$33=$B205),SUMIFS($O$76:$O$86,$A$76:$A$86,"Equipements process (RDI)"),0)+IF(AND($B$28&gt;=4,$B$34=$B205),SUMIFS($S$76:$S$86,$A$76:$A$86,"Equipements process (RDI)"),0)+IF(AND($B$28&gt;=5,$B$35=$B205),SUMIFS($W$76:$W$86,$A$76:$A$86,"Equipements process (RDI)"),0)+IF(AND($B$28&gt;=6,$B$36=$B205),SUMIFS($AA$76:$AA$86,$A$76:$A$86,"Equipements process (RDI)"),0)+IF(AND($B$28&gt;=7,$B$37=$B205),SUMIFS($AE$76:$AE$86,$A$76:$A$86,"Equipements process (RDI)"),0)+IF(AND($B$28&gt;=8,$B$38=$B205),SUMIFS($AI$76:$AI$86,$A$76:$A$86,"Equipements process (RDI)"),0)+IF(AND($B$28&gt;=9,$B$39=$B205),SUMIFS($AM$76:$AM$86,$A$76:$A$86,"Equipements process (RDI)"),0)+IF(AND($B$28&gt;=10,$B$40=$B205),SUMIFS($AQ$76:$AQ$86,$A$76:$A$86,"Equipements process (RDI)"),0)</f>
        <v>0</v>
      </c>
      <c r="D205" s="253"/>
      <c r="E205" s="234"/>
      <c r="F205" s="235"/>
      <c r="G205" s="30"/>
    </row>
    <row r="206" spans="1:7" x14ac:dyDescent="0.25">
      <c r="A206" s="57"/>
      <c r="B206" s="57" t="str">
        <f>G193</f>
        <v>X</v>
      </c>
      <c r="C206" s="253">
        <f>IF(AND($B$28&gt;=1,$B$31=$B206),SUMIFS($G$76:$G$86,$A$76:$A$86,A206),0)+IF(AND($B$28&gt;=2,$B$32=$B206),SUMIFS($K$76:$K$86,$A$76:$A$86,A206),0)+IF(AND($B$28&gt;=3,$B$33=$B206),SUMIFS($O$76:$O$86,$A$76:$A$86,A206),0)+IF(AND($B$28&gt;=4,$B$34=$B206),SUMIFS($S$76:$S$86,$A$76:$A$86,A206),0)+IF(AND($B$28&gt;=5,$B$35=$B206),SUMIFS($W$76:$W$86,$A$76:$A$86,A206),0)+IF(AND($B$28&gt;=6,$B$36=$B206),SUMIFS($AA$76:$AA$86,$A$76:$A$86,A206),0)+IF(AND($B$28&gt;=7,$B$37=$B206),SUMIFS($AE$76:$AE$86,$A$76:$A$86,A206),0)+IF(AND($B$28&gt;=8,$B$38=$B206),SUMIFS($AI$76:$AI$86,$A$76:$A$86,A206),0)+IF(AND($B$28&gt;=9,$B$39=$B206),SUMIFS($AM$76:$AM$86,$A$76:$A$86,A206),0)+IF(AND($B$28&gt;=10,$B$40=$B206),SUMIFS($AQ$76:$AQ$86,$A$76:$A$86,A206),0)</f>
        <v>0</v>
      </c>
      <c r="D206" s="253"/>
      <c r="E206" s="234"/>
      <c r="F206" s="235"/>
      <c r="G206" s="30"/>
    </row>
    <row r="207" spans="1:7" x14ac:dyDescent="0.25">
      <c r="A207" s="57"/>
      <c r="B207" s="57" t="str">
        <f>G193</f>
        <v>X</v>
      </c>
      <c r="C207" s="253">
        <f>IF(AND($B$28&gt;=1,$B$31=$B207),SUMIFS($G$76:$G$86,$A$76:$A$86,A207),0)+IF(AND($B$28&gt;=2,$B$32=$B207),SUMIFS($K$76:$K$86,$A$76:$A$86,A207),0)+IF(AND($B$28&gt;=3,$B$33=$B207),SUMIFS($O$76:$O$86,$A$76:$A$86,A207),0)+IF(AND($B$28&gt;=4,$B$34=$B207),SUMIFS($S$76:$S$86,$A$76:$A$86,A207),0)+IF(AND($B$28&gt;=5,$B$35=$B207),SUMIFS($W$76:$W$86,$A$76:$A$86,A207),0)+IF(AND($B$28&gt;=6,$B$36=$B207),SUMIFS($AA$76:$AA$86,$A$76:$A$86,A207),0)+IF(AND($B$28&gt;=7,$B$37=$B207),SUMIFS($AE$76:$AE$86,$A$76:$A$86,A207),0)+IF(AND($B$28&gt;=8,$B$38=$B207),SUMIFS($AI$76:$AI$86,$A$76:$A$86,A207),0)+IF(AND($B$28&gt;=9,$B$39=$B207),SUMIFS($AM$76:$AM$86,$A$76:$A$86,A207),0)+IF(AND($B$28&gt;=10,$B$40=$B207),SUMIFS($AQ$76:$AQ$86,$A$76:$A$86,A207),0)</f>
        <v>0</v>
      </c>
      <c r="D207" s="253"/>
      <c r="E207" s="234"/>
      <c r="F207" s="235"/>
      <c r="G207" s="30"/>
    </row>
    <row r="208" spans="1:7" x14ac:dyDescent="0.25">
      <c r="A208" s="57"/>
      <c r="B208" s="57" t="str">
        <f>G193</f>
        <v>X</v>
      </c>
      <c r="C208" s="253">
        <f>IF(AND($B$28&gt;=1,$B$31=$B208),SUMIFS($G$76:$G$86,$A$76:$A$86,A208),0)+IF(AND($B$28&gt;=2,$B$32=$B208),SUMIFS($K$76:$K$86,$A$76:$A$86,A208),0)+IF(AND($B$28&gt;=3,$B$33=$B208),SUMIFS($O$76:$O$86,$A$76:$A$86,A208),0)+IF(AND($B$28&gt;=4,$B$34=$B208),SUMIFS($S$76:$S$86,$A$76:$A$86,A208),0)+IF(AND($B$28&gt;=5,$B$35=$B208),SUMIFS($W$76:$W$86,$A$76:$A$86,A208),0)+IF(AND($B$28&gt;=6,$B$36=$B208),SUMIFS($AA$76:$AA$86,$A$76:$A$86,A208),0)+IF(AND($B$28&gt;=7,$B$37=$B208),SUMIFS($AE$76:$AE$86,$A$76:$A$86,A208),0)+IF(AND($B$28&gt;=8,$B$38=$B208),SUMIFS($AI$76:$AI$86,$A$76:$A$86,A208),0)+IF(AND($B$28&gt;=9,$B$39=$B208),SUMIFS($AM$76:$AM$86,$A$76:$A$86,A208),0)+IF(AND($B$28&gt;=10,$B$40=$B208),SUMIFS($AQ$76:$AQ$86,$A$76:$A$86,A208),0)</f>
        <v>0</v>
      </c>
      <c r="D208" s="253"/>
      <c r="E208" s="234"/>
      <c r="F208" s="235"/>
      <c r="G208" s="30"/>
    </row>
    <row r="209" spans="1:7" x14ac:dyDescent="0.25">
      <c r="A209" s="28"/>
      <c r="B209" s="28" t="str">
        <f>G193</f>
        <v>X</v>
      </c>
      <c r="C209" s="254">
        <f>IF(AND($B$28&gt;=1,$B$31=$B209),$G$91,0)+IF(AND($B$28&gt;=2,$B$32=$B209),$K$91,0)+IF(AND($B$28&gt;=3,$B$33=$B209),$O$91,0)+IF(AND($B$28&gt;=4,$B$34=$B209),$S$91,0)+IF(AND($B$28&gt;=5,$B$35=$B209),$W$91,0)+IF(AND($B$28&gt;=6,$B$36=$B209),$AA$91,0)+IF(AND($B$28&gt;=7,$B$37=$B209),$AE$91,0)+IF(AND($B$28&gt;=8,$B$38=$B209),$AI$91,0)+IF(AND($B$28&gt;=9,$B$39=$B209),$AM$91,0)+IF(AND($B$28&gt;=10,$B$40=$B209),$AQ$91,0)</f>
        <v>0</v>
      </c>
      <c r="D209" s="254"/>
      <c r="E209" s="251"/>
      <c r="F209" s="252"/>
      <c r="G209" s="77">
        <f>SUM(C193:D209)</f>
        <v>0</v>
      </c>
    </row>
    <row r="210" spans="1:7" x14ac:dyDescent="0.25">
      <c r="A210" s="56"/>
      <c r="B210" s="56" t="str">
        <f>G210</f>
        <v>X</v>
      </c>
      <c r="C210" s="255">
        <f>IF(AND($B$28&gt;=1,$B$31=$B210),SUMIFS($G$46:$G$56,$A$46:$A$56,"Statutaire de la fonction publique"),0)+IF(AND($B$28&gt;=2,$B$32=$B210),SUMIFS($K$46:$K$56,$A$46:$A$56,"Statutaire de la fonction publique"),0)+IF(AND($B$28&gt;=3,$B$33=$B210),SUMIFS($O$46:$O$56,$A$46:$A$56,"Statutaire de la fonction publique"),0)+IF(AND($B$28&gt;=4,$B$34=$B210),SUMIFS($S$46:$S$56,$A$46:$A$56,"Statutaire de la fonction publique"),0)+IF(AND($B$28&gt;=5,$B$35=$B210),SUMIFS($W$46:$W$56,$A$46:$A$56,"Statutaire de la fonction publique"),0)+IF(AND($B$28&gt;=6,$B$36=$B210),SUMIFS($AA$46:$AA$56,$A$46:$A$56,"Statutaire de la fonction publique"),0)+IF(AND($B$28&gt;=7,$B$37=$B210),SUMIFS($AE$46:$AE$56,$A$46:$A$56,"Statutaire de la fonction publique"),0)+IF(AND($B$28&gt;=8,$B$38=$B210),SUMIFS($AI$46:$AI$56,$A$46:$A$56,"Statutaire de la fonction publique"),0)+IF(AND($B$28&gt;=9,$B$39=$B210),SUMIFS($AM$46:$AM$56,$A$46:$A$56,"Statutaire de la fonction publique"),0)+IF(AND($B$28&gt;=10,$B$40=$B210),SUMIFS($AQ$46:$AQ$56,$A$46:$A$56,"Statutaire de la fonction publique"),0)</f>
        <v>0</v>
      </c>
      <c r="D210" s="255"/>
      <c r="E210" s="232">
        <f>SUM(C210:D226)</f>
        <v>0</v>
      </c>
      <c r="F210" s="233"/>
      <c r="G210" s="30" t="str">
        <f>IF(OR($B$31=G142,$B$31=G159,$B$31=G176,$B$31=G193),IF(OR($B$32=G142,$B$32=G159,$B$32=G176,$B$32=G193),IF(OR($B$33=G142,$B$33=G159,$B$33=G176,$B$33=G193),IF(OR($B$34=G142,$B$34=G159,$B$34=G176,$B$34=G193),IF(OR($B$35=G142,$B$35=G159,$B$35=G176,$B$35=G193),IF(OR($B$36=G142,$B$36=G159,$B$36=G176,$B$36=G193),IF(OR($B$37=G142,$B$37=G159,$B$37=G176,$B$37=G193),IF(OR($B$38=G142,$B$38=G159,$B$38=G176,$B$38=G193),IF(OR($B$39=G142,$B$39=G159,$B$39=G176,$B$39=G193),IF(OR($B$40=G142,$B$40=G159,$B$40=G176,$B$40=G193),"X",$B$40),$B$39),$B$38),$B$37),$B$36),$B$35),$B$34),$B$33),$B$32),$B$31)</f>
        <v>X</v>
      </c>
    </row>
    <row r="211" spans="1:7" x14ac:dyDescent="0.25">
      <c r="A211" s="57"/>
      <c r="B211" s="57" t="str">
        <f>G210</f>
        <v>X</v>
      </c>
      <c r="C211" s="253">
        <f>IF(AND($B$28&gt;=1,$B$31=$B211),SUMIFS($G$46:$G$56,$A$46:$A$56,"Non statutaire de la fonction publique"),0)+IF(AND($B$28&gt;=2,$B$32=$B211),SUMIFS($K$46:$K$56,$A$46:$A$56,"Non statutaire de la fonction publique"),0)+IF(AND($B$28&gt;=3,$B$33=$B211),SUMIFS($O$46:$O$56,$A$46:$A$56,"Non statutaire de la fonction publique"),0)+IF(AND($B$28&gt;=4,$B$34=$B211),SUMIFS($S$46:$S$56,$A$46:$A$56,"Non statutaire de la fonction publique"),0)+IF(AND($B$28&gt;=5,$B$35=$B211),SUMIFS($W$46:$W$56,$A$46:$A$56,"Non statutaire de la fonction publique"),0)+IF(AND($B$28&gt;=6,$B$36=$B211),SUMIFS($AA$46:$AA$56,$A$46:$A$56,"Non statutaire de la fonction publique"),0)+IF(AND($B$28&gt;=7,$B$37=$B211),SUMIFS($AE$46:$AE$56,$A$46:$A$56,"Non statutaire de la fonction publique"),0)+IF(AND($B$28&gt;=8,$B$38=$B211),SUMIFS($AI$46:$AI$56,$A$46:$A$56,"Non statutaire de la fonction publique"),0)+IF(AND($B$28&gt;=9,$B$39=$B211),SUMIFS($AM$46:$AM$56,$A$46:$A$56,"Non statutaire de la fonction publique"),0)+IF(AND($B$28&gt;=10,$B$40=$B211),SUMIFS($AQ$46:$AQ$56,$A$46:$A$56,"Non statutaire de la fonction publique"),0)</f>
        <v>0</v>
      </c>
      <c r="D211" s="253"/>
      <c r="E211" s="234"/>
      <c r="F211" s="235"/>
      <c r="G211" s="30"/>
    </row>
    <row r="212" spans="1:7" x14ac:dyDescent="0.25">
      <c r="A212" s="57"/>
      <c r="B212" s="57" t="str">
        <f>G210</f>
        <v>X</v>
      </c>
      <c r="C212" s="253">
        <f>IF(AND($B$28&gt;=1,$B$31=$B212),SUMIFS($G$46:$G$56,$A$46:$A$56,$A212),0)+IF(AND($B$28&gt;=2,$B$32=$B212),SUMIFS($K$46:$K$56,$A$46:$A$56,$A212),0)+IF(AND($B$28&gt;=3,$B$33=$B212),SUMIFS($O$46:$O$56,$A$46:$A$56,$A212),0)+IF(AND($B$28&gt;=4,$B$34=$B212),SUMIFS($S$46:$S$56,$A$46:$A$56,$A212),0)+IF(AND($B$28&gt;=5,$B$35=$B212),SUMIFS($W$46:$W$56,$A$46:$A$56,$A212),0)+IF(AND($B$28&gt;=6,$B$36=$B212),SUMIFS($AA$46:$AA$56,$A$46:$A$56,$A212),0)+IF(AND($B$28&gt;=7,$B$37=$B212),SUMIFS($AE$46:$AE$56,$A$46:$A$56,$A212),0)+IF(AND($B$28&gt;=8,$B$38=$B212),SUMIFS($AI$46:$AI$56,$A$46:$A$56,$A212),0)+IF(AND($B$28&gt;=9,$B$39=$B212),SUMIFS($AM$46:$AM$56,$A$46:$A$56,$A212),0)+IF(AND($B$28&gt;=10,$B$40=$B212),SUMIFS($AQ$46:$AQ$56,$A$46:$A$56,$A212),0)</f>
        <v>0</v>
      </c>
      <c r="D212" s="253"/>
      <c r="E212" s="234"/>
      <c r="F212" s="235"/>
      <c r="G212" s="30"/>
    </row>
    <row r="213" spans="1:7" x14ac:dyDescent="0.25">
      <c r="A213" s="57"/>
      <c r="B213" s="57" t="str">
        <f>G210</f>
        <v>X</v>
      </c>
      <c r="C213" s="253">
        <f t="shared" ref="C213:C219" si="6">IF(AND($B$28&gt;=1,$B$31=$B213),SUMIFS($G$61:$G$71,$A$61:$A$71,A213),0)+IF(AND($B$28&gt;=2,$B$32=$B213),SUMIFS($K$61:$K$71,$A$61:$A$71,A213),0)+IF(AND($B$28&gt;=3,$B$33=$B213),SUMIFS($O$61:$O$71,$A$61:$A$71,A213),0)+IF(AND($B$28&gt;=4,$B$34=$B213),SUMIFS($S$61:$S$71,$A$61:$A$71,A213),0)+IF(AND($B$28&gt;=5,$B$35=$B213),SUMIFS($W$61:$W$71,$A$61:$A$71,A213),0)+IF(AND($B$28&gt;=6,$B$36=$B213),SUMIFS($AA$61:$AA$71,$A$61:$A$71,A213),0)+IF(AND($B$28&gt;=7,$B$37=$B213),SUMIFS($AE$61:$AE$71,$A$61:$A$71,A213),0)+IF(AND($B$28&gt;=8,$B$38=$B213),SUMIFS($AI$61:$AI$71,$A$61:$A$71,A213),0)+IF(AND($B$28&gt;=9,$B$39=$B213),SUMIFS($AM$61:$AM$71,$A$61:$A$71,A213),0)+IF(AND($B$28&gt;=10,$B$40=$B213),SUMIFS($AQ$61:$AQ$71,$A$61:$A$71,A213),0)</f>
        <v>0</v>
      </c>
      <c r="D213" s="253"/>
      <c r="E213" s="234"/>
      <c r="F213" s="235"/>
      <c r="G213" s="30"/>
    </row>
    <row r="214" spans="1:7" x14ac:dyDescent="0.25">
      <c r="A214" s="57"/>
      <c r="B214" s="57" t="str">
        <f>G210</f>
        <v>X</v>
      </c>
      <c r="C214" s="253">
        <f t="shared" si="6"/>
        <v>0</v>
      </c>
      <c r="D214" s="253"/>
      <c r="E214" s="234"/>
      <c r="F214" s="235"/>
      <c r="G214" s="30"/>
    </row>
    <row r="215" spans="1:7" x14ac:dyDescent="0.25">
      <c r="A215" s="57"/>
      <c r="B215" s="57" t="str">
        <f>G210</f>
        <v>X</v>
      </c>
      <c r="C215" s="253">
        <f t="shared" si="6"/>
        <v>0</v>
      </c>
      <c r="D215" s="253"/>
      <c r="E215" s="234"/>
      <c r="F215" s="235"/>
      <c r="G215" s="30"/>
    </row>
    <row r="216" spans="1:7" x14ac:dyDescent="0.25">
      <c r="A216" s="57"/>
      <c r="B216" s="57" t="str">
        <f>G210</f>
        <v>X</v>
      </c>
      <c r="C216" s="253">
        <f t="shared" si="6"/>
        <v>0</v>
      </c>
      <c r="D216" s="253"/>
      <c r="E216" s="234"/>
      <c r="F216" s="235"/>
      <c r="G216" s="30"/>
    </row>
    <row r="217" spans="1:7" x14ac:dyDescent="0.25">
      <c r="A217" s="57"/>
      <c r="B217" s="57" t="str">
        <f>G210</f>
        <v>X</v>
      </c>
      <c r="C217" s="253">
        <f t="shared" si="6"/>
        <v>0</v>
      </c>
      <c r="D217" s="253"/>
      <c r="E217" s="234"/>
      <c r="F217" s="235"/>
      <c r="G217" s="30"/>
    </row>
    <row r="218" spans="1:7" x14ac:dyDescent="0.25">
      <c r="A218" s="57"/>
      <c r="B218" s="57" t="str">
        <f>G210</f>
        <v>X</v>
      </c>
      <c r="C218" s="253">
        <f t="shared" si="6"/>
        <v>0</v>
      </c>
      <c r="D218" s="253"/>
      <c r="E218" s="234"/>
      <c r="F218" s="235"/>
      <c r="G218" s="30"/>
    </row>
    <row r="219" spans="1:7" x14ac:dyDescent="0.25">
      <c r="A219" s="57"/>
      <c r="B219" s="57" t="str">
        <f>G210</f>
        <v>X</v>
      </c>
      <c r="C219" s="253">
        <f t="shared" si="6"/>
        <v>0</v>
      </c>
      <c r="D219" s="253"/>
      <c r="E219" s="234"/>
      <c r="F219" s="235"/>
      <c r="G219" s="30"/>
    </row>
    <row r="220" spans="1:7" x14ac:dyDescent="0.25">
      <c r="A220" s="57" t="s">
        <v>20</v>
      </c>
      <c r="B220" s="57" t="str">
        <f>G210</f>
        <v>X</v>
      </c>
      <c r="C220" s="253">
        <f t="shared" ref="C220:C221" si="7">IF(AND($B$28&gt;=1,$B$31=$B220),SUMIFS($G$61:$G$71,$A$61:$A$71,A220),0)+IF(AND($B$28&gt;=2,$B$32=$B220),SUMIFS($K$61:$K$71,$A$61:$A$71,A220),0)+IF(AND($B$28&gt;=3,$B$33=$B220),SUMIFS($O$61:$O$71,$A$61:$A$71,A220),0)+IF(AND($B$28&gt;=4,$B$34=$B220),SUMIFS($S$61:$S$71,$A$61:$A$71,A220),0)+IF(AND($B$28&gt;=5,$B$35=$B220),SUMIFS($W$61:$W$71,$A$61:$A$71,A220),0)+IF(AND($B$28&gt;=6,$B$36=$B220),SUMIFS($AA$61:$AA$71,$A$61:$A$71,A220),0)+IF(AND($B$28&gt;=7,$B$37=$B220),SUMIFS($AE$61:$AE$71,$A$61:$A$71,A220),0)+IF(AND($B$28&gt;=8,$B$38=$B220),SUMIFS($AI$61:$AI$71,$A$61:$A$71,A220),0)+IF(AND($B$28&gt;=9,$B$39=$B220),SUMIFS($AM$61:$AM$71,$A$61:$A$71,A220),0)+IF(AND($B$28&gt;=10,$B$40=$B220),SUMIFS($AQ$61:$AQ$71,$A$61:$A$71,A220),0)</f>
        <v>0</v>
      </c>
      <c r="D220" s="253"/>
      <c r="E220" s="234"/>
      <c r="F220" s="235"/>
      <c r="G220" s="30"/>
    </row>
    <row r="221" spans="1:7" x14ac:dyDescent="0.25">
      <c r="A221" s="57" t="s">
        <v>21</v>
      </c>
      <c r="B221" s="57" t="str">
        <f>G210</f>
        <v>X</v>
      </c>
      <c r="C221" s="253">
        <f t="shared" si="7"/>
        <v>0</v>
      </c>
      <c r="D221" s="253"/>
      <c r="E221" s="234"/>
      <c r="F221" s="235"/>
      <c r="G221" s="30"/>
    </row>
    <row r="222" spans="1:7" x14ac:dyDescent="0.25">
      <c r="A222" s="57" t="s">
        <v>22</v>
      </c>
      <c r="B222" s="57" t="str">
        <f>G210</f>
        <v>X</v>
      </c>
      <c r="C222" s="253">
        <f>IF(AND($B$28&gt;=1,$B$31=$B222),SUMIFS($G$76:$G$86,$A$76:$A$86,"Equipements process (RDI)"),0)+IF(AND($B$28&gt;=2,$B$32=$B222),SUMIFS($K$76:$K$86,$A$76:$A$86,"Equipements process (RDI)"),0)+IF(AND($B$28&gt;=3,$B$33=$B222),SUMIFS($O$76:$O$86,$A$76:$A$86,"Equipements process (RDI)"),0)+IF(AND($B$28&gt;=4,$B$34=$B222),SUMIFS($S$76:$S$86,$A$76:$A$86,"Equipements process (RDI)"),0)+IF(AND($B$28&gt;=5,$B$35=$B222),SUMIFS($W$76:$W$86,$A$76:$A$86,"Equipements process (RDI)"),0)+IF(AND($B$28&gt;=6,$B$36=$B222),SUMIFS($AA$76:$AA$86,$A$76:$A$86,"Equipements process (RDI)"),0)+IF(AND($B$28&gt;=7,$B$37=$B222),SUMIFS($AE$76:$AE$86,$A$76:$A$86,"Equipements process (RDI)"),0)+IF(AND($B$28&gt;=8,$B$38=$B222),SUMIFS($AI$76:$AI$86,$A$76:$A$86,"Equipements process (RDI)"),0)+IF(AND($B$28&gt;=9,$B$39=$B222),SUMIFS($AM$76:$AM$86,$A$76:$A$86,"Equipements process (RDI)"),0)+IF(AND($B$28&gt;=10,$B$40=$B222),SUMIFS($AQ$76:$AQ$86,$A$76:$A$86,"Equipements process (RDI)"),0)</f>
        <v>0</v>
      </c>
      <c r="D222" s="253"/>
      <c r="E222" s="234"/>
      <c r="F222" s="235"/>
      <c r="G222" s="30"/>
    </row>
    <row r="223" spans="1:7" x14ac:dyDescent="0.25">
      <c r="A223" s="57" t="s">
        <v>23</v>
      </c>
      <c r="B223" s="57" t="str">
        <f>G210</f>
        <v>X</v>
      </c>
      <c r="C223" s="253">
        <f>IF(AND($B$28&gt;=1,$B$31=$B223),SUMIFS($G$76:$G$86,$A$76:$A$86,A223),0)+IF(AND($B$28&gt;=2,$B$32=$B223),SUMIFS($K$76:$K$86,$A$76:$A$86,A223),0)+IF(AND($B$28&gt;=3,$B$33=$B223),SUMIFS($O$76:$O$86,$A$76:$A$86,A223),0)+IF(AND($B$28&gt;=4,$B$34=$B223),SUMIFS($S$76:$S$86,$A$76:$A$86,A223),0)+IF(AND($B$28&gt;=5,$B$35=$B223),SUMIFS($W$76:$W$86,$A$76:$A$86,A223),0)+IF(AND($B$28&gt;=6,$B$36=$B223),SUMIFS($AA$76:$AA$86,$A$76:$A$86,A223),0)+IF(AND($B$28&gt;=7,$B$37=$B223),SUMIFS($AE$76:$AE$86,$A$76:$A$86,A223),0)+IF(AND($B$28&gt;=8,$B$38=$B223),SUMIFS($AI$76:$AI$86,$A$76:$A$86,A223),0)+IF(AND($B$28&gt;=9,$B$39=$B223),SUMIFS($AM$76:$AM$86,$A$76:$A$86,A223),0)+IF(AND($B$28&gt;=10,$B$40=$B223),SUMIFS($AQ$76:$AQ$86,$A$76:$A$86,A223),0)</f>
        <v>0</v>
      </c>
      <c r="D223" s="253"/>
      <c r="E223" s="234"/>
      <c r="F223" s="235"/>
      <c r="G223" s="30"/>
    </row>
    <row r="224" spans="1:7" x14ac:dyDescent="0.25">
      <c r="A224" s="57" t="s">
        <v>24</v>
      </c>
      <c r="B224" s="57" t="str">
        <f>G210</f>
        <v>X</v>
      </c>
      <c r="C224" s="253">
        <f>IF(AND($B$28&gt;=1,$B$31=$B224),SUMIFS($G$76:$G$86,$A$76:$A$86,A224),0)+IF(AND($B$28&gt;=2,$B$32=$B224),SUMIFS($K$76:$K$86,$A$76:$A$86,A224),0)+IF(AND($B$28&gt;=3,$B$33=$B224),SUMIFS($O$76:$O$86,$A$76:$A$86,A224),0)+IF(AND($B$28&gt;=4,$B$34=$B224),SUMIFS($S$76:$S$86,$A$76:$A$86,A224),0)+IF(AND($B$28&gt;=5,$B$35=$B224),SUMIFS($W$76:$W$86,$A$76:$A$86,A224),0)+IF(AND($B$28&gt;=6,$B$36=$B224),SUMIFS($AA$76:$AA$86,$A$76:$A$86,A224),0)+IF(AND($B$28&gt;=7,$B$37=$B224),SUMIFS($AE$76:$AE$86,$A$76:$A$86,A224),0)+IF(AND($B$28&gt;=8,$B$38=$B224),SUMIFS($AI$76:$AI$86,$A$76:$A$86,A224),0)+IF(AND($B$28&gt;=9,$B$39=$B224),SUMIFS($AM$76:$AM$86,$A$76:$A$86,A224),0)+IF(AND($B$28&gt;=10,$B$40=$B224),SUMIFS($AQ$76:$AQ$86,$A$76:$A$86,A224),0)</f>
        <v>0</v>
      </c>
      <c r="D224" s="253"/>
      <c r="E224" s="234"/>
      <c r="F224" s="235"/>
      <c r="G224" s="30"/>
    </row>
    <row r="225" spans="1:7" x14ac:dyDescent="0.25">
      <c r="A225" s="57" t="s">
        <v>25</v>
      </c>
      <c r="B225" s="57" t="str">
        <f>G210</f>
        <v>X</v>
      </c>
      <c r="C225" s="253">
        <f>IF(AND($B$28&gt;=1,$B$31=$B225),SUMIFS($G$76:$G$86,$A$76:$A$86,A225),0)+IF(AND($B$28&gt;=2,$B$32=$B225),SUMIFS($K$76:$K$86,$A$76:$A$86,A225),0)+IF(AND($B$28&gt;=3,$B$33=$B225),SUMIFS($O$76:$O$86,$A$76:$A$86,A225),0)+IF(AND($B$28&gt;=4,$B$34=$B225),SUMIFS($S$76:$S$86,$A$76:$A$86,A225),0)+IF(AND($B$28&gt;=5,$B$35=$B225),SUMIFS($W$76:$W$86,$A$76:$A$86,A225),0)+IF(AND($B$28&gt;=6,$B$36=$B225),SUMIFS($AA$76:$AA$86,$A$76:$A$86,A225),0)+IF(AND($B$28&gt;=7,$B$37=$B225),SUMIFS($AE$76:$AE$86,$A$76:$A$86,A225),0)+IF(AND($B$28&gt;=8,$B$38=$B225),SUMIFS($AI$76:$AI$86,$A$76:$A$86,A225),0)+IF(AND($B$28&gt;=9,$B$39=$B225),SUMIFS($AM$76:$AM$86,$A$76:$A$86,A225),0)+IF(AND($B$28&gt;=10,$B$40=$B225),SUMIFS($AQ$76:$AQ$86,$A$76:$A$86,A225),0)</f>
        <v>0</v>
      </c>
      <c r="D225" s="253"/>
      <c r="E225" s="234"/>
      <c r="F225" s="235"/>
      <c r="G225" s="30"/>
    </row>
    <row r="226" spans="1:7" x14ac:dyDescent="0.25">
      <c r="A226" s="28" t="s">
        <v>36</v>
      </c>
      <c r="B226" s="28" t="str">
        <f>G210</f>
        <v>X</v>
      </c>
      <c r="C226" s="254">
        <f>IF(AND($B$28&gt;=1,$B$31=$B226),$G$91,0)+IF(AND($B$28&gt;=2,$B$32=$B226),$K$91,0)+IF(AND($B$28&gt;=3,$B$33=$B226),$O$91,0)+IF(AND($B$28&gt;=4,$B$34=$B226),$S$91,0)+IF(AND($B$28&gt;=5,$B$35=$B226),$W$91,0)+IF(AND($B$28&gt;=6,$B$36=$B226),$AA$91,0)+IF(AND($B$28&gt;=7,$B$37=$B226),$AE$91,0)+IF(AND($B$28&gt;=8,$B$38=$B226),$AI$91,0)+IF(AND($B$28&gt;=9,$B$39=$B226),$AM$91,0)+IF(AND($B$28&gt;=10,$B$40=$B226),$AQ$91,0)</f>
        <v>0</v>
      </c>
      <c r="D226" s="254"/>
      <c r="E226" s="251"/>
      <c r="F226" s="252"/>
      <c r="G226" s="77">
        <f>SUM(C210:D226)</f>
        <v>0</v>
      </c>
    </row>
  </sheetData>
  <customSheetViews>
    <customSheetView guid="{382F9144-C632-471B-9E71-B8C862BB84A7}" scale="85" showGridLines="0" topLeftCell="A88">
      <selection activeCell="A6" sqref="A6:A10"/>
      <pageMargins left="0.7" right="0.7" top="0.75" bottom="0.75" header="0.3" footer="0.3"/>
    </customSheetView>
  </customSheetViews>
  <mergeCells count="141">
    <mergeCell ref="C223:D223"/>
    <mergeCell ref="C224:D224"/>
    <mergeCell ref="C225:D225"/>
    <mergeCell ref="C226:D226"/>
    <mergeCell ref="C217:D217"/>
    <mergeCell ref="C218:D218"/>
    <mergeCell ref="C219:D219"/>
    <mergeCell ref="C220:D220"/>
    <mergeCell ref="C221:D221"/>
    <mergeCell ref="C222:D222"/>
    <mergeCell ref="C211:D211"/>
    <mergeCell ref="C212:D212"/>
    <mergeCell ref="C213:D213"/>
    <mergeCell ref="C214:D214"/>
    <mergeCell ref="C215:D215"/>
    <mergeCell ref="C216:D216"/>
    <mergeCell ref="C205:D205"/>
    <mergeCell ref="C206:D206"/>
    <mergeCell ref="C207:D207"/>
    <mergeCell ref="C208:D208"/>
    <mergeCell ref="C209:D209"/>
    <mergeCell ref="C210:D210"/>
    <mergeCell ref="C199:D199"/>
    <mergeCell ref="C200:D200"/>
    <mergeCell ref="C201:D201"/>
    <mergeCell ref="C202:D202"/>
    <mergeCell ref="C203:D203"/>
    <mergeCell ref="C204:D204"/>
    <mergeCell ref="C193:D193"/>
    <mergeCell ref="C194:D194"/>
    <mergeCell ref="C195:D195"/>
    <mergeCell ref="C196:D196"/>
    <mergeCell ref="C197:D197"/>
    <mergeCell ref="C198:D198"/>
    <mergeCell ref="C189:D189"/>
    <mergeCell ref="C190:D190"/>
    <mergeCell ref="C191:D191"/>
    <mergeCell ref="C192:D192"/>
    <mergeCell ref="C181:D181"/>
    <mergeCell ref="C182:D182"/>
    <mergeCell ref="C183:D183"/>
    <mergeCell ref="C184:D184"/>
    <mergeCell ref="C185:D185"/>
    <mergeCell ref="C186:D186"/>
    <mergeCell ref="E159:F175"/>
    <mergeCell ref="E176:F192"/>
    <mergeCell ref="E193:F209"/>
    <mergeCell ref="E210:F226"/>
    <mergeCell ref="C121:D121"/>
    <mergeCell ref="C164:D164"/>
    <mergeCell ref="C165:D165"/>
    <mergeCell ref="C166:D166"/>
    <mergeCell ref="C167:D167"/>
    <mergeCell ref="C168:D168"/>
    <mergeCell ref="C175:D175"/>
    <mergeCell ref="C176:D176"/>
    <mergeCell ref="C177:D177"/>
    <mergeCell ref="C178:D178"/>
    <mergeCell ref="C179:D179"/>
    <mergeCell ref="C180:D180"/>
    <mergeCell ref="C169:D169"/>
    <mergeCell ref="C170:D170"/>
    <mergeCell ref="C171:D171"/>
    <mergeCell ref="C172:D172"/>
    <mergeCell ref="C173:D173"/>
    <mergeCell ref="C174:D174"/>
    <mergeCell ref="C187:D187"/>
    <mergeCell ref="C188:D188"/>
    <mergeCell ref="A47:B47"/>
    <mergeCell ref="D47:F47"/>
    <mergeCell ref="A1:F1"/>
    <mergeCell ref="A3:E3"/>
    <mergeCell ref="A13:E13"/>
    <mergeCell ref="B19:D19"/>
    <mergeCell ref="C31:E31"/>
    <mergeCell ref="C32:E32"/>
    <mergeCell ref="C33:E33"/>
    <mergeCell ref="C34:E34"/>
    <mergeCell ref="C35:E35"/>
    <mergeCell ref="P47:R47"/>
    <mergeCell ref="S47:U47"/>
    <mergeCell ref="V47:X47"/>
    <mergeCell ref="Y47:AA47"/>
    <mergeCell ref="AB47:AD47"/>
    <mergeCell ref="AE47:AG47"/>
    <mergeCell ref="C36:E36"/>
    <mergeCell ref="C37:E37"/>
    <mergeCell ref="C38:E38"/>
    <mergeCell ref="C39:E39"/>
    <mergeCell ref="C40:E40"/>
    <mergeCell ref="C41:E41"/>
    <mergeCell ref="C42:E42"/>
    <mergeCell ref="C43:E43"/>
    <mergeCell ref="J76:L76"/>
    <mergeCell ref="M76:O76"/>
    <mergeCell ref="P76:R76"/>
    <mergeCell ref="S76:U76"/>
    <mergeCell ref="V76:X76"/>
    <mergeCell ref="Y76:AA76"/>
    <mergeCell ref="AH47:AJ47"/>
    <mergeCell ref="AK47:AM47"/>
    <mergeCell ref="A62:B62"/>
    <mergeCell ref="D62:F62"/>
    <mergeCell ref="G62:I62"/>
    <mergeCell ref="J62:L62"/>
    <mergeCell ref="M62:O62"/>
    <mergeCell ref="P62:R62"/>
    <mergeCell ref="S62:U62"/>
    <mergeCell ref="V62:X62"/>
    <mergeCell ref="Y62:AA62"/>
    <mergeCell ref="AB62:AD62"/>
    <mergeCell ref="AE62:AG62"/>
    <mergeCell ref="AH62:AJ62"/>
    <mergeCell ref="AK62:AM62"/>
    <mergeCell ref="G47:I47"/>
    <mergeCell ref="J47:L47"/>
    <mergeCell ref="M47:O47"/>
    <mergeCell ref="A102:A110"/>
    <mergeCell ref="A111:A116"/>
    <mergeCell ref="C122:D136"/>
    <mergeCell ref="D137:E151"/>
    <mergeCell ref="AB76:AD76"/>
    <mergeCell ref="AE76:AG76"/>
    <mergeCell ref="AH76:AJ76"/>
    <mergeCell ref="AK76:AM76"/>
    <mergeCell ref="A86:B87"/>
    <mergeCell ref="D86:F86"/>
    <mergeCell ref="G86:I86"/>
    <mergeCell ref="J86:L86"/>
    <mergeCell ref="M86:O86"/>
    <mergeCell ref="P86:R86"/>
    <mergeCell ref="S86:U86"/>
    <mergeCell ref="V86:X86"/>
    <mergeCell ref="Y86:AA86"/>
    <mergeCell ref="AB86:AD86"/>
    <mergeCell ref="AE86:AG86"/>
    <mergeCell ref="AH86:AJ86"/>
    <mergeCell ref="AK86:AM86"/>
    <mergeCell ref="A76:B76"/>
    <mergeCell ref="D76:F76"/>
    <mergeCell ref="G76:I76"/>
  </mergeCells>
  <conditionalFormatting sqref="A220:F226">
    <cfRule type="expression" dxfId="134" priority="44">
      <formula>$G$226=0</formula>
    </cfRule>
  </conditionalFormatting>
  <conditionalFormatting sqref="A164:B175">
    <cfRule type="expression" dxfId="133" priority="19">
      <formula>$C164&gt;0.005</formula>
    </cfRule>
  </conditionalFormatting>
  <conditionalFormatting sqref="A164:F175">
    <cfRule type="expression" dxfId="132" priority="20">
      <formula>$G$175=0</formula>
    </cfRule>
  </conditionalFormatting>
  <conditionalFormatting sqref="A176:F192">
    <cfRule type="expression" dxfId="131" priority="24">
      <formula>$G$192=0</formula>
    </cfRule>
  </conditionalFormatting>
  <conditionalFormatting sqref="A193:F209">
    <cfRule type="expression" dxfId="130" priority="25">
      <formula>$G$209=0</formula>
    </cfRule>
  </conditionalFormatting>
  <conditionalFormatting sqref="A210:F219">
    <cfRule type="expression" dxfId="129" priority="26">
      <formula>$G$226=0</formula>
    </cfRule>
  </conditionalFormatting>
  <conditionalFormatting sqref="C164:D175">
    <cfRule type="cellIs" dxfId="128" priority="18" operator="greaterThan">
      <formula>0.005</formula>
    </cfRule>
  </conditionalFormatting>
  <conditionalFormatting sqref="E176">
    <cfRule type="expression" dxfId="127" priority="21">
      <formula>$G$192=0</formula>
    </cfRule>
  </conditionalFormatting>
  <conditionalFormatting sqref="E193">
    <cfRule type="expression" dxfId="126" priority="22">
      <formula>$G$209=0</formula>
    </cfRule>
  </conditionalFormatting>
  <conditionalFormatting sqref="E210">
    <cfRule type="expression" dxfId="125" priority="23">
      <formula>$G$226=0</formula>
    </cfRule>
  </conditionalFormatting>
  <conditionalFormatting sqref="A49:A59">
    <cfRule type="containsText" dxfId="124" priority="14" operator="containsText" text="Choisir une catégorie">
      <formula>NOT(ISERROR(SEARCH("Choisir une catégorie",A49)))</formula>
    </cfRule>
  </conditionalFormatting>
  <conditionalFormatting sqref="A64:A73">
    <cfRule type="containsText" dxfId="123" priority="13" operator="containsText" text="Choisir une catégorie">
      <formula>NOT(ISERROR(SEARCH("Choisir une catégorie",A64)))</formula>
    </cfRule>
  </conditionalFormatting>
  <conditionalFormatting sqref="A78:A82">
    <cfRule type="containsText" dxfId="122" priority="10" operator="containsText" text="Choisir une catégorie">
      <formula>NOT(ISERROR(SEARCH("Choisir une catégorie",A78)))</formula>
    </cfRule>
  </conditionalFormatting>
  <conditionalFormatting sqref="A137:B151">
    <cfRule type="expression" dxfId="121" priority="3">
      <formula>$C137&gt;0.005</formula>
    </cfRule>
  </conditionalFormatting>
  <conditionalFormatting sqref="B78:B82">
    <cfRule type="containsText" dxfId="120" priority="9" operator="containsText" text="A préciser">
      <formula>NOT(ISERROR(SEARCH("A préciser",B78)))</formula>
    </cfRule>
  </conditionalFormatting>
  <conditionalFormatting sqref="B49:C59">
    <cfRule type="containsText" dxfId="119" priority="12" operator="containsText" text="Catégorie et niveau de qualification">
      <formula>NOT(ISERROR(SEARCH("Catégorie et niveau de qualification",B49)))</formula>
    </cfRule>
  </conditionalFormatting>
  <conditionalFormatting sqref="B64:C73">
    <cfRule type="containsText" dxfId="118" priority="11" operator="containsText" text="A préciser">
      <formula>NOT(ISERROR(SEARCH("A préciser",B64)))</formula>
    </cfRule>
  </conditionalFormatting>
  <conditionalFormatting sqref="C12">
    <cfRule type="expression" dxfId="117" priority="8">
      <formula>A$46&gt;$B$27</formula>
    </cfRule>
  </conditionalFormatting>
  <conditionalFormatting sqref="C137:C151 B122:B136">
    <cfRule type="cellIs" dxfId="116" priority="4" operator="greaterThan">
      <formula>0.005</formula>
    </cfRule>
  </conditionalFormatting>
  <conditionalFormatting sqref="A29:B29">
    <cfRule type="expression" dxfId="115" priority="7">
      <formula>$B28&lt;&gt;$C$29</formula>
    </cfRule>
  </conditionalFormatting>
  <conditionalFormatting sqref="A137:E151">
    <cfRule type="expression" dxfId="114" priority="5">
      <formula>$F$169=0</formula>
    </cfRule>
  </conditionalFormatting>
  <conditionalFormatting sqref="A152:E163">
    <cfRule type="expression" dxfId="113" priority="6">
      <formula>$F$184=0</formula>
    </cfRule>
  </conditionalFormatting>
  <conditionalFormatting sqref="D62:AM74 D76:AM83 D86:AM88 D47:AM60">
    <cfRule type="expression" dxfId="112" priority="15">
      <formula>C$46&gt;$B$27</formula>
    </cfRule>
  </conditionalFormatting>
  <conditionalFormatting sqref="A32:C43">
    <cfRule type="expression" dxfId="111" priority="16">
      <formula>$F32&gt;$B$27</formula>
    </cfRule>
  </conditionalFormatting>
  <conditionalFormatting sqref="AH86:AJ88 AH62:AJ74 AH76:AJ83 AH47:AJ48 AH60:AJ60 AH49:AI59">
    <cfRule type="expression" dxfId="110" priority="2">
      <formula>C$46&gt;$B$27</formula>
    </cfRule>
  </conditionalFormatting>
  <conditionalFormatting sqref="AK86:AM88 AK62:AM74 AK76:AM83 AK47:AM48 AK60:AM60 AK49:AL59">
    <cfRule type="expression" dxfId="109" priority="1">
      <formula>#REF!&gt;$B$27</formula>
    </cfRule>
  </conditionalFormatting>
  <conditionalFormatting sqref="A122:A136">
    <cfRule type="expression" dxfId="108" priority="17">
      <formula>$B122&gt;0.005</formula>
    </cfRule>
  </conditionalFormatting>
  <dataValidations count="9">
    <dataValidation type="list" allowBlank="1" showInputMessage="1" showErrorMessage="1" sqref="B23">
      <formula1>"Choisir une valeur,Assujetti à la TVA,Non assujetti à la TVA,Assujetti partiel à la TVA"</formula1>
    </dataValidation>
    <dataValidation type="list" allowBlank="1" showInputMessage="1" showErrorMessage="1" sqref="A78:A82">
      <formula1>$A$136</formula1>
    </dataValidation>
    <dataValidation type="list" allowBlank="1" showInputMessage="1" showErrorMessage="1" sqref="A64:A73">
      <formula1>$A$133:$A$135</formula1>
    </dataValidation>
    <dataValidation type="list" allowBlank="1" showInputMessage="1" showErrorMessage="1" sqref="A49:A59">
      <formula1>$A$122:$A$132</formula1>
    </dataValidation>
    <dataValidation type="list" allowBlank="1" showInputMessage="1" showErrorMessage="1" sqref="B29">
      <formula1>"Collaboration effective,Large diffusion des résultats,Publication au catalogue officiel"</formula1>
    </dataValidation>
    <dataValidation type="list" allowBlank="1" showInputMessage="1" showErrorMessage="1" sqref="B21">
      <formula1>"publique,privée"</formula1>
    </dataValidation>
    <dataValidation type="list" allowBlank="1" showInputMessage="1" showErrorMessage="1" sqref="B26">
      <formula1>"Organisme de recherche et de diffusion des connaissances,Entreprise"</formula1>
    </dataValidation>
    <dataValidation type="list" allowBlank="1" showInputMessage="1" showErrorMessage="1" sqref="B20">
      <formula1>"Petite ou moyenne,GE"</formula1>
    </dataValidation>
    <dataValidation type="list" allowBlank="1" showInputMessage="1" showErrorMessage="1" sqref="B22">
      <formula1>"Assujetti à la TVA,Non assujetti à la TVA,Assujetti partiel à la TVA"</formula1>
    </dataValidation>
  </dataValidations>
  <hyperlinks>
    <hyperlink ref="A7" location="P01_BUD" display="Budget prévisionnel de l'opération"/>
    <hyperlink ref="A9" location="P01_FIN" display="Plan de financement"/>
    <hyperlink ref="A6" location="P01_CAR" display="Caractéristiques générales du projet"/>
    <hyperlink ref="A8" location="P01_COUT" display="Synthèse des coûts et montant de l'aide solicitée"/>
    <hyperlink ref="A10" location="P01_AIDE" display="Aide au remplissage des coûts sur votre espace web AGIR"/>
    <hyperlink ref="B14" location="'NOTICE  '!A1" display="Si vous avez le moindre doute, n'ésitez pas à consulter la notic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M226"/>
  <sheetViews>
    <sheetView showGridLines="0" topLeftCell="A10" zoomScale="85" zoomScaleNormal="85" workbookViewId="0">
      <selection activeCell="B26" sqref="B26"/>
    </sheetView>
  </sheetViews>
  <sheetFormatPr baseColWidth="10" defaultColWidth="11.42578125" defaultRowHeight="14.25" x14ac:dyDescent="0.25"/>
  <cols>
    <col min="1" max="1" width="59.28515625" style="1" customWidth="1"/>
    <col min="2" max="2" width="57.28515625" style="1" customWidth="1"/>
    <col min="3" max="12" width="20.85546875" style="1" customWidth="1"/>
    <col min="13" max="14" width="14.28515625" style="1" customWidth="1"/>
    <col min="15" max="16" width="20.85546875" style="1" customWidth="1"/>
    <col min="17" max="18" width="14.28515625" style="1" customWidth="1"/>
    <col min="19" max="20" width="20.85546875" style="1" customWidth="1"/>
    <col min="21" max="22" width="14.28515625" style="1" customWidth="1"/>
    <col min="23" max="24" width="20.85546875" style="1" customWidth="1"/>
    <col min="25" max="26" width="14.28515625" style="1" customWidth="1"/>
    <col min="27" max="28" width="20.85546875" style="1" customWidth="1"/>
    <col min="29" max="30" width="14.28515625" style="1" customWidth="1"/>
    <col min="31" max="32" width="20.85546875" style="1" customWidth="1"/>
    <col min="33" max="34" width="14.28515625" style="1" customWidth="1"/>
    <col min="35" max="36" width="20.85546875" style="1" customWidth="1"/>
    <col min="37" max="38" width="14.28515625" style="1" customWidth="1"/>
    <col min="39" max="40" width="20.85546875" style="1" customWidth="1"/>
    <col min="41" max="42" width="14.28515625" style="1" customWidth="1"/>
    <col min="43" max="44" width="20.85546875" style="1" customWidth="1"/>
    <col min="45" max="16384" width="11.42578125" style="1"/>
  </cols>
  <sheetData>
    <row r="1" spans="1:6" s="127" customFormat="1" ht="63" customHeight="1" x14ac:dyDescent="0.25">
      <c r="A1" s="236" t="s">
        <v>61</v>
      </c>
      <c r="B1" s="237"/>
      <c r="C1" s="237"/>
      <c r="D1" s="237"/>
      <c r="E1" s="237"/>
      <c r="F1" s="238"/>
    </row>
    <row r="2" spans="1:6" ht="34.5" customHeight="1" x14ac:dyDescent="0.25">
      <c r="A2" s="4" t="s">
        <v>3</v>
      </c>
      <c r="B2" s="5"/>
      <c r="C2" s="5"/>
      <c r="D2" s="5"/>
      <c r="E2" s="5"/>
      <c r="F2" s="5"/>
    </row>
    <row r="3" spans="1:6" s="3" customFormat="1" ht="60" customHeight="1" x14ac:dyDescent="0.25">
      <c r="A3" s="219" t="s">
        <v>105</v>
      </c>
      <c r="B3" s="219"/>
      <c r="C3" s="219"/>
      <c r="D3" s="219"/>
      <c r="E3" s="219"/>
    </row>
    <row r="4" spans="1:6" s="3" customFormat="1" ht="21" customHeight="1" x14ac:dyDescent="0.25">
      <c r="A4" s="132"/>
      <c r="B4" s="132"/>
      <c r="C4" s="132"/>
      <c r="D4" s="132"/>
      <c r="E4" s="132"/>
    </row>
    <row r="5" spans="1:6" s="3" customFormat="1" ht="15" x14ac:dyDescent="0.25">
      <c r="A5" s="12" t="s">
        <v>56</v>
      </c>
      <c r="B5" s="1"/>
      <c r="C5" s="1"/>
      <c r="D5" s="1"/>
      <c r="E5" s="1"/>
    </row>
    <row r="6" spans="1:6" s="3" customFormat="1" ht="15" x14ac:dyDescent="0.25">
      <c r="A6" s="157" t="s">
        <v>4</v>
      </c>
      <c r="B6" s="1"/>
      <c r="C6" s="1"/>
      <c r="D6" s="1"/>
      <c r="E6" s="1"/>
    </row>
    <row r="7" spans="1:6" s="3" customFormat="1" ht="15" x14ac:dyDescent="0.25">
      <c r="A7" s="91" t="s">
        <v>12</v>
      </c>
      <c r="B7" s="1"/>
      <c r="C7" s="1"/>
      <c r="D7" s="1"/>
      <c r="E7" s="1"/>
    </row>
    <row r="8" spans="1:6" s="3" customFormat="1" ht="15" x14ac:dyDescent="0.25">
      <c r="A8" s="91" t="s">
        <v>104</v>
      </c>
      <c r="B8" s="1"/>
      <c r="C8" s="1"/>
      <c r="D8" s="1"/>
      <c r="E8" s="1"/>
    </row>
    <row r="9" spans="1:6" s="3" customFormat="1" ht="15" x14ac:dyDescent="0.25">
      <c r="A9" s="91" t="s">
        <v>29</v>
      </c>
      <c r="B9" s="1"/>
      <c r="C9" s="131"/>
      <c r="D9" s="131"/>
      <c r="E9" s="131"/>
    </row>
    <row r="10" spans="1:6" s="3" customFormat="1" ht="15" x14ac:dyDescent="0.25">
      <c r="A10" s="91" t="s">
        <v>84</v>
      </c>
      <c r="B10" s="1"/>
      <c r="C10" s="131"/>
      <c r="D10" s="131"/>
      <c r="E10" s="131"/>
    </row>
    <row r="11" spans="1:6" s="3" customFormat="1" ht="15.75" thickBot="1" x14ac:dyDescent="0.3">
      <c r="A11" s="13"/>
      <c r="B11" s="14"/>
      <c r="C11" s="14"/>
      <c r="D11" s="14"/>
      <c r="E11" s="14"/>
    </row>
    <row r="12" spans="1:6" s="3" customFormat="1" ht="15.75" thickBot="1" x14ac:dyDescent="0.3">
      <c r="A12" s="152"/>
      <c r="B12" s="153" t="s">
        <v>139</v>
      </c>
      <c r="C12" s="155"/>
      <c r="D12" s="1"/>
      <c r="E12" s="1"/>
      <c r="F12" s="1"/>
    </row>
    <row r="13" spans="1:6" s="3" customFormat="1" ht="24" customHeight="1" x14ac:dyDescent="0.25">
      <c r="A13" s="218"/>
      <c r="B13" s="218"/>
      <c r="C13" s="218"/>
      <c r="D13" s="218"/>
      <c r="E13" s="218"/>
    </row>
    <row r="14" spans="1:6" s="24" customFormat="1" ht="26.25" x14ac:dyDescent="0.25">
      <c r="A14" s="106" t="s">
        <v>106</v>
      </c>
      <c r="B14" s="107" t="s">
        <v>59</v>
      </c>
      <c r="C14" s="25"/>
      <c r="D14" s="25"/>
      <c r="E14" s="26"/>
    </row>
    <row r="15" spans="1:6" s="3" customFormat="1" ht="27.95" customHeight="1" x14ac:dyDescent="0.25">
      <c r="A15" s="6" t="s">
        <v>4</v>
      </c>
      <c r="B15" s="6"/>
      <c r="C15" s="6"/>
      <c r="D15" s="6"/>
      <c r="E15" s="6"/>
      <c r="F15" s="6"/>
    </row>
    <row r="17" spans="1:30" ht="17.25" customHeight="1" x14ac:dyDescent="0.25">
      <c r="A17" s="22" t="s">
        <v>54</v>
      </c>
      <c r="B17" s="20"/>
      <c r="C17" s="20"/>
      <c r="D17" s="20"/>
      <c r="E17" s="20"/>
    </row>
    <row r="18" spans="1:30" ht="7.5" customHeight="1" x14ac:dyDescent="0.25"/>
    <row r="19" spans="1:30" x14ac:dyDescent="0.25">
      <c r="A19" s="15" t="s">
        <v>6</v>
      </c>
      <c r="B19" s="223"/>
      <c r="C19" s="223"/>
      <c r="D19" s="223"/>
    </row>
    <row r="20" spans="1:30" x14ac:dyDescent="0.25">
      <c r="A20" s="15" t="s">
        <v>64</v>
      </c>
      <c r="B20" s="133" t="s">
        <v>148</v>
      </c>
    </row>
    <row r="21" spans="1:30" x14ac:dyDescent="0.25">
      <c r="A21" s="15" t="s">
        <v>69</v>
      </c>
      <c r="B21" s="133"/>
    </row>
    <row r="22" spans="1:30" x14ac:dyDescent="0.25">
      <c r="A22" s="15" t="s">
        <v>10</v>
      </c>
      <c r="B22" s="53"/>
    </row>
    <row r="23" spans="1:30" x14ac:dyDescent="0.25">
      <c r="B23" s="7"/>
    </row>
    <row r="24" spans="1:30" s="21" customFormat="1" ht="17.25" customHeight="1" x14ac:dyDescent="0.25">
      <c r="A24" s="22" t="s">
        <v>5</v>
      </c>
      <c r="B24" s="20"/>
      <c r="C24" s="20"/>
      <c r="D24" s="20"/>
      <c r="E24" s="20"/>
    </row>
    <row r="25" spans="1:30" ht="9.75" customHeight="1" x14ac:dyDescent="0.25"/>
    <row r="26" spans="1:30" x14ac:dyDescent="0.25">
      <c r="A26" s="15" t="s">
        <v>65</v>
      </c>
      <c r="B26" s="130" t="s">
        <v>149</v>
      </c>
    </row>
    <row r="27" spans="1:30" x14ac:dyDescent="0.25">
      <c r="A27" s="15" t="s">
        <v>63</v>
      </c>
      <c r="B27" s="154">
        <f>'Partenaire 1-coordinateur'!B27</f>
        <v>0</v>
      </c>
    </row>
    <row r="28" spans="1:30" x14ac:dyDescent="0.25">
      <c r="A28" s="15" t="s">
        <v>66</v>
      </c>
      <c r="B28" s="154">
        <f>'Partenaire 1-coordinateur'!B28</f>
        <v>0</v>
      </c>
    </row>
    <row r="29" spans="1:30" x14ac:dyDescent="0.25">
      <c r="A29" s="15" t="str">
        <f>IF($C$29=B28,"Type de majoration :","")</f>
        <v/>
      </c>
      <c r="B29" s="130"/>
      <c r="C29" s="30" t="s">
        <v>70</v>
      </c>
    </row>
    <row r="30" spans="1:30" ht="13.5" customHeight="1" x14ac:dyDescent="0.25"/>
    <row r="31" spans="1:30" ht="15" x14ac:dyDescent="0.25">
      <c r="A31" s="18" t="s">
        <v>7</v>
      </c>
      <c r="B31" s="19" t="s">
        <v>8</v>
      </c>
      <c r="C31" s="224" t="s">
        <v>9</v>
      </c>
      <c r="D31" s="225"/>
      <c r="E31" s="226"/>
    </row>
    <row r="32" spans="1:30" s="8" customFormat="1" x14ac:dyDescent="0.25">
      <c r="A32" s="9" t="str">
        <f>IF($B$27&lt;F32,"","Lot "&amp;F32)</f>
        <v/>
      </c>
      <c r="B32" s="11">
        <f>'Partenaire 1-coordinateur'!B32</f>
        <v>0</v>
      </c>
      <c r="C32" s="220">
        <f>'Partenaire 1-coordinateur'!C32:E32</f>
        <v>0</v>
      </c>
      <c r="D32" s="221"/>
      <c r="E32" s="222"/>
      <c r="F32" s="10">
        <v>1</v>
      </c>
      <c r="I32" s="10">
        <v>1</v>
      </c>
      <c r="L32" s="10">
        <v>1</v>
      </c>
      <c r="O32" s="10">
        <v>1</v>
      </c>
      <c r="R32" s="10">
        <v>1</v>
      </c>
      <c r="U32" s="10">
        <v>1</v>
      </c>
      <c r="X32" s="10">
        <v>1</v>
      </c>
      <c r="AA32" s="10">
        <v>1</v>
      </c>
      <c r="AD32" s="10">
        <v>1</v>
      </c>
    </row>
    <row r="33" spans="1:39" s="8" customFormat="1" x14ac:dyDescent="0.25">
      <c r="A33" s="9" t="str">
        <f t="shared" ref="A33:A43" si="0">IF($B$27&lt;F33,"","Lot "&amp;F33)</f>
        <v/>
      </c>
      <c r="B33" s="11">
        <f>'Partenaire 1-coordinateur'!B33</f>
        <v>0</v>
      </c>
      <c r="C33" s="220">
        <f>'Partenaire 1-coordinateur'!C33:E33</f>
        <v>0</v>
      </c>
      <c r="D33" s="221"/>
      <c r="E33" s="222"/>
      <c r="F33" s="10">
        <v>2</v>
      </c>
      <c r="I33" s="10">
        <v>2</v>
      </c>
      <c r="L33" s="10">
        <v>2</v>
      </c>
      <c r="O33" s="10">
        <v>2</v>
      </c>
      <c r="R33" s="10">
        <v>2</v>
      </c>
      <c r="U33" s="10">
        <v>2</v>
      </c>
      <c r="X33" s="10">
        <v>2</v>
      </c>
      <c r="AA33" s="10">
        <v>2</v>
      </c>
      <c r="AD33" s="10">
        <v>2</v>
      </c>
    </row>
    <row r="34" spans="1:39" s="8" customFormat="1" x14ac:dyDescent="0.25">
      <c r="A34" s="9" t="str">
        <f t="shared" si="0"/>
        <v/>
      </c>
      <c r="B34" s="11">
        <f>'Partenaire 1-coordinateur'!B34</f>
        <v>0</v>
      </c>
      <c r="C34" s="220">
        <f>'Partenaire 1-coordinateur'!C34:E34</f>
        <v>0</v>
      </c>
      <c r="D34" s="221"/>
      <c r="E34" s="222"/>
      <c r="F34" s="10">
        <v>3</v>
      </c>
      <c r="I34" s="10">
        <v>3</v>
      </c>
      <c r="L34" s="10">
        <v>3</v>
      </c>
      <c r="O34" s="10">
        <v>3</v>
      </c>
      <c r="R34" s="10">
        <v>3</v>
      </c>
      <c r="U34" s="10">
        <v>3</v>
      </c>
      <c r="X34" s="10">
        <v>3</v>
      </c>
      <c r="AA34" s="10">
        <v>3</v>
      </c>
      <c r="AD34" s="10">
        <v>3</v>
      </c>
    </row>
    <row r="35" spans="1:39" s="8" customFormat="1" x14ac:dyDescent="0.25">
      <c r="A35" s="9" t="str">
        <f t="shared" si="0"/>
        <v/>
      </c>
      <c r="B35" s="11">
        <f>'Partenaire 1-coordinateur'!B35</f>
        <v>0</v>
      </c>
      <c r="C35" s="220">
        <f>'Partenaire 1-coordinateur'!C35:E35</f>
        <v>0</v>
      </c>
      <c r="D35" s="221"/>
      <c r="E35" s="222"/>
      <c r="F35" s="10">
        <v>4</v>
      </c>
      <c r="I35" s="10">
        <v>4</v>
      </c>
      <c r="L35" s="10">
        <v>4</v>
      </c>
      <c r="O35" s="10">
        <v>4</v>
      </c>
      <c r="R35" s="10">
        <v>4</v>
      </c>
      <c r="U35" s="10">
        <v>4</v>
      </c>
      <c r="X35" s="10">
        <v>4</v>
      </c>
      <c r="AA35" s="10">
        <v>4</v>
      </c>
      <c r="AD35" s="10">
        <v>4</v>
      </c>
    </row>
    <row r="36" spans="1:39" s="8" customFormat="1" x14ac:dyDescent="0.25">
      <c r="A36" s="9" t="str">
        <f t="shared" si="0"/>
        <v/>
      </c>
      <c r="B36" s="11">
        <f>'Partenaire 1-coordinateur'!B36</f>
        <v>0</v>
      </c>
      <c r="C36" s="220">
        <f>'Partenaire 1-coordinateur'!C36:E36</f>
        <v>0</v>
      </c>
      <c r="D36" s="221"/>
      <c r="E36" s="222"/>
      <c r="F36" s="10">
        <v>5</v>
      </c>
      <c r="I36" s="10">
        <v>5</v>
      </c>
      <c r="L36" s="10">
        <v>5</v>
      </c>
      <c r="O36" s="10">
        <v>5</v>
      </c>
      <c r="R36" s="10">
        <v>5</v>
      </c>
      <c r="U36" s="10">
        <v>5</v>
      </c>
      <c r="X36" s="10">
        <v>5</v>
      </c>
      <c r="AA36" s="10">
        <v>5</v>
      </c>
      <c r="AD36" s="10">
        <v>5</v>
      </c>
    </row>
    <row r="37" spans="1:39" s="8" customFormat="1" x14ac:dyDescent="0.25">
      <c r="A37" s="9" t="str">
        <f t="shared" si="0"/>
        <v/>
      </c>
      <c r="B37" s="11">
        <f>'Partenaire 1-coordinateur'!B37</f>
        <v>0</v>
      </c>
      <c r="C37" s="220">
        <f>'Partenaire 1-coordinateur'!C37:E37</f>
        <v>0</v>
      </c>
      <c r="D37" s="221"/>
      <c r="E37" s="222"/>
      <c r="F37" s="10">
        <v>6</v>
      </c>
      <c r="I37" s="10">
        <v>6</v>
      </c>
      <c r="L37" s="10">
        <v>6</v>
      </c>
      <c r="O37" s="10">
        <v>6</v>
      </c>
      <c r="R37" s="10">
        <v>6</v>
      </c>
      <c r="U37" s="10">
        <v>6</v>
      </c>
      <c r="X37" s="10">
        <v>6</v>
      </c>
      <c r="AA37" s="10">
        <v>6</v>
      </c>
      <c r="AD37" s="10">
        <v>6</v>
      </c>
    </row>
    <row r="38" spans="1:39" s="8" customFormat="1" x14ac:dyDescent="0.25">
      <c r="A38" s="9" t="str">
        <f t="shared" si="0"/>
        <v/>
      </c>
      <c r="B38" s="11">
        <f>'Partenaire 1-coordinateur'!B38</f>
        <v>0</v>
      </c>
      <c r="C38" s="220">
        <f>'Partenaire 1-coordinateur'!C38:E38</f>
        <v>0</v>
      </c>
      <c r="D38" s="221"/>
      <c r="E38" s="222"/>
      <c r="F38" s="10">
        <v>7</v>
      </c>
      <c r="I38" s="10">
        <v>7</v>
      </c>
      <c r="L38" s="10">
        <v>7</v>
      </c>
      <c r="O38" s="10">
        <v>7</v>
      </c>
      <c r="R38" s="10">
        <v>7</v>
      </c>
      <c r="U38" s="10">
        <v>7</v>
      </c>
      <c r="X38" s="10">
        <v>7</v>
      </c>
      <c r="AA38" s="10">
        <v>7</v>
      </c>
      <c r="AD38" s="10">
        <v>7</v>
      </c>
    </row>
    <row r="39" spans="1:39" s="8" customFormat="1" x14ac:dyDescent="0.25">
      <c r="A39" s="9" t="str">
        <f t="shared" si="0"/>
        <v/>
      </c>
      <c r="B39" s="11">
        <f>'Partenaire 1-coordinateur'!B39</f>
        <v>0</v>
      </c>
      <c r="C39" s="220">
        <f>'Partenaire 1-coordinateur'!C39:E39</f>
        <v>0</v>
      </c>
      <c r="D39" s="221"/>
      <c r="E39" s="222"/>
      <c r="F39" s="10">
        <v>8</v>
      </c>
      <c r="I39" s="10">
        <v>8</v>
      </c>
      <c r="L39" s="10">
        <v>8</v>
      </c>
      <c r="O39" s="10">
        <v>8</v>
      </c>
      <c r="R39" s="10">
        <v>8</v>
      </c>
      <c r="U39" s="10">
        <v>8</v>
      </c>
      <c r="X39" s="10">
        <v>8</v>
      </c>
      <c r="AA39" s="10">
        <v>8</v>
      </c>
      <c r="AD39" s="10">
        <v>8</v>
      </c>
    </row>
    <row r="40" spans="1:39" s="8" customFormat="1" x14ac:dyDescent="0.25">
      <c r="A40" s="9" t="str">
        <f t="shared" si="0"/>
        <v/>
      </c>
      <c r="B40" s="11">
        <f>'Partenaire 1-coordinateur'!B40</f>
        <v>0</v>
      </c>
      <c r="C40" s="220">
        <f>'Partenaire 1-coordinateur'!C40:E40</f>
        <v>0</v>
      </c>
      <c r="D40" s="221"/>
      <c r="E40" s="222"/>
      <c r="F40" s="10">
        <v>9</v>
      </c>
      <c r="I40" s="10">
        <v>9</v>
      </c>
      <c r="L40" s="10">
        <v>9</v>
      </c>
      <c r="O40" s="10">
        <v>9</v>
      </c>
      <c r="R40" s="10">
        <v>9</v>
      </c>
      <c r="U40" s="10">
        <v>9</v>
      </c>
      <c r="X40" s="10">
        <v>9</v>
      </c>
      <c r="AA40" s="10">
        <v>9</v>
      </c>
      <c r="AD40" s="10">
        <v>9</v>
      </c>
    </row>
    <row r="41" spans="1:39" s="8" customFormat="1" x14ac:dyDescent="0.25">
      <c r="A41" s="9" t="str">
        <f t="shared" si="0"/>
        <v/>
      </c>
      <c r="B41" s="11">
        <f>'Partenaire 1-coordinateur'!B41</f>
        <v>0</v>
      </c>
      <c r="C41" s="220">
        <f>'Partenaire 1-coordinateur'!C41:E41</f>
        <v>0</v>
      </c>
      <c r="D41" s="221"/>
      <c r="E41" s="222"/>
      <c r="F41" s="10">
        <v>10</v>
      </c>
      <c r="I41" s="10">
        <v>10</v>
      </c>
      <c r="L41" s="10">
        <v>10</v>
      </c>
      <c r="O41" s="10">
        <v>10</v>
      </c>
      <c r="R41" s="10">
        <v>10</v>
      </c>
      <c r="U41" s="10">
        <v>10</v>
      </c>
      <c r="X41" s="10">
        <v>10</v>
      </c>
      <c r="AA41" s="10">
        <v>10</v>
      </c>
      <c r="AD41" s="10">
        <v>10</v>
      </c>
    </row>
    <row r="42" spans="1:39" s="8" customFormat="1" x14ac:dyDescent="0.25">
      <c r="A42" s="9" t="str">
        <f t="shared" si="0"/>
        <v/>
      </c>
      <c r="B42" s="11">
        <f>'Partenaire 1-coordinateur'!B42</f>
        <v>0</v>
      </c>
      <c r="C42" s="220">
        <f>'Partenaire 1-coordinateur'!C42:E42</f>
        <v>0</v>
      </c>
      <c r="D42" s="221"/>
      <c r="E42" s="222"/>
      <c r="F42" s="10">
        <v>11</v>
      </c>
      <c r="I42" s="10"/>
      <c r="L42" s="10"/>
      <c r="O42" s="10"/>
      <c r="R42" s="10"/>
      <c r="U42" s="10"/>
      <c r="X42" s="10"/>
      <c r="AA42" s="10"/>
      <c r="AD42" s="10"/>
    </row>
    <row r="43" spans="1:39" s="8" customFormat="1" x14ac:dyDescent="0.25">
      <c r="A43" s="9" t="str">
        <f t="shared" si="0"/>
        <v/>
      </c>
      <c r="B43" s="11">
        <f>'Partenaire 1-coordinateur'!B43</f>
        <v>0</v>
      </c>
      <c r="C43" s="220">
        <f>'Partenaire 1-coordinateur'!C43:E43</f>
        <v>0</v>
      </c>
      <c r="D43" s="221"/>
      <c r="E43" s="222"/>
      <c r="F43" s="10">
        <v>12</v>
      </c>
      <c r="I43" s="10"/>
      <c r="L43" s="10"/>
      <c r="O43" s="10"/>
      <c r="R43" s="10"/>
      <c r="U43" s="10"/>
      <c r="X43" s="10"/>
      <c r="AA43" s="10"/>
      <c r="AD43" s="10"/>
    </row>
    <row r="44" spans="1:39" s="24" customFormat="1" ht="26.25" x14ac:dyDescent="0.25">
      <c r="A44" s="23"/>
      <c r="C44" s="25"/>
      <c r="D44" s="25"/>
      <c r="E44" s="26"/>
    </row>
    <row r="45" spans="1:39" s="3" customFormat="1" ht="27.75" customHeight="1" x14ac:dyDescent="0.25">
      <c r="A45" s="6" t="s">
        <v>12</v>
      </c>
      <c r="B45" s="6"/>
      <c r="C45" s="6"/>
      <c r="D45" s="6"/>
      <c r="E45" s="6"/>
      <c r="F45" s="6"/>
    </row>
    <row r="46" spans="1:39" ht="7.5" customHeight="1" x14ac:dyDescent="0.25">
      <c r="C46" s="30">
        <v>1</v>
      </c>
      <c r="D46" s="30">
        <f>C46</f>
        <v>1</v>
      </c>
      <c r="E46" s="30">
        <f t="shared" ref="E46:AI46" si="1">D46</f>
        <v>1</v>
      </c>
      <c r="F46" s="30">
        <f>C46+1</f>
        <v>2</v>
      </c>
      <c r="G46" s="30">
        <f t="shared" si="1"/>
        <v>2</v>
      </c>
      <c r="H46" s="30">
        <f t="shared" si="1"/>
        <v>2</v>
      </c>
      <c r="I46" s="30">
        <f>F46+1</f>
        <v>3</v>
      </c>
      <c r="J46" s="30">
        <f t="shared" si="1"/>
        <v>3</v>
      </c>
      <c r="K46" s="30">
        <f t="shared" si="1"/>
        <v>3</v>
      </c>
      <c r="L46" s="30">
        <f>I46+1</f>
        <v>4</v>
      </c>
      <c r="M46" s="30">
        <f t="shared" si="1"/>
        <v>4</v>
      </c>
      <c r="N46" s="30">
        <f t="shared" si="1"/>
        <v>4</v>
      </c>
      <c r="O46" s="30">
        <f>L46+1</f>
        <v>5</v>
      </c>
      <c r="P46" s="30">
        <f t="shared" si="1"/>
        <v>5</v>
      </c>
      <c r="Q46" s="30">
        <f t="shared" si="1"/>
        <v>5</v>
      </c>
      <c r="R46" s="30">
        <f>O46+1</f>
        <v>6</v>
      </c>
      <c r="S46" s="30">
        <f t="shared" si="1"/>
        <v>6</v>
      </c>
      <c r="T46" s="30">
        <f t="shared" si="1"/>
        <v>6</v>
      </c>
      <c r="U46" s="30">
        <f>R46+1</f>
        <v>7</v>
      </c>
      <c r="V46" s="30">
        <f t="shared" si="1"/>
        <v>7</v>
      </c>
      <c r="W46" s="30">
        <f t="shared" si="1"/>
        <v>7</v>
      </c>
      <c r="X46" s="30">
        <f>U46+1</f>
        <v>8</v>
      </c>
      <c r="Y46" s="30">
        <f t="shared" si="1"/>
        <v>8</v>
      </c>
      <c r="Z46" s="30">
        <f t="shared" si="1"/>
        <v>8</v>
      </c>
      <c r="AA46" s="30">
        <f>X46+1</f>
        <v>9</v>
      </c>
      <c r="AB46" s="30">
        <f t="shared" si="1"/>
        <v>9</v>
      </c>
      <c r="AC46" s="30">
        <f t="shared" si="1"/>
        <v>9</v>
      </c>
      <c r="AD46" s="30">
        <f>AA46+1</f>
        <v>10</v>
      </c>
      <c r="AE46" s="30">
        <f t="shared" si="1"/>
        <v>10</v>
      </c>
      <c r="AF46" s="30">
        <f t="shared" si="1"/>
        <v>10</v>
      </c>
      <c r="AG46" s="30">
        <f>AD46+1</f>
        <v>11</v>
      </c>
      <c r="AH46" s="30">
        <f t="shared" si="1"/>
        <v>11</v>
      </c>
      <c r="AI46" s="30">
        <f t="shared" si="1"/>
        <v>11</v>
      </c>
      <c r="AJ46" s="30">
        <f>AG46+1</f>
        <v>12</v>
      </c>
      <c r="AK46" s="30">
        <f>AJ46</f>
        <v>12</v>
      </c>
      <c r="AL46" s="30">
        <f>AK46</f>
        <v>12</v>
      </c>
      <c r="AM46" s="30"/>
    </row>
    <row r="47" spans="1:39" ht="15" x14ac:dyDescent="0.25">
      <c r="A47" s="227" t="s">
        <v>81</v>
      </c>
      <c r="B47" s="228"/>
      <c r="C47" s="143" t="s">
        <v>0</v>
      </c>
      <c r="D47" s="227" t="str">
        <f>$A$32</f>
        <v/>
      </c>
      <c r="E47" s="229"/>
      <c r="F47" s="229"/>
      <c r="G47" s="227" t="str">
        <f>$A$33</f>
        <v/>
      </c>
      <c r="H47" s="229"/>
      <c r="I47" s="229"/>
      <c r="J47" s="227" t="str">
        <f>$A$34</f>
        <v/>
      </c>
      <c r="K47" s="229"/>
      <c r="L47" s="229"/>
      <c r="M47" s="227" t="str">
        <f>$A$35</f>
        <v/>
      </c>
      <c r="N47" s="229"/>
      <c r="O47" s="229"/>
      <c r="P47" s="227" t="str">
        <f>$A$36</f>
        <v/>
      </c>
      <c r="Q47" s="229"/>
      <c r="R47" s="229"/>
      <c r="S47" s="227" t="str">
        <f>$A$37</f>
        <v/>
      </c>
      <c r="T47" s="229"/>
      <c r="U47" s="229"/>
      <c r="V47" s="227" t="str">
        <f>$A$38</f>
        <v/>
      </c>
      <c r="W47" s="229"/>
      <c r="X47" s="229"/>
      <c r="Y47" s="227" t="str">
        <f>$A$39</f>
        <v/>
      </c>
      <c r="Z47" s="229"/>
      <c r="AA47" s="229"/>
      <c r="AB47" s="227" t="str">
        <f>$A$40</f>
        <v/>
      </c>
      <c r="AC47" s="229"/>
      <c r="AD47" s="229"/>
      <c r="AE47" s="227" t="str">
        <f>$A$41</f>
        <v/>
      </c>
      <c r="AF47" s="229"/>
      <c r="AG47" s="229"/>
      <c r="AH47" s="227" t="str">
        <f>$A$42</f>
        <v/>
      </c>
      <c r="AI47" s="229"/>
      <c r="AJ47" s="229"/>
      <c r="AK47" s="227" t="str">
        <f>$A$43</f>
        <v/>
      </c>
      <c r="AL47" s="229"/>
      <c r="AM47" s="229"/>
    </row>
    <row r="48" spans="1:39" s="8" customFormat="1" ht="42.75" x14ac:dyDescent="0.25">
      <c r="A48" s="31" t="s">
        <v>16</v>
      </c>
      <c r="B48" s="33" t="s">
        <v>52</v>
      </c>
      <c r="C48" s="116" t="s">
        <v>15</v>
      </c>
      <c r="D48" s="36"/>
      <c r="E48" s="36"/>
      <c r="F48" s="32" t="s">
        <v>15</v>
      </c>
      <c r="G48" s="36"/>
      <c r="H48" s="36"/>
      <c r="I48" s="32" t="s">
        <v>15</v>
      </c>
      <c r="J48" s="36"/>
      <c r="K48" s="36"/>
      <c r="L48" s="32" t="s">
        <v>15</v>
      </c>
      <c r="M48" s="36"/>
      <c r="N48" s="36"/>
      <c r="O48" s="32" t="s">
        <v>15</v>
      </c>
      <c r="P48" s="36"/>
      <c r="Q48" s="36"/>
      <c r="R48" s="32" t="s">
        <v>15</v>
      </c>
      <c r="S48" s="36"/>
      <c r="T48" s="36"/>
      <c r="U48" s="32" t="s">
        <v>15</v>
      </c>
      <c r="V48" s="36"/>
      <c r="W48" s="36"/>
      <c r="X48" s="32" t="s">
        <v>15</v>
      </c>
      <c r="Y48" s="36"/>
      <c r="Z48" s="36"/>
      <c r="AA48" s="32" t="s">
        <v>15</v>
      </c>
      <c r="AB48" s="36"/>
      <c r="AC48" s="36"/>
      <c r="AD48" s="32" t="s">
        <v>15</v>
      </c>
      <c r="AE48" s="36"/>
      <c r="AF48" s="36"/>
      <c r="AG48" s="32" t="s">
        <v>15</v>
      </c>
      <c r="AH48" s="36"/>
      <c r="AI48" s="36"/>
      <c r="AJ48" s="32" t="s">
        <v>15</v>
      </c>
      <c r="AK48" s="36"/>
      <c r="AL48" s="36"/>
      <c r="AM48" s="32" t="s">
        <v>15</v>
      </c>
    </row>
    <row r="49" spans="1:39" s="8" customFormat="1" x14ac:dyDescent="0.25">
      <c r="A49" s="40" t="s">
        <v>18</v>
      </c>
      <c r="B49" s="41" t="s">
        <v>14</v>
      </c>
      <c r="C49" s="114">
        <f t="shared" ref="C49:C60" si="2">IF($B$27&gt;=1,F49,0)+IF($B$27&gt;=2,I49,0)+IF($B$27&gt;=3,L49,0)+IF($B$27&gt;=4,O49,0)+IF($B$27&gt;=5,R49,0)+IF($B$27&gt;=6,U49,0)+IF($B$27&gt;=7,X49,0)+IF($B$27&gt;=8,AA49,0)+IF($B$27&gt;=9,AD49,0)+IF($B$27&gt;=10,AG49)</f>
        <v>0</v>
      </c>
      <c r="D49" s="36"/>
      <c r="E49" s="36"/>
      <c r="F49" s="44"/>
      <c r="G49" s="36"/>
      <c r="H49" s="36"/>
      <c r="I49" s="44"/>
      <c r="J49" s="36"/>
      <c r="K49" s="36"/>
      <c r="L49" s="44"/>
      <c r="M49" s="36"/>
      <c r="N49" s="36"/>
      <c r="O49" s="44"/>
      <c r="P49" s="36"/>
      <c r="Q49" s="36"/>
      <c r="R49" s="44"/>
      <c r="S49" s="36"/>
      <c r="T49" s="36"/>
      <c r="U49" s="44"/>
      <c r="V49" s="36"/>
      <c r="W49" s="36"/>
      <c r="X49" s="44"/>
      <c r="Y49" s="36"/>
      <c r="Z49" s="36"/>
      <c r="AA49" s="44"/>
      <c r="AB49" s="36"/>
      <c r="AC49" s="36"/>
      <c r="AD49" s="44"/>
      <c r="AE49" s="36"/>
      <c r="AF49" s="36"/>
      <c r="AG49" s="44"/>
      <c r="AH49" s="36"/>
      <c r="AI49" s="36"/>
      <c r="AJ49" s="44"/>
      <c r="AK49" s="36"/>
      <c r="AL49" s="36"/>
      <c r="AM49" s="44"/>
    </row>
    <row r="50" spans="1:39" s="8" customFormat="1" x14ac:dyDescent="0.25">
      <c r="A50" s="40" t="s">
        <v>18</v>
      </c>
      <c r="B50" s="47" t="s">
        <v>14</v>
      </c>
      <c r="C50" s="115">
        <f t="shared" si="2"/>
        <v>0</v>
      </c>
      <c r="D50" s="36"/>
      <c r="E50" s="36"/>
      <c r="F50" s="44"/>
      <c r="G50" s="36"/>
      <c r="H50" s="36"/>
      <c r="I50" s="44"/>
      <c r="J50" s="36"/>
      <c r="K50" s="36"/>
      <c r="L50" s="44"/>
      <c r="M50" s="36"/>
      <c r="N50" s="36"/>
      <c r="O50" s="44"/>
      <c r="P50" s="36"/>
      <c r="Q50" s="36"/>
      <c r="R50" s="44"/>
      <c r="S50" s="36"/>
      <c r="T50" s="36"/>
      <c r="U50" s="44"/>
      <c r="V50" s="36"/>
      <c r="W50" s="36"/>
      <c r="X50" s="44"/>
      <c r="Y50" s="36"/>
      <c r="Z50" s="36"/>
      <c r="AA50" s="44"/>
      <c r="AB50" s="36"/>
      <c r="AC50" s="36"/>
      <c r="AD50" s="44"/>
      <c r="AE50" s="36"/>
      <c r="AF50" s="36"/>
      <c r="AG50" s="44"/>
      <c r="AH50" s="36"/>
      <c r="AI50" s="36"/>
      <c r="AJ50" s="44"/>
      <c r="AK50" s="36"/>
      <c r="AL50" s="36"/>
      <c r="AM50" s="44"/>
    </row>
    <row r="51" spans="1:39" s="8" customFormat="1" x14ac:dyDescent="0.25">
      <c r="A51" s="40" t="s">
        <v>18</v>
      </c>
      <c r="B51" s="47" t="s">
        <v>14</v>
      </c>
      <c r="C51" s="115">
        <f t="shared" si="2"/>
        <v>0</v>
      </c>
      <c r="D51" s="36"/>
      <c r="E51" s="36"/>
      <c r="F51" s="44"/>
      <c r="G51" s="36"/>
      <c r="H51" s="36"/>
      <c r="I51" s="44"/>
      <c r="J51" s="36"/>
      <c r="K51" s="36"/>
      <c r="L51" s="44"/>
      <c r="M51" s="36"/>
      <c r="N51" s="36"/>
      <c r="O51" s="44"/>
      <c r="P51" s="36"/>
      <c r="Q51" s="36"/>
      <c r="R51" s="44"/>
      <c r="S51" s="36"/>
      <c r="T51" s="36"/>
      <c r="U51" s="44"/>
      <c r="V51" s="36"/>
      <c r="W51" s="36"/>
      <c r="X51" s="44"/>
      <c r="Y51" s="36"/>
      <c r="Z51" s="36"/>
      <c r="AA51" s="44"/>
      <c r="AB51" s="36"/>
      <c r="AC51" s="36"/>
      <c r="AD51" s="44"/>
      <c r="AE51" s="36"/>
      <c r="AF51" s="36"/>
      <c r="AG51" s="44"/>
      <c r="AH51" s="36"/>
      <c r="AI51" s="36"/>
      <c r="AJ51" s="44"/>
      <c r="AK51" s="36"/>
      <c r="AL51" s="36"/>
      <c r="AM51" s="44"/>
    </row>
    <row r="52" spans="1:39" s="8" customFormat="1" x14ac:dyDescent="0.25">
      <c r="A52" s="40" t="s">
        <v>18</v>
      </c>
      <c r="B52" s="47" t="s">
        <v>14</v>
      </c>
      <c r="C52" s="115">
        <f t="shared" si="2"/>
        <v>0</v>
      </c>
      <c r="D52" s="36"/>
      <c r="E52" s="36"/>
      <c r="F52" s="44"/>
      <c r="G52" s="36"/>
      <c r="H52" s="36"/>
      <c r="I52" s="44"/>
      <c r="J52" s="36"/>
      <c r="K52" s="36"/>
      <c r="L52" s="44"/>
      <c r="M52" s="36"/>
      <c r="N52" s="36"/>
      <c r="O52" s="44"/>
      <c r="P52" s="36"/>
      <c r="Q52" s="36"/>
      <c r="R52" s="44"/>
      <c r="S52" s="36"/>
      <c r="T52" s="36"/>
      <c r="U52" s="44"/>
      <c r="V52" s="36"/>
      <c r="W52" s="36"/>
      <c r="X52" s="44"/>
      <c r="Y52" s="36"/>
      <c r="Z52" s="36"/>
      <c r="AA52" s="44"/>
      <c r="AB52" s="36"/>
      <c r="AC52" s="36"/>
      <c r="AD52" s="44"/>
      <c r="AE52" s="36"/>
      <c r="AF52" s="36"/>
      <c r="AG52" s="44"/>
      <c r="AH52" s="36"/>
      <c r="AI52" s="36"/>
      <c r="AJ52" s="44"/>
      <c r="AK52" s="36"/>
      <c r="AL52" s="36"/>
      <c r="AM52" s="44"/>
    </row>
    <row r="53" spans="1:39" s="8" customFormat="1" x14ac:dyDescent="0.25">
      <c r="A53" s="40" t="s">
        <v>18</v>
      </c>
      <c r="B53" s="47" t="s">
        <v>14</v>
      </c>
      <c r="C53" s="115">
        <f t="shared" si="2"/>
        <v>0</v>
      </c>
      <c r="D53" s="36"/>
      <c r="E53" s="36"/>
      <c r="F53" s="44"/>
      <c r="G53" s="36"/>
      <c r="H53" s="36"/>
      <c r="I53" s="44"/>
      <c r="J53" s="36"/>
      <c r="K53" s="36"/>
      <c r="L53" s="44"/>
      <c r="M53" s="36"/>
      <c r="N53" s="36"/>
      <c r="O53" s="44"/>
      <c r="P53" s="36"/>
      <c r="Q53" s="36"/>
      <c r="R53" s="44"/>
      <c r="S53" s="36"/>
      <c r="T53" s="36"/>
      <c r="U53" s="44"/>
      <c r="V53" s="36"/>
      <c r="W53" s="36"/>
      <c r="X53" s="44"/>
      <c r="Y53" s="36"/>
      <c r="Z53" s="36"/>
      <c r="AA53" s="44"/>
      <c r="AB53" s="36"/>
      <c r="AC53" s="36"/>
      <c r="AD53" s="44"/>
      <c r="AE53" s="36"/>
      <c r="AF53" s="36"/>
      <c r="AG53" s="44"/>
      <c r="AH53" s="36"/>
      <c r="AI53" s="36"/>
      <c r="AJ53" s="44"/>
      <c r="AK53" s="36"/>
      <c r="AL53" s="36"/>
      <c r="AM53" s="44"/>
    </row>
    <row r="54" spans="1:39" s="8" customFormat="1" x14ac:dyDescent="0.25">
      <c r="A54" s="40" t="s">
        <v>18</v>
      </c>
      <c r="B54" s="47" t="s">
        <v>14</v>
      </c>
      <c r="C54" s="115">
        <f t="shared" si="2"/>
        <v>0</v>
      </c>
      <c r="D54" s="36"/>
      <c r="E54" s="36"/>
      <c r="F54" s="44"/>
      <c r="G54" s="36"/>
      <c r="H54" s="36"/>
      <c r="I54" s="44"/>
      <c r="J54" s="36"/>
      <c r="K54" s="36"/>
      <c r="L54" s="44"/>
      <c r="M54" s="36"/>
      <c r="N54" s="36"/>
      <c r="O54" s="44"/>
      <c r="P54" s="36"/>
      <c r="Q54" s="36"/>
      <c r="R54" s="44"/>
      <c r="S54" s="36"/>
      <c r="T54" s="36"/>
      <c r="U54" s="44"/>
      <c r="V54" s="36"/>
      <c r="W54" s="36"/>
      <c r="X54" s="44"/>
      <c r="Y54" s="36"/>
      <c r="Z54" s="36"/>
      <c r="AA54" s="44"/>
      <c r="AB54" s="36"/>
      <c r="AC54" s="36"/>
      <c r="AD54" s="44"/>
      <c r="AE54" s="36"/>
      <c r="AF54" s="36"/>
      <c r="AG54" s="44"/>
      <c r="AH54" s="36"/>
      <c r="AI54" s="36"/>
      <c r="AJ54" s="44"/>
      <c r="AK54" s="36"/>
      <c r="AL54" s="36"/>
      <c r="AM54" s="44"/>
    </row>
    <row r="55" spans="1:39" s="8" customFormat="1" x14ac:dyDescent="0.25">
      <c r="A55" s="40" t="s">
        <v>18</v>
      </c>
      <c r="B55" s="47" t="s">
        <v>14</v>
      </c>
      <c r="C55" s="115">
        <f t="shared" si="2"/>
        <v>0</v>
      </c>
      <c r="D55" s="36"/>
      <c r="E55" s="36"/>
      <c r="F55" s="44"/>
      <c r="G55" s="36"/>
      <c r="H55" s="36"/>
      <c r="I55" s="44"/>
      <c r="J55" s="36"/>
      <c r="K55" s="36"/>
      <c r="L55" s="44"/>
      <c r="M55" s="36"/>
      <c r="N55" s="36"/>
      <c r="O55" s="44"/>
      <c r="P55" s="36"/>
      <c r="Q55" s="36"/>
      <c r="R55" s="44"/>
      <c r="S55" s="36"/>
      <c r="T55" s="36"/>
      <c r="U55" s="44"/>
      <c r="V55" s="36"/>
      <c r="W55" s="36"/>
      <c r="X55" s="44"/>
      <c r="Y55" s="36"/>
      <c r="Z55" s="36"/>
      <c r="AA55" s="44"/>
      <c r="AB55" s="36"/>
      <c r="AC55" s="36"/>
      <c r="AD55" s="44"/>
      <c r="AE55" s="36"/>
      <c r="AF55" s="36"/>
      <c r="AG55" s="44"/>
      <c r="AH55" s="36"/>
      <c r="AI55" s="36"/>
      <c r="AJ55" s="44"/>
      <c r="AK55" s="36"/>
      <c r="AL55" s="36"/>
      <c r="AM55" s="44"/>
    </row>
    <row r="56" spans="1:39" s="8" customFormat="1" x14ac:dyDescent="0.25">
      <c r="A56" s="40" t="s">
        <v>18</v>
      </c>
      <c r="B56" s="47" t="s">
        <v>14</v>
      </c>
      <c r="C56" s="115">
        <f t="shared" si="2"/>
        <v>0</v>
      </c>
      <c r="D56" s="36"/>
      <c r="E56" s="36"/>
      <c r="F56" s="44"/>
      <c r="G56" s="36"/>
      <c r="H56" s="36"/>
      <c r="I56" s="44"/>
      <c r="J56" s="36"/>
      <c r="K56" s="36"/>
      <c r="L56" s="44"/>
      <c r="M56" s="36"/>
      <c r="N56" s="36"/>
      <c r="O56" s="44"/>
      <c r="P56" s="36"/>
      <c r="Q56" s="36"/>
      <c r="R56" s="44"/>
      <c r="S56" s="36"/>
      <c r="T56" s="36"/>
      <c r="U56" s="44"/>
      <c r="V56" s="36"/>
      <c r="W56" s="36"/>
      <c r="X56" s="44"/>
      <c r="Y56" s="36"/>
      <c r="Z56" s="36"/>
      <c r="AA56" s="44"/>
      <c r="AB56" s="36"/>
      <c r="AC56" s="36"/>
      <c r="AD56" s="44"/>
      <c r="AE56" s="36"/>
      <c r="AF56" s="36"/>
      <c r="AG56" s="44"/>
      <c r="AH56" s="36"/>
      <c r="AI56" s="36"/>
      <c r="AJ56" s="44"/>
      <c r="AK56" s="36"/>
      <c r="AL56" s="36"/>
      <c r="AM56" s="44"/>
    </row>
    <row r="57" spans="1:39" s="8" customFormat="1" x14ac:dyDescent="0.25">
      <c r="A57" s="40" t="s">
        <v>18</v>
      </c>
      <c r="B57" s="47" t="s">
        <v>14</v>
      </c>
      <c r="C57" s="115">
        <f t="shared" si="2"/>
        <v>0</v>
      </c>
      <c r="D57" s="36"/>
      <c r="E57" s="36"/>
      <c r="F57" s="44"/>
      <c r="G57" s="36"/>
      <c r="H57" s="36"/>
      <c r="I57" s="44"/>
      <c r="J57" s="36"/>
      <c r="K57" s="36"/>
      <c r="L57" s="44"/>
      <c r="M57" s="36"/>
      <c r="N57" s="36"/>
      <c r="O57" s="44"/>
      <c r="P57" s="36"/>
      <c r="Q57" s="36"/>
      <c r="R57" s="44"/>
      <c r="S57" s="36"/>
      <c r="T57" s="36"/>
      <c r="U57" s="44"/>
      <c r="V57" s="36"/>
      <c r="W57" s="36"/>
      <c r="X57" s="44"/>
      <c r="Y57" s="36"/>
      <c r="Z57" s="36"/>
      <c r="AA57" s="44"/>
      <c r="AB57" s="36"/>
      <c r="AC57" s="36"/>
      <c r="AD57" s="44"/>
      <c r="AE57" s="36"/>
      <c r="AF57" s="36"/>
      <c r="AG57" s="44"/>
      <c r="AH57" s="36"/>
      <c r="AI57" s="36"/>
      <c r="AJ57" s="44"/>
      <c r="AK57" s="36"/>
      <c r="AL57" s="36"/>
      <c r="AM57" s="44"/>
    </row>
    <row r="58" spans="1:39" s="8" customFormat="1" x14ac:dyDescent="0.25">
      <c r="A58" s="40" t="s">
        <v>18</v>
      </c>
      <c r="B58" s="47" t="s">
        <v>14</v>
      </c>
      <c r="C58" s="115">
        <f t="shared" si="2"/>
        <v>0</v>
      </c>
      <c r="D58" s="36"/>
      <c r="E58" s="36"/>
      <c r="F58" s="44"/>
      <c r="G58" s="36"/>
      <c r="H58" s="36"/>
      <c r="I58" s="44"/>
      <c r="J58" s="36"/>
      <c r="K58" s="36"/>
      <c r="L58" s="44"/>
      <c r="M58" s="36"/>
      <c r="N58" s="36"/>
      <c r="O58" s="44"/>
      <c r="P58" s="36"/>
      <c r="Q58" s="36"/>
      <c r="R58" s="44"/>
      <c r="S58" s="36"/>
      <c r="T58" s="36"/>
      <c r="U58" s="44"/>
      <c r="V58" s="36"/>
      <c r="W58" s="36"/>
      <c r="X58" s="44"/>
      <c r="Y58" s="36"/>
      <c r="Z58" s="36"/>
      <c r="AA58" s="44"/>
      <c r="AB58" s="36"/>
      <c r="AC58" s="36"/>
      <c r="AD58" s="44"/>
      <c r="AE58" s="36"/>
      <c r="AF58" s="36"/>
      <c r="AG58" s="44"/>
      <c r="AH58" s="36"/>
      <c r="AI58" s="36"/>
      <c r="AJ58" s="44"/>
      <c r="AK58" s="36"/>
      <c r="AL58" s="36"/>
      <c r="AM58" s="44"/>
    </row>
    <row r="59" spans="1:39" s="8" customFormat="1" x14ac:dyDescent="0.25">
      <c r="A59" s="40" t="s">
        <v>18</v>
      </c>
      <c r="B59" s="47" t="s">
        <v>14</v>
      </c>
      <c r="C59" s="115">
        <f t="shared" si="2"/>
        <v>0</v>
      </c>
      <c r="D59" s="36"/>
      <c r="E59" s="36"/>
      <c r="F59" s="44"/>
      <c r="G59" s="36"/>
      <c r="H59" s="36"/>
      <c r="I59" s="44"/>
      <c r="J59" s="36"/>
      <c r="K59" s="36"/>
      <c r="L59" s="44"/>
      <c r="M59" s="36"/>
      <c r="N59" s="36"/>
      <c r="O59" s="44"/>
      <c r="P59" s="36"/>
      <c r="Q59" s="36"/>
      <c r="R59" s="44"/>
      <c r="S59" s="36"/>
      <c r="T59" s="36"/>
      <c r="U59" s="44"/>
      <c r="V59" s="36"/>
      <c r="W59" s="36"/>
      <c r="X59" s="44"/>
      <c r="Y59" s="36"/>
      <c r="Z59" s="36"/>
      <c r="AA59" s="44"/>
      <c r="AB59" s="36"/>
      <c r="AC59" s="36"/>
      <c r="AD59" s="44"/>
      <c r="AE59" s="36"/>
      <c r="AF59" s="36"/>
      <c r="AG59" s="44"/>
      <c r="AH59" s="36"/>
      <c r="AI59" s="36"/>
      <c r="AJ59" s="44"/>
      <c r="AK59" s="36"/>
      <c r="AL59" s="36"/>
      <c r="AM59" s="44"/>
    </row>
    <row r="60" spans="1:39" ht="15" x14ac:dyDescent="0.25">
      <c r="A60" s="34" t="s">
        <v>53</v>
      </c>
      <c r="B60" s="35"/>
      <c r="C60" s="117">
        <f t="shared" si="2"/>
        <v>0</v>
      </c>
      <c r="D60" s="36"/>
      <c r="E60" s="36"/>
      <c r="F60" s="29">
        <f>IF(D46&gt;$B$27,0,SUM(F49:F58))</f>
        <v>0</v>
      </c>
      <c r="G60" s="36"/>
      <c r="H60" s="36"/>
      <c r="I60" s="29">
        <f>IF(G46&gt;$B$27,0,SUM(I49:I58))</f>
        <v>0</v>
      </c>
      <c r="J60" s="36"/>
      <c r="K60" s="36"/>
      <c r="L60" s="29">
        <f>IF(J46&gt;$B$27,0,SUM(L49:L58))</f>
        <v>0</v>
      </c>
      <c r="M60" s="36"/>
      <c r="N60" s="36"/>
      <c r="O60" s="29">
        <f>IF(M46&gt;$B$27,0,SUM(O49:O58))</f>
        <v>0</v>
      </c>
      <c r="P60" s="36"/>
      <c r="Q60" s="36"/>
      <c r="R60" s="29">
        <f>IF(P46&gt;$B$27,0,SUM(R49:R58))</f>
        <v>0</v>
      </c>
      <c r="S60" s="36"/>
      <c r="T60" s="36"/>
      <c r="U60" s="29">
        <f>IF(S46&gt;$B$27,0,SUM(U49:U58))</f>
        <v>0</v>
      </c>
      <c r="V60" s="36"/>
      <c r="W60" s="36"/>
      <c r="X60" s="29">
        <f>IF(V46&gt;$B$27,0,SUM(X49:X58))</f>
        <v>0</v>
      </c>
      <c r="Y60" s="36"/>
      <c r="Z60" s="36"/>
      <c r="AA60" s="29">
        <f>IF(Y46&gt;$B$27,0,SUM(AA49:AA58))</f>
        <v>0</v>
      </c>
      <c r="AB60" s="36"/>
      <c r="AC60" s="36"/>
      <c r="AD60" s="29">
        <f>IF(AB46&gt;$B$27,0,SUM(AD49:AD58))</f>
        <v>0</v>
      </c>
      <c r="AE60" s="36"/>
      <c r="AF60" s="36"/>
      <c r="AG60" s="29">
        <f>IF(AE46&gt;$B$27,0,SUM(AG49:AG58))</f>
        <v>0</v>
      </c>
      <c r="AH60" s="36"/>
      <c r="AI60" s="36"/>
      <c r="AJ60" s="29">
        <f>IF(AH46&gt;$B$27,0,SUM(AJ49:AJ58))</f>
        <v>0</v>
      </c>
      <c r="AK60" s="36"/>
      <c r="AL60" s="36"/>
      <c r="AM60" s="29">
        <f>IF(AK46&gt;$B$27,0,SUM(AM49:AM58))</f>
        <v>0</v>
      </c>
    </row>
    <row r="61" spans="1:39" ht="7.5" customHeight="1" x14ac:dyDescent="0.25">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1:39" ht="15" x14ac:dyDescent="0.25">
      <c r="A62" s="227" t="s">
        <v>143</v>
      </c>
      <c r="B62" s="228"/>
      <c r="C62" s="143" t="s">
        <v>0</v>
      </c>
      <c r="D62" s="227" t="str">
        <f>$A$32</f>
        <v/>
      </c>
      <c r="E62" s="229"/>
      <c r="F62" s="229"/>
      <c r="G62" s="227" t="str">
        <f>$A$33</f>
        <v/>
      </c>
      <c r="H62" s="229"/>
      <c r="I62" s="229"/>
      <c r="J62" s="227" t="str">
        <f>$A$34</f>
        <v/>
      </c>
      <c r="K62" s="229"/>
      <c r="L62" s="229"/>
      <c r="M62" s="227" t="str">
        <f>$A$35</f>
        <v/>
      </c>
      <c r="N62" s="229"/>
      <c r="O62" s="229"/>
      <c r="P62" s="227" t="str">
        <f>$A$36</f>
        <v/>
      </c>
      <c r="Q62" s="229"/>
      <c r="R62" s="229"/>
      <c r="S62" s="227" t="str">
        <f>$A$37</f>
        <v/>
      </c>
      <c r="T62" s="229"/>
      <c r="U62" s="229"/>
      <c r="V62" s="227" t="str">
        <f>$A$38</f>
        <v/>
      </c>
      <c r="W62" s="229"/>
      <c r="X62" s="229"/>
      <c r="Y62" s="227" t="str">
        <f>$A$39</f>
        <v/>
      </c>
      <c r="Z62" s="229"/>
      <c r="AA62" s="229"/>
      <c r="AB62" s="227" t="str">
        <f>$A$40</f>
        <v/>
      </c>
      <c r="AC62" s="229"/>
      <c r="AD62" s="229"/>
      <c r="AE62" s="227" t="str">
        <f>$A$41</f>
        <v/>
      </c>
      <c r="AF62" s="229"/>
      <c r="AG62" s="229"/>
      <c r="AH62" s="227" t="str">
        <f>$A$42</f>
        <v/>
      </c>
      <c r="AI62" s="229"/>
      <c r="AJ62" s="229"/>
      <c r="AK62" s="227" t="str">
        <f>$A$43</f>
        <v/>
      </c>
      <c r="AL62" s="229"/>
      <c r="AM62" s="229"/>
    </row>
    <row r="63" spans="1:39" s="8" customFormat="1" ht="28.5" x14ac:dyDescent="0.25">
      <c r="A63" s="31" t="s">
        <v>16</v>
      </c>
      <c r="B63" s="33" t="s">
        <v>52</v>
      </c>
      <c r="C63" s="116" t="s">
        <v>15</v>
      </c>
      <c r="D63" s="36"/>
      <c r="E63" s="37"/>
      <c r="F63" s="32" t="str">
        <f>IF($B$27&lt;D$46,"","Dépenses prévisionnelles")</f>
        <v/>
      </c>
      <c r="G63" s="36"/>
      <c r="H63" s="37"/>
      <c r="I63" s="32" t="str">
        <f>IF($B$27&lt;G$46,"","Dépenses prévisionnelles")</f>
        <v/>
      </c>
      <c r="J63" s="36"/>
      <c r="K63" s="37"/>
      <c r="L63" s="32" t="str">
        <f>IF($B$27&lt;J$46,"","Dépenses prévisionnelles")</f>
        <v/>
      </c>
      <c r="M63" s="36"/>
      <c r="N63" s="37"/>
      <c r="O63" s="32" t="str">
        <f>IF($B$27&lt;M$46,"","Dépenses prévisionnelles")</f>
        <v/>
      </c>
      <c r="P63" s="36"/>
      <c r="Q63" s="37"/>
      <c r="R63" s="32" t="str">
        <f>IF($B$27&lt;P$46,"","Dépenses prévisionnelles")</f>
        <v/>
      </c>
      <c r="S63" s="36"/>
      <c r="T63" s="37"/>
      <c r="U63" s="32" t="str">
        <f>IF($B$27&lt;S$46,"","Dépenses prévisionnelles")</f>
        <v/>
      </c>
      <c r="V63" s="36"/>
      <c r="W63" s="37"/>
      <c r="X63" s="32" t="str">
        <f>IF($B$27&lt;V$46,"","Dépenses prévisionnelles")</f>
        <v/>
      </c>
      <c r="Y63" s="36"/>
      <c r="Z63" s="37"/>
      <c r="AA63" s="32" t="str">
        <f>IF($B$27&lt;Y$46,"","Dépenses prévisionnelles")</f>
        <v/>
      </c>
      <c r="AB63" s="36"/>
      <c r="AC63" s="37"/>
      <c r="AD63" s="32" t="str">
        <f>IF($B$27&lt;AB$46,"","Dépenses prévisionnelles")</f>
        <v/>
      </c>
      <c r="AE63" s="36"/>
      <c r="AF63" s="37"/>
      <c r="AG63" s="32" t="str">
        <f>IF($B$27&lt;AE$46,"","Dépenses prévisionnelles")</f>
        <v/>
      </c>
      <c r="AH63" s="36"/>
      <c r="AI63" s="37"/>
      <c r="AJ63" s="32" t="str">
        <f>IF($B$27&lt;AH$46,"","Dépenses prévisionnelles")</f>
        <v/>
      </c>
      <c r="AK63" s="36"/>
      <c r="AL63" s="37"/>
      <c r="AM63" s="32" t="str">
        <f>IF($B$27&lt;AK$46,"","Dépenses prévisionnelles")</f>
        <v/>
      </c>
    </row>
    <row r="64" spans="1:39" s="8" customFormat="1" x14ac:dyDescent="0.25">
      <c r="A64" s="40" t="s">
        <v>18</v>
      </c>
      <c r="B64" s="41" t="s">
        <v>19</v>
      </c>
      <c r="C64" s="114">
        <f t="shared" ref="C64:C74" si="3">IF($B$27&gt;=1,F64,0)+IF($B$27&gt;=2,I64,0)+IF($B$27&gt;=3,L64,0)+IF($B$27&gt;=4,O64,0)+IF($B$27&gt;=5,R64,0)+IF($B$27&gt;=6,U64,0)+IF($B$27&gt;=7,X64,0)+IF($B$27&gt;=8,AA64,0)+IF($B$27&gt;=9,AD64,0)+IF($B$27&gt;=10,AG64)</f>
        <v>0</v>
      </c>
      <c r="D64" s="42"/>
      <c r="E64" s="43"/>
      <c r="F64" s="44"/>
      <c r="G64" s="42"/>
      <c r="H64" s="43"/>
      <c r="I64" s="44"/>
      <c r="J64" s="42"/>
      <c r="K64" s="43"/>
      <c r="L64" s="44"/>
      <c r="M64" s="42"/>
      <c r="N64" s="43"/>
      <c r="O64" s="44"/>
      <c r="P64" s="42"/>
      <c r="Q64" s="43"/>
      <c r="R64" s="44"/>
      <c r="S64" s="42"/>
      <c r="T64" s="43"/>
      <c r="U64" s="44"/>
      <c r="V64" s="42"/>
      <c r="W64" s="43"/>
      <c r="X64" s="44"/>
      <c r="Y64" s="42"/>
      <c r="Z64" s="43"/>
      <c r="AA64" s="44"/>
      <c r="AB64" s="42"/>
      <c r="AC64" s="43"/>
      <c r="AD64" s="44"/>
      <c r="AE64" s="45"/>
      <c r="AF64" s="46"/>
      <c r="AG64" s="44"/>
      <c r="AH64" s="45"/>
      <c r="AI64" s="46"/>
      <c r="AJ64" s="44"/>
      <c r="AK64" s="45"/>
      <c r="AL64" s="46"/>
      <c r="AM64" s="44"/>
    </row>
    <row r="65" spans="1:39" s="8" customFormat="1" x14ac:dyDescent="0.25">
      <c r="A65" s="40" t="s">
        <v>18</v>
      </c>
      <c r="B65" s="47" t="s">
        <v>19</v>
      </c>
      <c r="C65" s="115">
        <f t="shared" si="3"/>
        <v>0</v>
      </c>
      <c r="D65" s="48"/>
      <c r="E65" s="49"/>
      <c r="F65" s="50"/>
      <c r="G65" s="48"/>
      <c r="H65" s="49"/>
      <c r="I65" s="50"/>
      <c r="J65" s="48"/>
      <c r="K65" s="49"/>
      <c r="L65" s="50"/>
      <c r="M65" s="48"/>
      <c r="N65" s="49"/>
      <c r="O65" s="50"/>
      <c r="P65" s="48"/>
      <c r="Q65" s="49"/>
      <c r="R65" s="50"/>
      <c r="S65" s="48"/>
      <c r="T65" s="49"/>
      <c r="U65" s="50"/>
      <c r="V65" s="48"/>
      <c r="W65" s="49"/>
      <c r="X65" s="50"/>
      <c r="Y65" s="48"/>
      <c r="Z65" s="49"/>
      <c r="AA65" s="50"/>
      <c r="AB65" s="48"/>
      <c r="AC65" s="49"/>
      <c r="AD65" s="50"/>
      <c r="AE65" s="51"/>
      <c r="AF65" s="52"/>
      <c r="AG65" s="50"/>
      <c r="AH65" s="51"/>
      <c r="AI65" s="52"/>
      <c r="AJ65" s="50"/>
      <c r="AK65" s="51"/>
      <c r="AL65" s="52"/>
      <c r="AM65" s="50"/>
    </row>
    <row r="66" spans="1:39" s="8" customFormat="1" x14ac:dyDescent="0.25">
      <c r="A66" s="40" t="s">
        <v>18</v>
      </c>
      <c r="B66" s="47" t="s">
        <v>19</v>
      </c>
      <c r="C66" s="115">
        <f t="shared" si="3"/>
        <v>0</v>
      </c>
      <c r="D66" s="48"/>
      <c r="E66" s="49"/>
      <c r="F66" s="50"/>
      <c r="G66" s="48"/>
      <c r="H66" s="49"/>
      <c r="I66" s="50"/>
      <c r="J66" s="48"/>
      <c r="K66" s="49"/>
      <c r="L66" s="50"/>
      <c r="M66" s="48"/>
      <c r="N66" s="49"/>
      <c r="O66" s="50"/>
      <c r="P66" s="48"/>
      <c r="Q66" s="49"/>
      <c r="R66" s="50"/>
      <c r="S66" s="48"/>
      <c r="T66" s="49"/>
      <c r="U66" s="50"/>
      <c r="V66" s="48"/>
      <c r="W66" s="49"/>
      <c r="X66" s="50"/>
      <c r="Y66" s="48"/>
      <c r="Z66" s="49"/>
      <c r="AA66" s="50"/>
      <c r="AB66" s="48"/>
      <c r="AC66" s="49"/>
      <c r="AD66" s="50"/>
      <c r="AE66" s="51"/>
      <c r="AF66" s="52"/>
      <c r="AG66" s="50"/>
      <c r="AH66" s="51"/>
      <c r="AI66" s="52"/>
      <c r="AJ66" s="50"/>
      <c r="AK66" s="51"/>
      <c r="AL66" s="52"/>
      <c r="AM66" s="50"/>
    </row>
    <row r="67" spans="1:39" s="8" customFormat="1" x14ac:dyDescent="0.25">
      <c r="A67" s="40" t="s">
        <v>18</v>
      </c>
      <c r="B67" s="47" t="s">
        <v>19</v>
      </c>
      <c r="C67" s="115">
        <f t="shared" si="3"/>
        <v>0</v>
      </c>
      <c r="D67" s="48"/>
      <c r="E67" s="49"/>
      <c r="F67" s="50"/>
      <c r="G67" s="48"/>
      <c r="H67" s="49"/>
      <c r="I67" s="50"/>
      <c r="J67" s="48"/>
      <c r="K67" s="49"/>
      <c r="L67" s="50"/>
      <c r="M67" s="48"/>
      <c r="N67" s="49"/>
      <c r="O67" s="50"/>
      <c r="P67" s="48"/>
      <c r="Q67" s="49"/>
      <c r="R67" s="50"/>
      <c r="S67" s="48"/>
      <c r="T67" s="49"/>
      <c r="U67" s="50"/>
      <c r="V67" s="48"/>
      <c r="W67" s="49"/>
      <c r="X67" s="50"/>
      <c r="Y67" s="48"/>
      <c r="Z67" s="49"/>
      <c r="AA67" s="50"/>
      <c r="AB67" s="48"/>
      <c r="AC67" s="49"/>
      <c r="AD67" s="50"/>
      <c r="AE67" s="51"/>
      <c r="AF67" s="52"/>
      <c r="AG67" s="50"/>
      <c r="AH67" s="51"/>
      <c r="AI67" s="52"/>
      <c r="AJ67" s="50"/>
      <c r="AK67" s="51"/>
      <c r="AL67" s="52"/>
      <c r="AM67" s="50"/>
    </row>
    <row r="68" spans="1:39" s="8" customFormat="1" x14ac:dyDescent="0.25">
      <c r="A68" s="40" t="s">
        <v>18</v>
      </c>
      <c r="B68" s="47" t="s">
        <v>19</v>
      </c>
      <c r="C68" s="115">
        <f t="shared" si="3"/>
        <v>0</v>
      </c>
      <c r="D68" s="48"/>
      <c r="E68" s="49"/>
      <c r="F68" s="50"/>
      <c r="G68" s="48"/>
      <c r="H68" s="49"/>
      <c r="I68" s="50"/>
      <c r="J68" s="48"/>
      <c r="K68" s="49"/>
      <c r="L68" s="50"/>
      <c r="M68" s="48"/>
      <c r="N68" s="49"/>
      <c r="O68" s="50"/>
      <c r="P68" s="48"/>
      <c r="Q68" s="49"/>
      <c r="R68" s="50"/>
      <c r="S68" s="48"/>
      <c r="T68" s="49"/>
      <c r="U68" s="50"/>
      <c r="V68" s="48"/>
      <c r="W68" s="49"/>
      <c r="X68" s="50"/>
      <c r="Y68" s="48"/>
      <c r="Z68" s="49"/>
      <c r="AA68" s="50"/>
      <c r="AB68" s="48"/>
      <c r="AC68" s="49"/>
      <c r="AD68" s="50"/>
      <c r="AE68" s="51"/>
      <c r="AF68" s="52"/>
      <c r="AG68" s="50"/>
      <c r="AH68" s="51"/>
      <c r="AI68" s="52"/>
      <c r="AJ68" s="50"/>
      <c r="AK68" s="51"/>
      <c r="AL68" s="52"/>
      <c r="AM68" s="50"/>
    </row>
    <row r="69" spans="1:39" s="8" customFormat="1" x14ac:dyDescent="0.25">
      <c r="A69" s="40" t="s">
        <v>18</v>
      </c>
      <c r="B69" s="47" t="s">
        <v>19</v>
      </c>
      <c r="C69" s="115">
        <f t="shared" si="3"/>
        <v>0</v>
      </c>
      <c r="D69" s="48"/>
      <c r="E69" s="49"/>
      <c r="F69" s="50"/>
      <c r="G69" s="48"/>
      <c r="H69" s="49"/>
      <c r="I69" s="50"/>
      <c r="J69" s="48"/>
      <c r="K69" s="49"/>
      <c r="L69" s="50"/>
      <c r="M69" s="48"/>
      <c r="N69" s="49"/>
      <c r="O69" s="50"/>
      <c r="P69" s="48"/>
      <c r="Q69" s="49"/>
      <c r="R69" s="50"/>
      <c r="S69" s="48"/>
      <c r="T69" s="49"/>
      <c r="U69" s="50"/>
      <c r="V69" s="48"/>
      <c r="W69" s="49"/>
      <c r="X69" s="50"/>
      <c r="Y69" s="48"/>
      <c r="Z69" s="49"/>
      <c r="AA69" s="50"/>
      <c r="AB69" s="48"/>
      <c r="AC69" s="49"/>
      <c r="AD69" s="50"/>
      <c r="AE69" s="51"/>
      <c r="AF69" s="52"/>
      <c r="AG69" s="50"/>
      <c r="AH69" s="51"/>
      <c r="AI69" s="52"/>
      <c r="AJ69" s="50"/>
      <c r="AK69" s="51"/>
      <c r="AL69" s="52"/>
      <c r="AM69" s="50"/>
    </row>
    <row r="70" spans="1:39" s="8" customFormat="1" x14ac:dyDescent="0.25">
      <c r="A70" s="40" t="s">
        <v>18</v>
      </c>
      <c r="B70" s="47" t="s">
        <v>19</v>
      </c>
      <c r="C70" s="115">
        <f t="shared" si="3"/>
        <v>0</v>
      </c>
      <c r="D70" s="48"/>
      <c r="E70" s="49"/>
      <c r="F70" s="50"/>
      <c r="G70" s="48"/>
      <c r="H70" s="49"/>
      <c r="I70" s="50"/>
      <c r="J70" s="48"/>
      <c r="K70" s="49"/>
      <c r="L70" s="50"/>
      <c r="M70" s="48"/>
      <c r="N70" s="49"/>
      <c r="O70" s="50"/>
      <c r="P70" s="48"/>
      <c r="Q70" s="49"/>
      <c r="R70" s="50"/>
      <c r="S70" s="48"/>
      <c r="T70" s="49"/>
      <c r="U70" s="50"/>
      <c r="V70" s="48"/>
      <c r="W70" s="49"/>
      <c r="X70" s="50"/>
      <c r="Y70" s="48"/>
      <c r="Z70" s="49"/>
      <c r="AA70" s="50"/>
      <c r="AB70" s="48"/>
      <c r="AC70" s="49"/>
      <c r="AD70" s="50"/>
      <c r="AE70" s="51"/>
      <c r="AF70" s="52"/>
      <c r="AG70" s="50"/>
      <c r="AH70" s="51"/>
      <c r="AI70" s="52"/>
      <c r="AJ70" s="50"/>
      <c r="AK70" s="51"/>
      <c r="AL70" s="52"/>
      <c r="AM70" s="50"/>
    </row>
    <row r="71" spans="1:39" s="8" customFormat="1" x14ac:dyDescent="0.25">
      <c r="A71" s="40" t="s">
        <v>18</v>
      </c>
      <c r="B71" s="47" t="s">
        <v>19</v>
      </c>
      <c r="C71" s="115">
        <f t="shared" si="3"/>
        <v>0</v>
      </c>
      <c r="D71" s="48"/>
      <c r="E71" s="49"/>
      <c r="F71" s="50"/>
      <c r="G71" s="48"/>
      <c r="H71" s="49"/>
      <c r="I71" s="50"/>
      <c r="J71" s="48"/>
      <c r="K71" s="49"/>
      <c r="L71" s="50"/>
      <c r="M71" s="48"/>
      <c r="N71" s="49"/>
      <c r="O71" s="50"/>
      <c r="P71" s="48"/>
      <c r="Q71" s="49"/>
      <c r="R71" s="50"/>
      <c r="S71" s="48"/>
      <c r="T71" s="49"/>
      <c r="U71" s="50"/>
      <c r="V71" s="48"/>
      <c r="W71" s="49"/>
      <c r="X71" s="50"/>
      <c r="Y71" s="48"/>
      <c r="Z71" s="49"/>
      <c r="AA71" s="50"/>
      <c r="AB71" s="48"/>
      <c r="AC71" s="49"/>
      <c r="AD71" s="50"/>
      <c r="AE71" s="51"/>
      <c r="AF71" s="52"/>
      <c r="AG71" s="50"/>
      <c r="AH71" s="51"/>
      <c r="AI71" s="52"/>
      <c r="AJ71" s="50"/>
      <c r="AK71" s="51"/>
      <c r="AL71" s="52"/>
      <c r="AM71" s="50"/>
    </row>
    <row r="72" spans="1:39" s="8" customFormat="1" x14ac:dyDescent="0.25">
      <c r="A72" s="40" t="s">
        <v>18</v>
      </c>
      <c r="B72" s="47" t="s">
        <v>19</v>
      </c>
      <c r="C72" s="115">
        <f t="shared" si="3"/>
        <v>0</v>
      </c>
      <c r="D72" s="48"/>
      <c r="E72" s="49"/>
      <c r="F72" s="50"/>
      <c r="G72" s="48"/>
      <c r="H72" s="49"/>
      <c r="I72" s="50"/>
      <c r="J72" s="48"/>
      <c r="K72" s="49"/>
      <c r="L72" s="50"/>
      <c r="M72" s="48"/>
      <c r="N72" s="49"/>
      <c r="O72" s="50"/>
      <c r="P72" s="48"/>
      <c r="Q72" s="49"/>
      <c r="R72" s="50"/>
      <c r="S72" s="48"/>
      <c r="T72" s="49"/>
      <c r="U72" s="50"/>
      <c r="V72" s="48"/>
      <c r="W72" s="49"/>
      <c r="X72" s="50"/>
      <c r="Y72" s="48"/>
      <c r="Z72" s="49"/>
      <c r="AA72" s="50"/>
      <c r="AB72" s="48"/>
      <c r="AC72" s="49"/>
      <c r="AD72" s="50"/>
      <c r="AE72" s="51"/>
      <c r="AF72" s="52"/>
      <c r="AG72" s="50"/>
      <c r="AH72" s="51"/>
      <c r="AI72" s="52"/>
      <c r="AJ72" s="50"/>
      <c r="AK72" s="51"/>
      <c r="AL72" s="52"/>
      <c r="AM72" s="50"/>
    </row>
    <row r="73" spans="1:39" s="8" customFormat="1" x14ac:dyDescent="0.25">
      <c r="A73" s="40" t="s">
        <v>18</v>
      </c>
      <c r="B73" s="47" t="s">
        <v>19</v>
      </c>
      <c r="C73" s="115">
        <f t="shared" si="3"/>
        <v>0</v>
      </c>
      <c r="D73" s="48"/>
      <c r="E73" s="49"/>
      <c r="F73" s="50"/>
      <c r="G73" s="48"/>
      <c r="H73" s="49"/>
      <c r="I73" s="50"/>
      <c r="J73" s="48"/>
      <c r="K73" s="49"/>
      <c r="L73" s="50"/>
      <c r="M73" s="48"/>
      <c r="N73" s="49"/>
      <c r="O73" s="50"/>
      <c r="P73" s="48"/>
      <c r="Q73" s="49"/>
      <c r="R73" s="50"/>
      <c r="S73" s="48"/>
      <c r="T73" s="49"/>
      <c r="U73" s="50"/>
      <c r="V73" s="48"/>
      <c r="W73" s="49"/>
      <c r="X73" s="50"/>
      <c r="Y73" s="48"/>
      <c r="Z73" s="49"/>
      <c r="AA73" s="50"/>
      <c r="AB73" s="48"/>
      <c r="AC73" s="49"/>
      <c r="AD73" s="50"/>
      <c r="AE73" s="51"/>
      <c r="AF73" s="52"/>
      <c r="AG73" s="50"/>
      <c r="AH73" s="51"/>
      <c r="AI73" s="52"/>
      <c r="AJ73" s="50"/>
      <c r="AK73" s="51"/>
      <c r="AL73" s="52"/>
      <c r="AM73" s="50"/>
    </row>
    <row r="74" spans="1:39" ht="15" x14ac:dyDescent="0.25">
      <c r="A74" s="34" t="s">
        <v>85</v>
      </c>
      <c r="B74" s="35"/>
      <c r="C74" s="117">
        <f t="shared" si="3"/>
        <v>0</v>
      </c>
      <c r="D74" s="38"/>
      <c r="E74" s="39"/>
      <c r="F74" s="29">
        <f>IF(F61&gt;$B$27,0,SUM(F64:F73))</f>
        <v>0</v>
      </c>
      <c r="G74" s="38"/>
      <c r="H74" s="39"/>
      <c r="I74" s="29">
        <f>IF(I61&gt;$B$27,0,SUM(I64:I73))</f>
        <v>0</v>
      </c>
      <c r="J74" s="38"/>
      <c r="K74" s="39"/>
      <c r="L74" s="29">
        <f>IF(L61&gt;$B$27,0,SUM(L64:L73))</f>
        <v>0</v>
      </c>
      <c r="M74" s="38"/>
      <c r="N74" s="39"/>
      <c r="O74" s="29">
        <f>IF(O61&gt;$B$27,0,SUM(O64:O73))</f>
        <v>0</v>
      </c>
      <c r="P74" s="38"/>
      <c r="Q74" s="39"/>
      <c r="R74" s="29">
        <f>IF(R61&gt;$B$27,0,SUM(R64:R73))</f>
        <v>0</v>
      </c>
      <c r="S74" s="38"/>
      <c r="T74" s="39"/>
      <c r="U74" s="29">
        <f>IF(U61&gt;$B$27,0,SUM(U64:U73))</f>
        <v>0</v>
      </c>
      <c r="V74" s="38"/>
      <c r="W74" s="39"/>
      <c r="X74" s="29">
        <f>IF(X61&gt;$B$27,0,SUM(X64:X73))</f>
        <v>0</v>
      </c>
      <c r="Y74" s="38"/>
      <c r="Z74" s="39"/>
      <c r="AA74" s="29">
        <f>IF(AA61&gt;$B$27,0,SUM(AA64:AA73))</f>
        <v>0</v>
      </c>
      <c r="AB74" s="38"/>
      <c r="AC74" s="39"/>
      <c r="AD74" s="29">
        <f>IF(AD61&gt;$B$27,0,SUM(AD64:AD73))</f>
        <v>0</v>
      </c>
      <c r="AE74" s="38"/>
      <c r="AF74" s="39"/>
      <c r="AG74" s="29">
        <f>IF(AG61&gt;$B$27,0,SUM(AG64:AG73))</f>
        <v>0</v>
      </c>
      <c r="AH74" s="38"/>
      <c r="AI74" s="39"/>
      <c r="AJ74" s="29">
        <f>IF(AJ61&gt;$B$27,0,SUM(AJ64:AJ73))</f>
        <v>0</v>
      </c>
      <c r="AK74" s="38"/>
      <c r="AL74" s="39"/>
      <c r="AM74" s="29">
        <f>IF(AM61&gt;$B$27,0,SUM(AM64:AM73))</f>
        <v>0</v>
      </c>
    </row>
    <row r="75" spans="1:39" ht="7.5" customHeight="1" x14ac:dyDescent="0.25">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row>
    <row r="76" spans="1:39" ht="15" x14ac:dyDescent="0.25">
      <c r="A76" s="227" t="s">
        <v>142</v>
      </c>
      <c r="B76" s="228"/>
      <c r="C76" s="143" t="s">
        <v>0</v>
      </c>
      <c r="D76" s="227" t="str">
        <f>$A$32</f>
        <v/>
      </c>
      <c r="E76" s="229"/>
      <c r="F76" s="229"/>
      <c r="G76" s="227" t="str">
        <f>$A$33</f>
        <v/>
      </c>
      <c r="H76" s="229"/>
      <c r="I76" s="229"/>
      <c r="J76" s="227" t="str">
        <f>$A$34</f>
        <v/>
      </c>
      <c r="K76" s="229"/>
      <c r="L76" s="229"/>
      <c r="M76" s="227" t="str">
        <f>$A$35</f>
        <v/>
      </c>
      <c r="N76" s="229"/>
      <c r="O76" s="229"/>
      <c r="P76" s="227" t="str">
        <f>$A$36</f>
        <v/>
      </c>
      <c r="Q76" s="229"/>
      <c r="R76" s="229"/>
      <c r="S76" s="227" t="str">
        <f>$A$37</f>
        <v/>
      </c>
      <c r="T76" s="229"/>
      <c r="U76" s="229"/>
      <c r="V76" s="227" t="str">
        <f>$A$38</f>
        <v/>
      </c>
      <c r="W76" s="229"/>
      <c r="X76" s="229"/>
      <c r="Y76" s="227" t="str">
        <f>$A$39</f>
        <v/>
      </c>
      <c r="Z76" s="229"/>
      <c r="AA76" s="229"/>
      <c r="AB76" s="227" t="str">
        <f>$A$40</f>
        <v/>
      </c>
      <c r="AC76" s="229"/>
      <c r="AD76" s="229"/>
      <c r="AE76" s="227" t="str">
        <f>$A$41</f>
        <v/>
      </c>
      <c r="AF76" s="229"/>
      <c r="AG76" s="229"/>
      <c r="AH76" s="227" t="str">
        <f>$A$42</f>
        <v/>
      </c>
      <c r="AI76" s="229"/>
      <c r="AJ76" s="229"/>
      <c r="AK76" s="227" t="str">
        <f>$A$43</f>
        <v/>
      </c>
      <c r="AL76" s="229"/>
      <c r="AM76" s="229"/>
    </row>
    <row r="77" spans="1:39" s="8" customFormat="1" ht="28.5" x14ac:dyDescent="0.25">
      <c r="A77" s="31" t="s">
        <v>16</v>
      </c>
      <c r="B77" s="33" t="s">
        <v>52</v>
      </c>
      <c r="C77" s="116" t="s">
        <v>15</v>
      </c>
      <c r="D77" s="36"/>
      <c r="E77" s="37"/>
      <c r="F77" s="32" t="str">
        <f>IF($B$27&lt;D$46,"","Dépenses prévisionnelles")</f>
        <v/>
      </c>
      <c r="G77" s="36"/>
      <c r="H77" s="37"/>
      <c r="I77" s="32" t="str">
        <f>IF($B$27&lt;G$46,"","Dépenses prévisionnelles")</f>
        <v/>
      </c>
      <c r="J77" s="36"/>
      <c r="K77" s="37"/>
      <c r="L77" s="32" t="str">
        <f>IF($B$27&lt;J$46,"","Dépenses prévisionnelles")</f>
        <v/>
      </c>
      <c r="M77" s="36"/>
      <c r="N77" s="37"/>
      <c r="O77" s="32" t="str">
        <f>IF($B$27&lt;M$46,"","Dépenses prévisionnelles")</f>
        <v/>
      </c>
      <c r="P77" s="36"/>
      <c r="Q77" s="37"/>
      <c r="R77" s="32" t="str">
        <f>IF($B$27&lt;P$46,"","Dépenses prévisionnelles")</f>
        <v/>
      </c>
      <c r="S77" s="36"/>
      <c r="T77" s="37"/>
      <c r="U77" s="32" t="str">
        <f>IF($B$27&lt;S$46,"","Dépenses prévisionnelles")</f>
        <v/>
      </c>
      <c r="V77" s="36"/>
      <c r="W77" s="37"/>
      <c r="X77" s="32" t="str">
        <f>IF($B$27&lt;V$46,"","Dépenses prévisionnelles")</f>
        <v/>
      </c>
      <c r="Y77" s="36"/>
      <c r="Z77" s="37"/>
      <c r="AA77" s="32" t="str">
        <f>IF($B$27&lt;Y$46,"","Dépenses prévisionnelles")</f>
        <v/>
      </c>
      <c r="AB77" s="36"/>
      <c r="AC77" s="37"/>
      <c r="AD77" s="32" t="str">
        <f>IF($B$27&lt;AB$46,"","Dépenses prévisionnelles")</f>
        <v/>
      </c>
      <c r="AE77" s="36"/>
      <c r="AF77" s="37"/>
      <c r="AG77" s="32" t="str">
        <f>IF($B$27&lt;AE$46,"","Dépenses prévisionnelles")</f>
        <v/>
      </c>
      <c r="AH77" s="36"/>
      <c r="AI77" s="37"/>
      <c r="AJ77" s="32" t="str">
        <f>IF($B$27&lt;AH$46,"","Dépenses prévisionnelles")</f>
        <v/>
      </c>
      <c r="AK77" s="36"/>
      <c r="AL77" s="37"/>
      <c r="AM77" s="32" t="str">
        <f>IF($B$27&lt;AK$46,"","Dépenses prévisionnelles")</f>
        <v/>
      </c>
    </row>
    <row r="78" spans="1:39" s="8" customFormat="1" x14ac:dyDescent="0.25">
      <c r="A78" s="40" t="s">
        <v>18</v>
      </c>
      <c r="B78" s="41" t="s">
        <v>19</v>
      </c>
      <c r="C78" s="114">
        <f t="shared" ref="C78:C83" si="4">IF($B$27&gt;=1,F78,0)+IF($B$27&gt;=2,I78,0)+IF($B$27&gt;=3,L78,0)+IF($B$27&gt;=4,O78,0)+IF($B$27&gt;=5,R78,0)+IF($B$27&gt;=6,U78,0)+IF($B$27&gt;=7,X78,0)+IF($B$27&gt;=8,AA78,0)+IF($B$27&gt;=9,AD78,0)+IF($B$27&gt;=10,AG78)</f>
        <v>0</v>
      </c>
      <c r="D78" s="42"/>
      <c r="E78" s="43"/>
      <c r="F78" s="44"/>
      <c r="G78" s="42"/>
      <c r="H78" s="43"/>
      <c r="I78" s="44"/>
      <c r="J78" s="42"/>
      <c r="K78" s="43"/>
      <c r="L78" s="44"/>
      <c r="M78" s="42"/>
      <c r="N78" s="43"/>
      <c r="O78" s="44"/>
      <c r="P78" s="42"/>
      <c r="Q78" s="43"/>
      <c r="R78" s="44"/>
      <c r="S78" s="42"/>
      <c r="T78" s="43"/>
      <c r="U78" s="44"/>
      <c r="V78" s="42"/>
      <c r="W78" s="43"/>
      <c r="X78" s="44"/>
      <c r="Y78" s="42"/>
      <c r="Z78" s="43"/>
      <c r="AA78" s="44"/>
      <c r="AB78" s="42"/>
      <c r="AC78" s="43"/>
      <c r="AD78" s="44"/>
      <c r="AE78" s="45"/>
      <c r="AF78" s="46"/>
      <c r="AG78" s="44"/>
      <c r="AH78" s="45"/>
      <c r="AI78" s="46"/>
      <c r="AJ78" s="44"/>
      <c r="AK78" s="45"/>
      <c r="AL78" s="46"/>
      <c r="AM78" s="44"/>
    </row>
    <row r="79" spans="1:39" s="8" customFormat="1" x14ac:dyDescent="0.25">
      <c r="A79" s="40" t="s">
        <v>18</v>
      </c>
      <c r="B79" s="47" t="s">
        <v>19</v>
      </c>
      <c r="C79" s="115">
        <f t="shared" si="4"/>
        <v>0</v>
      </c>
      <c r="D79" s="48"/>
      <c r="E79" s="49"/>
      <c r="F79" s="50"/>
      <c r="G79" s="48"/>
      <c r="H79" s="49"/>
      <c r="I79" s="50"/>
      <c r="J79" s="48"/>
      <c r="K79" s="49"/>
      <c r="L79" s="50"/>
      <c r="M79" s="48"/>
      <c r="N79" s="49"/>
      <c r="O79" s="50"/>
      <c r="P79" s="48"/>
      <c r="Q79" s="49"/>
      <c r="R79" s="50"/>
      <c r="S79" s="48"/>
      <c r="T79" s="49"/>
      <c r="U79" s="50"/>
      <c r="V79" s="48"/>
      <c r="W79" s="49"/>
      <c r="X79" s="50"/>
      <c r="Y79" s="48"/>
      <c r="Z79" s="49"/>
      <c r="AA79" s="50"/>
      <c r="AB79" s="48"/>
      <c r="AC79" s="49"/>
      <c r="AD79" s="50"/>
      <c r="AE79" s="51"/>
      <c r="AF79" s="52"/>
      <c r="AG79" s="50"/>
      <c r="AH79" s="51"/>
      <c r="AI79" s="52"/>
      <c r="AJ79" s="50"/>
      <c r="AK79" s="51"/>
      <c r="AL79" s="52"/>
      <c r="AM79" s="50"/>
    </row>
    <row r="80" spans="1:39" s="8" customFormat="1" x14ac:dyDescent="0.25">
      <c r="A80" s="40" t="s">
        <v>18</v>
      </c>
      <c r="B80" s="47" t="s">
        <v>19</v>
      </c>
      <c r="C80" s="115">
        <f t="shared" si="4"/>
        <v>0</v>
      </c>
      <c r="D80" s="48"/>
      <c r="E80" s="49"/>
      <c r="F80" s="50"/>
      <c r="G80" s="48"/>
      <c r="H80" s="49"/>
      <c r="I80" s="50"/>
      <c r="J80" s="48"/>
      <c r="K80" s="49"/>
      <c r="L80" s="50"/>
      <c r="M80" s="48"/>
      <c r="N80" s="49"/>
      <c r="O80" s="50"/>
      <c r="P80" s="48"/>
      <c r="Q80" s="49"/>
      <c r="R80" s="50"/>
      <c r="S80" s="48"/>
      <c r="T80" s="49"/>
      <c r="U80" s="50"/>
      <c r="V80" s="48"/>
      <c r="W80" s="49"/>
      <c r="X80" s="50"/>
      <c r="Y80" s="48"/>
      <c r="Z80" s="49"/>
      <c r="AA80" s="50"/>
      <c r="AB80" s="48"/>
      <c r="AC80" s="49"/>
      <c r="AD80" s="50"/>
      <c r="AE80" s="51"/>
      <c r="AF80" s="52"/>
      <c r="AG80" s="50"/>
      <c r="AH80" s="51"/>
      <c r="AI80" s="52"/>
      <c r="AJ80" s="50"/>
      <c r="AK80" s="51"/>
      <c r="AL80" s="52"/>
      <c r="AM80" s="50"/>
    </row>
    <row r="81" spans="1:39" s="8" customFormat="1" x14ac:dyDescent="0.25">
      <c r="A81" s="40" t="s">
        <v>18</v>
      </c>
      <c r="B81" s="47" t="s">
        <v>19</v>
      </c>
      <c r="C81" s="115">
        <f t="shared" si="4"/>
        <v>0</v>
      </c>
      <c r="D81" s="48"/>
      <c r="E81" s="49"/>
      <c r="F81" s="50"/>
      <c r="G81" s="48"/>
      <c r="H81" s="49"/>
      <c r="I81" s="50"/>
      <c r="J81" s="48"/>
      <c r="K81" s="49"/>
      <c r="L81" s="50"/>
      <c r="M81" s="48"/>
      <c r="N81" s="49"/>
      <c r="O81" s="50"/>
      <c r="P81" s="48"/>
      <c r="Q81" s="49"/>
      <c r="R81" s="50"/>
      <c r="S81" s="48"/>
      <c r="T81" s="49"/>
      <c r="U81" s="50"/>
      <c r="V81" s="48"/>
      <c r="W81" s="49"/>
      <c r="X81" s="50"/>
      <c r="Y81" s="48"/>
      <c r="Z81" s="49"/>
      <c r="AA81" s="50"/>
      <c r="AB81" s="48"/>
      <c r="AC81" s="49"/>
      <c r="AD81" s="50"/>
      <c r="AE81" s="51"/>
      <c r="AF81" s="52"/>
      <c r="AG81" s="50"/>
      <c r="AH81" s="51"/>
      <c r="AI81" s="52"/>
      <c r="AJ81" s="50"/>
      <c r="AK81" s="51"/>
      <c r="AL81" s="52"/>
      <c r="AM81" s="50"/>
    </row>
    <row r="82" spans="1:39" s="8" customFormat="1" x14ac:dyDescent="0.25">
      <c r="A82" s="40" t="s">
        <v>18</v>
      </c>
      <c r="B82" s="47" t="s">
        <v>19</v>
      </c>
      <c r="C82" s="115">
        <f t="shared" si="4"/>
        <v>0</v>
      </c>
      <c r="D82" s="48"/>
      <c r="E82" s="49"/>
      <c r="F82" s="50"/>
      <c r="G82" s="48"/>
      <c r="H82" s="49"/>
      <c r="I82" s="50"/>
      <c r="J82" s="48"/>
      <c r="K82" s="49"/>
      <c r="L82" s="50"/>
      <c r="M82" s="48"/>
      <c r="N82" s="49"/>
      <c r="O82" s="50"/>
      <c r="P82" s="48"/>
      <c r="Q82" s="49"/>
      <c r="R82" s="50"/>
      <c r="S82" s="48"/>
      <c r="T82" s="49"/>
      <c r="U82" s="50"/>
      <c r="V82" s="48"/>
      <c r="W82" s="49"/>
      <c r="X82" s="50"/>
      <c r="Y82" s="48"/>
      <c r="Z82" s="49"/>
      <c r="AA82" s="50"/>
      <c r="AB82" s="48"/>
      <c r="AC82" s="49"/>
      <c r="AD82" s="50"/>
      <c r="AE82" s="51"/>
      <c r="AF82" s="52"/>
      <c r="AG82" s="50"/>
      <c r="AH82" s="51"/>
      <c r="AI82" s="52"/>
      <c r="AJ82" s="50"/>
      <c r="AK82" s="51"/>
      <c r="AL82" s="52"/>
      <c r="AM82" s="50"/>
    </row>
    <row r="83" spans="1:39" ht="15" x14ac:dyDescent="0.25">
      <c r="A83" s="34" t="s">
        <v>86</v>
      </c>
      <c r="B83" s="35"/>
      <c r="C83" s="117">
        <f t="shared" si="4"/>
        <v>0</v>
      </c>
      <c r="D83" s="38"/>
      <c r="E83" s="39"/>
      <c r="F83" s="29">
        <f>IF(F75&gt;$B$27,0,SUM(F78:F82))</f>
        <v>0</v>
      </c>
      <c r="G83" s="38"/>
      <c r="H83" s="39"/>
      <c r="I83" s="29">
        <f>IF(I75&gt;$B$27,0,SUM(I78:I82))</f>
        <v>0</v>
      </c>
      <c r="J83" s="38"/>
      <c r="K83" s="39"/>
      <c r="L83" s="29">
        <f>IF(L75&gt;$B$27,0,SUM(L78:L82))</f>
        <v>0</v>
      </c>
      <c r="M83" s="38"/>
      <c r="N83" s="39"/>
      <c r="O83" s="29">
        <f>IF(O75&gt;$B$27,0,SUM(O78:O82))</f>
        <v>0</v>
      </c>
      <c r="P83" s="38"/>
      <c r="Q83" s="39"/>
      <c r="R83" s="29">
        <f>IF(R75&gt;$B$27,0,SUM(R78:R82))</f>
        <v>0</v>
      </c>
      <c r="S83" s="38"/>
      <c r="T83" s="39"/>
      <c r="U83" s="29">
        <f>IF(U75&gt;$B$27,0,SUM(U78:U82))</f>
        <v>0</v>
      </c>
      <c r="V83" s="38"/>
      <c r="W83" s="39"/>
      <c r="X83" s="29">
        <f>IF(X75&gt;$B$27,0,SUM(X78:X82))</f>
        <v>0</v>
      </c>
      <c r="Y83" s="38"/>
      <c r="Z83" s="39"/>
      <c r="AA83" s="29">
        <f>IF(AA75&gt;$B$27,0,SUM(AA78:AA82))</f>
        <v>0</v>
      </c>
      <c r="AB83" s="38"/>
      <c r="AC83" s="39"/>
      <c r="AD83" s="29">
        <f>IF(AD75&gt;$B$27,0,SUM(AD78:AD82))</f>
        <v>0</v>
      </c>
      <c r="AE83" s="38"/>
      <c r="AF83" s="39"/>
      <c r="AG83" s="29">
        <f>IF(AG75&gt;$B$27,0,SUM(AG78:AG82))</f>
        <v>0</v>
      </c>
      <c r="AH83" s="38"/>
      <c r="AI83" s="39"/>
      <c r="AJ83" s="29">
        <f>IF(AJ75&gt;$B$27,0,SUM(AJ78:AJ82))</f>
        <v>0</v>
      </c>
      <c r="AK83" s="38"/>
      <c r="AL83" s="39"/>
      <c r="AM83" s="29">
        <f>IF(AM75&gt;$B$27,0,SUM(AM78:AM82))</f>
        <v>0</v>
      </c>
    </row>
    <row r="84" spans="1:39" ht="7.5" customHeight="1" x14ac:dyDescent="0.25">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row>
    <row r="85" spans="1:39" ht="7.5" customHeight="1" x14ac:dyDescent="0.25">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row>
    <row r="86" spans="1:39" ht="15" x14ac:dyDescent="0.25">
      <c r="A86" s="245" t="s">
        <v>88</v>
      </c>
      <c r="B86" s="246"/>
      <c r="C86" s="143" t="s">
        <v>0</v>
      </c>
      <c r="D86" s="230" t="str">
        <f>$A$32</f>
        <v/>
      </c>
      <c r="E86" s="231"/>
      <c r="F86" s="231"/>
      <c r="G86" s="230" t="str">
        <f>$A$33</f>
        <v/>
      </c>
      <c r="H86" s="231"/>
      <c r="I86" s="231"/>
      <c r="J86" s="230" t="str">
        <f>$A$34</f>
        <v/>
      </c>
      <c r="K86" s="231"/>
      <c r="L86" s="231"/>
      <c r="M86" s="230" t="str">
        <f>$A$35</f>
        <v/>
      </c>
      <c r="N86" s="231"/>
      <c r="O86" s="231"/>
      <c r="P86" s="230" t="str">
        <f>$A$36</f>
        <v/>
      </c>
      <c r="Q86" s="231"/>
      <c r="R86" s="231"/>
      <c r="S86" s="230" t="str">
        <f>$A$37</f>
        <v/>
      </c>
      <c r="T86" s="231"/>
      <c r="U86" s="231"/>
      <c r="V86" s="230" t="str">
        <f>$A$38</f>
        <v/>
      </c>
      <c r="W86" s="231"/>
      <c r="X86" s="231"/>
      <c r="Y86" s="230" t="str">
        <f>$A$39</f>
        <v/>
      </c>
      <c r="Z86" s="231"/>
      <c r="AA86" s="231"/>
      <c r="AB86" s="230" t="str">
        <f>$A$40</f>
        <v/>
      </c>
      <c r="AC86" s="231"/>
      <c r="AD86" s="231"/>
      <c r="AE86" s="230" t="str">
        <f>$A$41</f>
        <v/>
      </c>
      <c r="AF86" s="231"/>
      <c r="AG86" s="231"/>
      <c r="AH86" s="230" t="str">
        <f>$A$42</f>
        <v/>
      </c>
      <c r="AI86" s="231"/>
      <c r="AJ86" s="231"/>
      <c r="AK86" s="230" t="str">
        <f>$A$43</f>
        <v/>
      </c>
      <c r="AL86" s="231"/>
      <c r="AM86" s="231"/>
    </row>
    <row r="87" spans="1:39" s="8" customFormat="1" ht="28.5" x14ac:dyDescent="0.25">
      <c r="A87" s="247"/>
      <c r="B87" s="248"/>
      <c r="C87" s="116" t="s">
        <v>15</v>
      </c>
      <c r="D87" s="70"/>
      <c r="E87" s="71"/>
      <c r="F87" s="72" t="str">
        <f>IF($B$27&lt;D$46,"","Dépenses prévisionnelles")</f>
        <v/>
      </c>
      <c r="G87" s="70"/>
      <c r="H87" s="71"/>
      <c r="I87" s="72" t="str">
        <f>IF($B$27&lt;G$46,"","Dépenses prévisionnelles")</f>
        <v/>
      </c>
      <c r="J87" s="70"/>
      <c r="K87" s="71"/>
      <c r="L87" s="72" t="str">
        <f>IF($B$27&lt;J$46,"","Dépenses prévisionnelles")</f>
        <v/>
      </c>
      <c r="M87" s="70"/>
      <c r="N87" s="71"/>
      <c r="O87" s="72" t="str">
        <f>IF($B$27&lt;M$46,"","Dépenses prévisionnelles")</f>
        <v/>
      </c>
      <c r="P87" s="70"/>
      <c r="Q87" s="71"/>
      <c r="R87" s="72" t="str">
        <f>IF($B$27&lt;P$46,"","Dépenses prévisionnelles")</f>
        <v/>
      </c>
      <c r="S87" s="70"/>
      <c r="T87" s="71"/>
      <c r="U87" s="72" t="str">
        <f>IF($B$27&lt;S$46,"","Dépenses prévisionnelles")</f>
        <v/>
      </c>
      <c r="V87" s="70"/>
      <c r="W87" s="71"/>
      <c r="X87" s="72" t="str">
        <f>IF($B$27&lt;V$46,"","Dépenses prévisionnelles")</f>
        <v/>
      </c>
      <c r="Y87" s="70"/>
      <c r="Z87" s="71"/>
      <c r="AA87" s="72" t="str">
        <f>IF($B$27&lt;Y$46,"","Dépenses prévisionnelles")</f>
        <v/>
      </c>
      <c r="AB87" s="70"/>
      <c r="AC87" s="71"/>
      <c r="AD87" s="72" t="str">
        <f>IF($B$27&lt;AB$46,"","Dépenses prévisionnelles")</f>
        <v/>
      </c>
      <c r="AE87" s="70"/>
      <c r="AF87" s="71"/>
      <c r="AG87" s="72" t="str">
        <f>IF($B$27&lt;AE$46,"","Dépenses prévisionnelles")</f>
        <v/>
      </c>
      <c r="AH87" s="70"/>
      <c r="AI87" s="71"/>
      <c r="AJ87" s="72" t="str">
        <f>IF($B$27&lt;AH$46,"","Dépenses prévisionnelles")</f>
        <v/>
      </c>
      <c r="AK87" s="70"/>
      <c r="AL87" s="71"/>
      <c r="AM87" s="72" t="str">
        <f>IF($B$27&lt;AK$46,"","Dépenses prévisionnelles")</f>
        <v/>
      </c>
    </row>
    <row r="88" spans="1:39" ht="15" x14ac:dyDescent="0.25">
      <c r="A88" s="58" t="s">
        <v>87</v>
      </c>
      <c r="B88" s="59"/>
      <c r="C88" s="117">
        <f>IF(AM$46&gt;$B$27,0,IFERROR(C60,0)+IFERROR(C74,0)+IFERROR(C83,0))</f>
        <v>0</v>
      </c>
      <c r="D88" s="73"/>
      <c r="E88" s="74"/>
      <c r="F88" s="75">
        <f>IF(D$46&gt;$B$27,0,IFERROR(F60,0)+IFERROR(F74,0)+IFERROR(F83,0))</f>
        <v>0</v>
      </c>
      <c r="G88" s="73"/>
      <c r="H88" s="74"/>
      <c r="I88" s="75">
        <f>IF(G$46&gt;$B$27,0,IFERROR(I60,0)+IFERROR(I74,0)+IFERROR(I83,0)+IFERROR(#REF!,0))</f>
        <v>0</v>
      </c>
      <c r="J88" s="73"/>
      <c r="K88" s="74"/>
      <c r="L88" s="75">
        <f>IF(J$46&gt;$B$27,0,IFERROR(L60,0)+IFERROR(L74,0)+IFERROR(L83,0)+IFERROR(#REF!,0))</f>
        <v>0</v>
      </c>
      <c r="M88" s="73"/>
      <c r="N88" s="74"/>
      <c r="O88" s="75">
        <f>IF(M$46&gt;$B$27,0,IFERROR(O60,0)+IFERROR(O74,0)+IFERROR(O83,0)+IFERROR(#REF!,0))</f>
        <v>0</v>
      </c>
      <c r="P88" s="73"/>
      <c r="Q88" s="74"/>
      <c r="R88" s="75">
        <f>IF(P$46&gt;$B$27,0,IFERROR(R60,0)+IFERROR(R74,0)+IFERROR(R83,0)+IFERROR(#REF!,0))</f>
        <v>0</v>
      </c>
      <c r="S88" s="73"/>
      <c r="T88" s="74"/>
      <c r="U88" s="75">
        <f>IF(S$46&gt;$B$27,0,IFERROR(U60,0)+IFERROR(U74,0)+IFERROR(U83,0)+IFERROR(#REF!,0))</f>
        <v>0</v>
      </c>
      <c r="V88" s="73"/>
      <c r="W88" s="74"/>
      <c r="X88" s="75">
        <f>IF(V$46&gt;$B$27,0,IFERROR(X60,0)+IFERROR(X74,0)+IFERROR(X83,0)+IFERROR(#REF!,0))</f>
        <v>0</v>
      </c>
      <c r="Y88" s="73"/>
      <c r="Z88" s="74"/>
      <c r="AA88" s="75">
        <f>IF(Y$46&gt;$B$27,0,IFERROR(AA60,0)+IFERROR(AA74,0)+IFERROR(AA83,0)+IFERROR(#REF!,0))</f>
        <v>0</v>
      </c>
      <c r="AB88" s="73"/>
      <c r="AC88" s="74"/>
      <c r="AD88" s="75">
        <f>IF(AB$46&gt;$B$27,0,IFERROR(AD60,0)+IFERROR(AD74,0)+IFERROR(AD83,0)+IFERROR(#REF!,0))</f>
        <v>0</v>
      </c>
      <c r="AE88" s="73"/>
      <c r="AF88" s="74"/>
      <c r="AG88" s="75">
        <f>IF(AE$46&gt;$B$27,0,IFERROR(AG60,0)+IFERROR(AG74,0)+IFERROR(AG83,0)+IFERROR(#REF!,0))</f>
        <v>0</v>
      </c>
      <c r="AH88" s="73"/>
      <c r="AI88" s="74"/>
      <c r="AJ88" s="75">
        <f>IF(AH$46&gt;$B$27,0,IFERROR(AJ60,0)+IFERROR(AJ74,0)+IFERROR(AJ83,0)+IFERROR(#REF!,0))</f>
        <v>0</v>
      </c>
      <c r="AK88" s="73"/>
      <c r="AL88" s="74"/>
      <c r="AM88" s="75">
        <f>IF(AK$46&gt;$B$27,0,IFERROR(AM60,0)+IFERROR(AM74,0)+IFERROR(AM83,0)+IFERROR(#REF!,0))</f>
        <v>0</v>
      </c>
    </row>
    <row r="89" spans="1:39" s="24" customFormat="1" ht="26.25" x14ac:dyDescent="0.25">
      <c r="A89" s="23"/>
      <c r="C89" s="25"/>
      <c r="D89" s="25"/>
      <c r="E89" s="26"/>
    </row>
    <row r="90" spans="1:39" s="3" customFormat="1" ht="27.95" customHeight="1" x14ac:dyDescent="0.25">
      <c r="A90" s="6" t="s">
        <v>62</v>
      </c>
      <c r="B90" s="6"/>
      <c r="C90" s="6"/>
      <c r="D90" s="6"/>
      <c r="E90" s="6"/>
    </row>
    <row r="91" spans="1:39" ht="27" customHeight="1" x14ac:dyDescent="0.25">
      <c r="A91" s="108" t="s">
        <v>58</v>
      </c>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row>
    <row r="92" spans="1:39" s="8" customFormat="1" ht="45" x14ac:dyDescent="0.25">
      <c r="A92" s="61" t="s">
        <v>8</v>
      </c>
      <c r="B92" s="62"/>
      <c r="C92" s="139" t="s">
        <v>27</v>
      </c>
      <c r="D92" s="137" t="s">
        <v>28</v>
      </c>
      <c r="E92" s="137" t="s">
        <v>68</v>
      </c>
    </row>
    <row r="93" spans="1:39" x14ac:dyDescent="0.25">
      <c r="A93" s="54" t="s">
        <v>11</v>
      </c>
      <c r="B93" s="55"/>
      <c r="C93" s="121">
        <f>IF(AND($B$27&gt;=1,$B$32=$A93),F$88,0)+IF(AND($B$27&gt;=2,$B$33=$A93),I$88,0)+IF(AND($B$27&gt;=3,$B$34=$A93),L$88,0)+IF(AND($B$27&gt;=4,$B$35=$A93),O$88,0)+IF(AND($B$27&gt;=5,$B$36=$A93),R$88,0)+IF(AND($B$27&gt;=6,$B$37=$A93),U$88,0)+IF(AND($B$27&gt;=7,$B$38=$A93),X$88,0)+IF(AND($B$27&gt;=8,$B$39=$A93),AA$88,0)+IF(AND($B$27&gt;=9,$B$40=$A93),AD$88,0)+IF(AND($B$27&gt;=10,$B$41=$A93),AG$88,0)</f>
        <v>0</v>
      </c>
      <c r="D93" s="64">
        <f>IF(AND($B$21="publique", $B$26="Organisme de recherche et de diffusion des connaissances"), 100%,IF(AND($B$21="privée", $B$26="Organisme de recherche et de diffusion des connaissances"), 80%,IF(AND($B$26="Entreprise", $B$20="Petite ou moyenne", $B$28="aucune"), 60%,IF(AND($B$26="Entreprise", $B$20="GE", $B$28="aucune"), 50%,IF(AND($B$26="Entreprise", $B$20="Petite ou moyenne", $B$28="majoration possible"), 75%,IF(AND($B$26="Entreprise", $B$20="GE", $B$28="majoration possible"), 65%, 0%))))))</f>
        <v>0</v>
      </c>
      <c r="E93" s="65">
        <f>ROUND(C93*D93,2)</f>
        <v>0</v>
      </c>
    </row>
    <row r="94" spans="1:39" x14ac:dyDescent="0.25">
      <c r="A94" s="54" t="s">
        <v>13</v>
      </c>
      <c r="B94" s="55"/>
      <c r="C94" s="119">
        <f>IF(AND($B$27&gt;=1,$B$32=$A94),F$88,0)+IF(AND($B$27&gt;=2,$B$33=$A94),I$88,0)+IF(AND($B$27&gt;=3,$B$34=$A94),L$88,0)+IF(AND($B$27&gt;=4,$B$35=$A94),O$88,0)+IF(AND($B$27&gt;=5,$B$36=$A94),R$88,0)+IF(AND($B$27&gt;=6,$B$37=$A94),U$88,0)+IF(AND($B$27&gt;=7,$B$38=$A94),X$88,0)+IF(AND($B$27&gt;=8,$B$39=$A94),AA$88,0)+IF(AND($B$27&gt;=9,$B$40=$A94),AD$88,0)+IF(AND($B$27&gt;=10,$B$41=$A94),AG$88,0)</f>
        <v>0</v>
      </c>
      <c r="D94" s="64">
        <f>IF(AND($B$21="publique", $B$26="Organisme de recherche et de diffusion des connaissances"), 100%,IF(AND($B$21="privée", $B$26="Organisme de recherche et de diffusion des connaissances"), 80%,IF(AND($B$26="Entreprise", $B$20="petite ou moyenne", $B$28="aucune"), 35%,IF(AND($B$26="Entreprise", $B$20="GE", $B$28="aucune"),25%,IF(AND($B$26="Entreprise", $B$20="petite ou moyenne", $B$28="majoration possible"), 50%,IF(AND($B$26="Entreprise", $B$20="GE", $B$28="majoration possible"), 40%, 0%))))))</f>
        <v>0</v>
      </c>
      <c r="E94" s="65">
        <f>ROUND(C94*D94,2)</f>
        <v>0</v>
      </c>
    </row>
    <row r="95" spans="1:39" ht="15" x14ac:dyDescent="0.25">
      <c r="A95" s="58"/>
      <c r="B95" s="59"/>
      <c r="C95" s="138">
        <f>SUM(C93:C94)</f>
        <v>0</v>
      </c>
      <c r="D95" s="60"/>
      <c r="E95" s="66">
        <f>SUM(E93:E94)</f>
        <v>0</v>
      </c>
    </row>
    <row r="96" spans="1:39" ht="15" thickBot="1" x14ac:dyDescent="0.3"/>
    <row r="97" spans="1:32" s="67" customFormat="1" ht="16.5" thickBot="1" x14ac:dyDescent="0.3">
      <c r="A97" s="67" t="s">
        <v>147</v>
      </c>
      <c r="C97" s="156"/>
    </row>
    <row r="98" spans="1:32" s="24" customFormat="1" ht="26.25" x14ac:dyDescent="0.25">
      <c r="A98" s="23"/>
      <c r="C98" s="25"/>
      <c r="D98" s="25"/>
      <c r="E98" s="26"/>
    </row>
    <row r="99" spans="1:32" s="3" customFormat="1" ht="27.95" customHeight="1" x14ac:dyDescent="0.25">
      <c r="A99" s="6" t="s">
        <v>144</v>
      </c>
      <c r="B99" s="6"/>
      <c r="C99" s="6"/>
      <c r="D99" s="6"/>
      <c r="E99" s="6"/>
    </row>
    <row r="100" spans="1:32" ht="7.5" customHeight="1" x14ac:dyDescent="0.2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8" customFormat="1" ht="42.75" customHeight="1" x14ac:dyDescent="0.25">
      <c r="A101" s="137" t="s">
        <v>30</v>
      </c>
      <c r="B101" s="137" t="s">
        <v>31</v>
      </c>
      <c r="C101" s="139" t="s">
        <v>32</v>
      </c>
      <c r="D101" s="1"/>
    </row>
    <row r="102" spans="1:32" x14ac:dyDescent="0.25">
      <c r="A102" s="215" t="s">
        <v>2</v>
      </c>
      <c r="B102" s="56" t="s">
        <v>71</v>
      </c>
      <c r="C102" s="144">
        <f>MIN(C97,E95)</f>
        <v>0</v>
      </c>
    </row>
    <row r="103" spans="1:32" x14ac:dyDescent="0.25">
      <c r="A103" s="216"/>
      <c r="B103" s="27" t="s">
        <v>72</v>
      </c>
      <c r="C103" s="140"/>
    </row>
    <row r="104" spans="1:32" x14ac:dyDescent="0.25">
      <c r="A104" s="216"/>
      <c r="B104" s="27" t="s">
        <v>73</v>
      </c>
      <c r="C104" s="140">
        <v>0</v>
      </c>
    </row>
    <row r="105" spans="1:32" x14ac:dyDescent="0.25">
      <c r="A105" s="216"/>
      <c r="B105" s="27" t="s">
        <v>74</v>
      </c>
      <c r="C105" s="140"/>
    </row>
    <row r="106" spans="1:32" x14ac:dyDescent="0.25">
      <c r="A106" s="216"/>
      <c r="B106" s="27" t="s">
        <v>75</v>
      </c>
      <c r="C106" s="140"/>
    </row>
    <row r="107" spans="1:32" x14ac:dyDescent="0.25">
      <c r="A107" s="216"/>
      <c r="B107" s="27" t="s">
        <v>76</v>
      </c>
      <c r="C107" s="140">
        <v>0</v>
      </c>
    </row>
    <row r="108" spans="1:32" x14ac:dyDescent="0.25">
      <c r="A108" s="216"/>
      <c r="B108" s="27" t="s">
        <v>77</v>
      </c>
      <c r="C108" s="140">
        <v>0</v>
      </c>
    </row>
    <row r="109" spans="1:32" x14ac:dyDescent="0.25">
      <c r="A109" s="216"/>
      <c r="B109" s="68" t="s">
        <v>78</v>
      </c>
      <c r="C109" s="141">
        <v>0</v>
      </c>
    </row>
    <row r="110" spans="1:32" ht="15" x14ac:dyDescent="0.25">
      <c r="A110" s="217"/>
      <c r="B110" s="69" t="s">
        <v>33</v>
      </c>
      <c r="C110" s="142">
        <f>SUM(C102:C109)</f>
        <v>0</v>
      </c>
    </row>
    <row r="111" spans="1:32" x14ac:dyDescent="0.25">
      <c r="A111" s="215" t="s">
        <v>80</v>
      </c>
      <c r="B111" s="56" t="s">
        <v>1</v>
      </c>
      <c r="C111" s="144">
        <f>C117-C110-SUM(C112:C115)</f>
        <v>0</v>
      </c>
    </row>
    <row r="112" spans="1:32" x14ac:dyDescent="0.25">
      <c r="A112" s="216"/>
      <c r="B112" s="27" t="s">
        <v>34</v>
      </c>
      <c r="C112" s="140">
        <v>0</v>
      </c>
    </row>
    <row r="113" spans="1:32" x14ac:dyDescent="0.25">
      <c r="A113" s="216"/>
      <c r="B113" s="27" t="s">
        <v>79</v>
      </c>
      <c r="C113" s="140"/>
    </row>
    <row r="114" spans="1:32" x14ac:dyDescent="0.25">
      <c r="A114" s="216"/>
      <c r="B114" s="27" t="s">
        <v>89</v>
      </c>
      <c r="C114" s="140">
        <v>0</v>
      </c>
    </row>
    <row r="115" spans="1:32" x14ac:dyDescent="0.25">
      <c r="A115" s="216"/>
      <c r="B115" s="68" t="s">
        <v>17</v>
      </c>
      <c r="C115" s="141">
        <v>0</v>
      </c>
    </row>
    <row r="116" spans="1:32" ht="15" x14ac:dyDescent="0.25">
      <c r="A116" s="217"/>
      <c r="B116" s="69" t="s">
        <v>90</v>
      </c>
      <c r="C116" s="142">
        <f>SUM(C111:C115)</f>
        <v>0</v>
      </c>
    </row>
    <row r="117" spans="1:32" ht="15" x14ac:dyDescent="0.25">
      <c r="A117" s="58" t="s">
        <v>35</v>
      </c>
      <c r="B117" s="59"/>
      <c r="C117" s="138">
        <f>C88</f>
        <v>0</v>
      </c>
    </row>
    <row r="118" spans="1:32" s="24" customFormat="1" ht="26.25" x14ac:dyDescent="0.25">
      <c r="A118" s="23"/>
      <c r="C118" s="25"/>
      <c r="D118" s="25"/>
      <c r="E118" s="26"/>
    </row>
    <row r="119" spans="1:32" s="3" customFormat="1" ht="27.95" customHeight="1" x14ac:dyDescent="0.25">
      <c r="A119" s="6" t="s">
        <v>84</v>
      </c>
      <c r="B119" s="6"/>
      <c r="C119" s="6"/>
      <c r="D119" s="6"/>
      <c r="E119" s="6"/>
    </row>
    <row r="120" spans="1:32" ht="7.5" customHeight="1" x14ac:dyDescent="0.2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row>
    <row r="121" spans="1:32" s="8" customFormat="1" ht="30" customHeight="1" x14ac:dyDescent="0.25">
      <c r="A121" s="76" t="s">
        <v>16</v>
      </c>
      <c r="B121" s="139" t="s">
        <v>15</v>
      </c>
      <c r="C121" s="243" t="s">
        <v>51</v>
      </c>
      <c r="D121" s="244"/>
    </row>
    <row r="122" spans="1:32" ht="15" customHeight="1" x14ac:dyDescent="0.25">
      <c r="A122" s="56" t="s">
        <v>91</v>
      </c>
      <c r="B122" s="121">
        <f>IF($B$27&gt;=1,SUMIFS($F$49:$F$59,$A$49:$A$59,"Dépenses de personnel d'ingénieurs (salariés permanents)"),0)+IF($B$27&gt;=2,SUMIFS($I$49:$I$59,$A$49:$A$59,"Dépenses de personnel d'ingénieurs (salariés permanents)"),0)+IF($B$27&gt;=3,SUMIFS($L$49:$L$59,$A$49:$A$59,"Dépenses de personnel d'ingénieurs (salariés permanents)"),0)+IF($B$27&gt;=4,SUMIFS($O$49:$O$59,$A$49:$A$59,"Dépenses de personnel d'ingénieurs (salariés permanents)"),0)+IF($B$27&gt;=5,SUMIFS($R$49:$R$59,$A$49:$A$59,"Dépenses de personnel d'ingénieurs (salariés permanents)"),0)+IF($B$27&gt;=6,SUMIFS($U$49:$U$59,$A$49:$A$59,"Dépenses de personnel d'ingénieurs (salariés permanents)"),0)+IF($B$27&gt;=7,SUMIFS($X$49:$X$59,$A$49:$A$59,"Dépenses de personnel d'ingénieurs (salariés permanents)"),0)+IF($B$27&gt;=8,SUMIFS($AA$49:$AA$59,$A$49:$A$59,"Dépenses de personnel d'ingénieurs (salariés permanents)"),0)+IF($B$27&gt;=9,SUMIFS($AD$49:$AD$59,$A$49:$A$59,"Dépenses de personnel d'ingénieurs (salariés permanents)"),0)+IF($B$27&gt;=10,SUMIFS($AJ$49:$AJ$59,$A$49:$A$59,"Dépenses de personnel d'ingénieurs (salariés permanents)"),0)+IF($B$27&gt;=11,SUMIFS($AM$49:$AM$59,$A$49:$A$59,"Dépenses de personnel d'ingénieurs (salariés permanents)"),0)+IF($B$27&gt;=12,SUMIFS($AG$49:$AG$59,$A$49:$A$59,"Dépenses de personnel d'ingénieurs (salariés permanents)"),0)</f>
        <v>0</v>
      </c>
      <c r="C122" s="239">
        <f>SUM(B122:B136)</f>
        <v>0</v>
      </c>
      <c r="D122" s="240"/>
      <c r="E122" s="30"/>
    </row>
    <row r="123" spans="1:32" ht="15" customHeight="1" x14ac:dyDescent="0.25">
      <c r="A123" s="56" t="s">
        <v>92</v>
      </c>
      <c r="B123" s="120">
        <f>IF($B$27&gt;=1,SUMIFS($F$49:$F$59,$A$49:$A$59,"Dépenses de personnel d'ingénieurs (cdd)"),0)+IF($B$27&gt;=2,SUMIFS($I$49:$I$59,$A$49:$A$59,"Dépenses de personnel d'ingénieurs (cdd)"),0)+IF($B$27&gt;=3,SUMIFS($L$49:$L$59,$A$49:$A$59,"Dépenses de personnel d'ingénieurs (cdd)"),0)+IF($B$27&gt;=4,SUMIFS($O$49:$O$59,$A$49:$A$59,"Dépenses de personnel d'ingénieurs (cdd)"),0)+IF($B$27&gt;=5,SUMIFS($R$49:$R$59,$A$49:$A$59,"Dépenses de personnel d'ingénieurs (cdd)"),0)+IF($B$27&gt;=6,SUMIFS($U$49:$U$59,$A$49:$A$59,"Dépenses de personnel d'ingénieurs (cdd)"),0)+IF($B$27&gt;=7,SUMIFS($X$49:$X$59,$A$49:$A$59,"Dépenses de personnel d'ingénieurs (cdd)"),0)+IF($B$27&gt;=8,SUMIFS($AA$49:$AA$59,$A$49:$A$59,"Dépenses de personnel d'ingénieurs (cdd)"),0)+IF($B$27&gt;=9,SUMIFS($AD$49:$AD$59,$A$49:$A$59,"Dépenses de personnel d'ingénieurs (cdd)"),0)+IF($B$27&gt;=10,SUMIFS($AJ$49:$AJ$59,$A$49:$A$59,"Dépenses de personnel d'ingénieurs (cdd)"),0)+IF($B$27&gt;=11,SUMIFS($AM$49:$AM$59,$A$49:$A$59,"Dépenses de personnel d'ingénieurs (cdd)"),0)+IF($B$27&gt;=12,SUMIFS($AG$49:$AG$59,$A$49:$A$59,"Dépenses de personnel d'ingénieurs (cdd)"),0)</f>
        <v>0</v>
      </c>
      <c r="C123" s="241"/>
      <c r="D123" s="242"/>
      <c r="E123" s="30"/>
    </row>
    <row r="124" spans="1:32" ht="15" customHeight="1" x14ac:dyDescent="0.25">
      <c r="A124" s="56" t="s">
        <v>93</v>
      </c>
      <c r="B124" s="120">
        <f>IF($B$27&gt;=1,SUMIFS($F$49:$F$59,$A$49:$A$59,"Dépenses de personnel d'ingénieurs (stagiaires)"),0)+IF($B$27&gt;=2,SUMIFS($I$49:$I$59,$A$49:$A$59,"Dépenses de personnel d'ingénieurs (stagiaires)"),0)+IF($B$27&gt;=3,SUMIFS($L$49:$L$59,$A$49:$A$59,"Dépenses de personnel d'ingénieurs (stagiaires)"),0)+IF($B$27&gt;=4,SUMIFS($O$49:$O$59,$A$49:$A$59,"Dépenses de personnel d'ingénieurs (stagiaires)"),0)+IF($B$27&gt;=5,SUMIFS($R$49:$R$59,$A$49:$A$59,"Dépenses de personnel d'ingénieurs (stagiaires)"),0)+IF($B$27&gt;=6,SUMIFS($U$49:$U$59,$A$49:$A$59,"Dépenses de personnel d'ingénieurs (stagiaires)"),0)+IF($B$27&gt;=7,SUMIFS($X$49:$X$59,$A$49:$A$59,"Dépenses de personnel d'ingénieurs (stagiaires)"),0)+IF($B$27&gt;=8,SUMIFS($AA$49:$AA$59,$A$49:$A$59,"Dépenses de personnel d'ingénieurs (cdd)"),0)+IF($B$27&gt;=9,SUMIFS($AD$49:$AD$59,$A$49:$A$59,"Dépenses de personnel d'ingénieurs (cdd)"),0)+IF($B$27&gt;=10,SUMIFS($AJ$49:$AJ$59,$A$49:$A$59,"Dépenses de personnel d'ingénieurs (cdd)"),0)+IF($B$27&gt;=11,SUMIFS($AM$49:$AM$59,$A$49:$A$59,"Dépenses de personnel d'ingénieurs (stagiaires)"),0)+IF($B$27&gt;=12,SUMIFS($AG$49:$AG$59,$A$49:$A$59,"Dépenses de personnel d'ingénieurs (stagiaires)"),0)</f>
        <v>0</v>
      </c>
      <c r="C124" s="241"/>
      <c r="D124" s="242"/>
      <c r="E124" s="30"/>
    </row>
    <row r="125" spans="1:32" ht="15" customHeight="1" x14ac:dyDescent="0.25">
      <c r="A125" s="56" t="s">
        <v>94</v>
      </c>
      <c r="B125" s="120">
        <f>IF($B$27&gt;=1,SUMIFS($F$49:$F$59,$A$49:$A$59,"Dépenses de personnel de techniciens (salariés permanents)"),0)+IF($B$27&gt;=2,SUMIFS($I$49:$I$59,$A$49:$A$59,"Dépenses de personnel de techniciens (salariés permanents)"),0)+IF($B$27&gt;=3,SUMIFS($L$49:$L$59,$A$49:$A$59,"Dépenses de personnel de techniciens (salariés permanents)"),0)+IF($B$27&gt;=4,SUMIFS($O$49:$O$59,$A$49:$A$59,"Dépenses de personnel de techniciens (salariés permanents)"),0)+IF($B$27&gt;=5,SUMIFS($R$49:$R$59,$A$49:$A$59,"Dépenses de personnel de techniciens (salariés permanents)"),0)+IF($B$27&gt;=6,SUMIFS($U$49:$U$59,$A$49:$A$59,"Dépenses de personnel de techniciens (salariés permanents)"),0)+IF($B$27&gt;=7,SUMIFS($X$49:$X$59,$A$49:$A$59,"Dépenses de personnel de techniciens (salariés permanents)"),0)+IF($B$27&gt;=8,SUMIFS($AA$49:$AA$59,$A$49:$A$59,"Dépenses de personnel de techniciens (salariés permanents)"),0)+IF($B$27&gt;=9,SUMIFS($AD$49:$AD$59,$A$49:$A$59,"Dépenses de personnel de techniciens (salariés permanents)"),0)+IF($B$27&gt;=10,SUMIFS($AJ$49:$AJ$59,$A$49:$A$59,"Dépenses de personnel de techniciens (salariés permanents)"),0)+IF($B$27&gt;=11,SUMIFS($AM$49:$AM$59,$A$49:$A$59,"Dépenses de personnel de techniciens (salariés permanents)"),0)+IF($B$27&gt;=12,SUMIFS($AG$49:$AG$59,$A$49:$A$59,"Dépenses de personnel de techniciens (salariés permanents)"),0)</f>
        <v>0</v>
      </c>
      <c r="C125" s="241"/>
      <c r="D125" s="242"/>
    </row>
    <row r="126" spans="1:32" ht="15" customHeight="1" x14ac:dyDescent="0.25">
      <c r="A126" s="56" t="s">
        <v>95</v>
      </c>
      <c r="B126" s="120">
        <f>IF($B$27&gt;=1,SUMIFS($F$49:$F$59,$A$49:$A$59,"Dépenses de personnel de techniciens (cdd)"),0)+IF($B$27&gt;=2,SUMIFS($I$49:$I$59,$A$49:$A$59,"Dépenses de personnel de techniciens (cdd)"),0)+IF($B$27&gt;=3,SUMIFS($L$49:$L$59,$A$49:$A$59,"Dépenses de personnel de techniciens (cdd)"),0)+IF($B$27&gt;=4,SUMIFS($O$49:$O$59,$A$49:$A$59,"Dépenses de personnel de techniciens (cdd)"),0)+IF($B$27&gt;=5,SUMIFS($R$49:$R$59,$A$49:$A$59,"Dépenses de personnel de techniciens (cdd)"),0)+IF($B$27&gt;=6,SUMIFS($U$49:$U$59,$A$49:$A$59,"Dépenses de personnel de techniciens (cdd)"),0)+IF($B$27&gt;=7,SUMIFS($X$49:$X$59,$A$49:$A$59,"Dépenses de personnel de techniciens (cdd)"),0)+IF($B$27&gt;=8,SUMIFS($AA$49:$AA$59,$A$49:$A$59,"Dépenses de personnel de techniciens (cdd)"),0)+IF($B$27&gt;=9,SUMIFS($AD$49:$AD$59,$A$49:$A$59,"Dépenses de personnel de techniciens (cdd)"),0)+IF($B$27&gt;=10,SUMIFS($AJ$49:$AJ$59,$A$49:$A$59,"Dépenses de personnel de techniciens (cdd)"),0)+IF($B$27&gt;=11,SUMIFS($AM$49:$AM$59,$A$49:$A$59,"Dépenses de personnel de techniciens (cdd)"),0)+IF($B$27&gt;=12,SUMIFS($AG$49:$AG$59,$A$49:$A$59,"Dépenses de personnel de techniciens (cdd)"),0)</f>
        <v>0</v>
      </c>
      <c r="C126" s="241"/>
      <c r="D126" s="242"/>
      <c r="E126" s="30"/>
    </row>
    <row r="127" spans="1:32" ht="15" customHeight="1" x14ac:dyDescent="0.25">
      <c r="A127" s="56" t="s">
        <v>96</v>
      </c>
      <c r="B127" s="120">
        <f>IF($B$27&gt;=1,SUMIFS($F$49:$F$59,$A$49:$A$59,"Dépenses de personnel de techniciens (stagiaires)"),0)+IF($B$27&gt;=2,SUMIFS($I$49:$I$59,$A$49:$A$59,"Dépenses de personnel de techniciens (stagiaires)"),0)+IF($B$27&gt;=3,SUMIFS($L$49:$L$59,$A$49:$A$59,"Dépenses de personnel de techniciens (stagiaires)"),0)+IF($B$27&gt;=4,SUMIFS($O$49:$O$59,$A$49:$A$59,"Dépenses de personnel de techniciens (stagiaires)"),0)+IF($B$27&gt;=5,SUMIFS($R$49:$R$59,$A$49:$A$59,"Dépenses de personnel de techniciens (stagiaires)"),0)+IF($B$27&gt;=6,SUMIFS($U$49:$U$59,$A$49:$A$59,"Dépenses de personnel de techniciens (stagiaires)"),0)+IF($B$27&gt;=7,SUMIFS($X$49:$X$59,$A$49:$A$59,"Dépenses de personnel de techniciens (stagiaires)"),0)+IF($B$27&gt;=8,SUMIFS($AA$49:$AA$59,$A$49:$A$59,"Dépenses de personnel de techniciens (stagiaires)"),0)+IF($B$27&gt;=9,SUMIFS($AD$49:$AD$59,$A$49:$A$59,"Dépenses de personnel de techniciens (stagiaires)"),0)+IF($B$27&gt;=10,SUMIFS($AJ$49:$AJ$59,$A$49:$A$59,"Dépenses de personnel de techniciens (stagiaires)"),0)+IF($B$27&gt;=11,SUMIFS($AM$49:$AM$59,$A$49:$A$59,"Dépenses de personnel de techniciens (stagiaires)"),0)+IF($B$27&gt;=12,SUMIFS($AG$49:$AG$59,$A$49:$A$59,"Dépenses de personnel de techniciens (stagiaires)"),0)</f>
        <v>0</v>
      </c>
      <c r="C127" s="241"/>
      <c r="D127" s="242"/>
      <c r="E127" s="30"/>
    </row>
    <row r="128" spans="1:32" ht="15" customHeight="1" x14ac:dyDescent="0.25">
      <c r="A128" s="57" t="s">
        <v>82</v>
      </c>
      <c r="B128" s="120">
        <f>IF($B$27&gt;=1,SUMIFS($F$49:$F$59,$A$49:$A$59,"Frais de missions"),0)+IF($B$27&gt;=2,SUMIFS($I$49:$I$59,$A$49:$A$59,"Frais de missions"),0)+IF($B$27&gt;=3,SUMIFS($L$49:$L$59,$A$49:$A$59,"Frais de missions"),0)+IF($B$27&gt;=4,SUMIFS($O$49:$O$59,$A$49:$A$59,"Frais de missions"),0)+IF($B$27&gt;=5,SUMIFS($R$49:$R$59,$A$49:$A$59,"Frais de missions"),0)+IF($B$27&gt;=6,SUMIFS($U$49:$U$59,$A$49:$A$59,"Frais de missions"),0)+IF($B$27&gt;=7,SUMIFS($X$49:$X$59,$A$49:$A$59,"Frais de missions"),0)+IF($B$27&gt;=8,SUMIFS($AA$49:$AA$59,$A$49:$A$59,"Frais de missions"),0)+IF($B$27&gt;=9,SUMIFS($AD$49:$AD$59,$A$49:$A$59,"Frais de missions"),0)+IF($B$27&gt;=10,SUMIFS($AJ$49:$AJ$59,$A$49:$A$59,"Frais de missions"),0)+IF($B$27&gt;=11,SUMIFS($AM$49:$AM$59,$A$49:$A$59,"Frais de missions"),0)+IF($B$27&gt;=12,SUMIFS($AG$49:$AG$59,$A$49:$A$59,"Frais de missions"),0)</f>
        <v>0</v>
      </c>
      <c r="C128" s="241"/>
      <c r="D128" s="242"/>
      <c r="E128" s="30"/>
    </row>
    <row r="129" spans="1:6" ht="15" customHeight="1" x14ac:dyDescent="0.25">
      <c r="A129" s="57" t="s">
        <v>100</v>
      </c>
      <c r="B129" s="120">
        <f>IF($B$27&gt;=1,SUMIFS($F$49:$F$59,$A$49:$A$59,"Ouvriés impliqués"),0)+IF($B$27&gt;=2,SUMIFS($I$49:$I$59,$A$49:$A$59,"Ouvriés impliqués"),0)+IF($B$27&gt;=3,SUMIFS($L$49:$L$59,$A$49:$A$59,"Ouvriés impliqués"),0)+IF($B$27&gt;=4,SUMIFS($O$49:$O$59,$A$49:$A$59,"Ouvriés impliqués"),0)+IF($B$27&gt;=5,SUMIFS($R$49:$R$59,$A$49:$A$59,"Ouvriés impliqués"),0)+IF($B$27&gt;=6,SUMIFS($U$49:$U$59,$A$49:$A$59,"Ouvriés impliqués"),0)+IF($B$27&gt;=7,SUMIFS($X$49:$X$59,$A$49:$A$59,"Ouvriés impliqués"),0)+IF($B$27&gt;=8,SUMIFS($AA$49:$AA$59,$A$49:$A$59,"Ouvriés impliqués"),0)+IF($B$27&gt;=9,SUMIFS($AD$49:$AD$59,$A$49:$A$59,"Ouvriés impliqués"),0)+IF($B$27&gt;=10,SUMIFS($AJ$49:$AJ$59,$A$49:$A$59,"Ouvriés impliqués"),0)+IF($B$27&gt;=11,SUMIFS($AM$49:$AM$59,$A$49:$A$59,"Ouvriés impliqués"),0)+IF($B$27&gt;=12,SUMIFS($AG$49:$AG$59,$A$49:$A$59,"Ouvriés impliqués"),0)</f>
        <v>0</v>
      </c>
      <c r="C129" s="241"/>
      <c r="D129" s="242"/>
      <c r="E129" s="30"/>
    </row>
    <row r="130" spans="1:6" ht="15" customHeight="1" x14ac:dyDescent="0.25">
      <c r="A130" s="57" t="s">
        <v>97</v>
      </c>
      <c r="B130" s="120">
        <f>IF($B$27&gt;=1,SUMIFS($F$49:$F$59,$A$49:$A$59,"Saisonniers impliqués"),0)+IF($B$27&gt;=2,SUMIFS($I$49:$I$59,$A$49:$A$59,"Saisonniers impliqués"),0)+IF($B$27&gt;=3,SUMIFS($L$49:$L$59,$A$49:$A$59,"Saisonniers impliqués"),0)+IF($B$27&gt;=4,SUMIFS($O$49:$O$59,$A$49:$A$59,"Saisonniers impliqués"),0)+IF($B$27&gt;=5,SUMIFS($R$49:$R$59,$A$49:$A$59,"Saisonniers impliqués"),0)+IF($B$27&gt;=6,SUMIFS($U$49:$U$59,$A$49:$A$59,"Saisonniers impliqués"),0)+IF($B$27&gt;=7,SUMIFS($X$49:$X$59,$A$49:$A$59,"Saisonniers impliqués"),0)+IF($B$27&gt;=8,SUMIFS($AA$49:$AA$59,$A$49:$A$59,"Saisonniers impliqués"),0)+IF($B$27&gt;=9,SUMIFS($AD$49:$AD$59,$A$49:$A$59,"Saisonniers impliqués"),0)+IF($B$27&gt;=10,SUMIFS($AJ$49:$AJ$59,$A$49:$A$59,"Saisonniers impliqués"),0)+IF($B$27&gt;=11,SUMIFS($AM$49:$AM$59,$A$49:$A$59,"Saisonniers impliqués"),0)+IF($B$27&gt;=12,SUMIFS($AG$49:$AG$59,$A$49:$A$59,"Saisonniers impliqués"),0)</f>
        <v>0</v>
      </c>
      <c r="C130" s="241"/>
      <c r="D130" s="242"/>
      <c r="E130" s="30"/>
    </row>
    <row r="131" spans="1:6" x14ac:dyDescent="0.25">
      <c r="A131" s="57" t="s">
        <v>98</v>
      </c>
      <c r="B131" s="120">
        <f>IF($B$27&gt;=1,SUMIFS($F$49:$F$59,$A$49:$A$59,"Secrétariats impliqués"),0)+IF($B$27&gt;=2,SUMIFS($I$49:$I$59,$A$49:$A$59,"Secrétariats impliqués"),0)+IF($B$27&gt;=3,SUMIFS($L$49:$L$59,$A$49:$A$59,"Secrétariats impliqués"),0)+IF($B$27&gt;=4,SUMIFS($O$49:$O$59,$A$49:$A$59,"Secrétariats impliqués"),0)+IF($B$27&gt;=5,SUMIFS($R$49:$R$59,$A$49:$A$59,"Secrétariats impliqués"),0)+IF($B$27&gt;=6,SUMIFS($U$49:$U$59,$A$49:$A$59,"Secrétariats impliqués"),0)+IF($B$27&gt;=7,SUMIFS($X$49:$X$59,$A$49:$A$59,"Secrétariats impliqués"),0)+IF($B$27&gt;=8,SUMIFS($AA$49:$AA$59,$A$49:$A$59,"Secrétariats impliqués"),0)+IF($B$27&gt;=9,SUMIFS($AD$49:$AD$59,$A$49:$A$59,"Secrétariats impliqués"),0)+IF($B$27&gt;=10,SUMIFS($AJ$49:$AJ$59,$A$49:$A$59,"Secrétariats impliqués"),0)+IF($B$27&gt;=11,SUMIFS($AM$49:$AM$59,$A$49:$A$59,"Secrétariats impliqués"),0)+IF($B$27&gt;=12,SUMIFS($AG$49:$AG$59,$A$49:$A$59,"Secrétariats impliqués"),0)</f>
        <v>0</v>
      </c>
      <c r="C131" s="241"/>
      <c r="D131" s="242"/>
      <c r="E131" s="30"/>
    </row>
    <row r="132" spans="1:6" x14ac:dyDescent="0.25">
      <c r="A132" s="57" t="s">
        <v>99</v>
      </c>
      <c r="B132" s="120">
        <f>IF($B$27&gt;=1,SUMIFS($F$49:$F$59,$A$49:$A$59,"Autres personnes impliqués"),0)+IF($B$27&gt;=2,SUMIFS($I$49:$I$59,$A$49:$A$59,"Autres personnes impliqués"),0)+IF($B$27&gt;=3,SUMIFS($L$49:$L$59,$A$49:$A$59,"Autres personnes impliqués"),0)+IF($B$27&gt;=4,SUMIFS($O$49:$O$59,$A$49:$A$59,"Autres personnes impliqués"),0)+IF($B$27&gt;=5,SUMIFS($R$49:$R$59,$A$49:$A$59,"Autres personnes impliqués"),0)+IF($B$27&gt;=6,SUMIFS($U$49:$U$59,$A$49:$A$59,"Autres personnes impliqués"),0)+IF($B$27&gt;=7,SUMIFS($X$49:$X$59,$A$49:$A$59,"Autres personnes impliqués"),0)+IF($B$27&gt;=8,SUMIFS($AA$49:$AA$59,$A$49:$A$59,"Autres personnes impliqués"),0)+IF($B$27&gt;=9,SUMIFS($AD$49:$AD$59,$A$49:$A$59,"Autres personnes impliqués"),0)+IF($B$27&gt;=10,SUMIFS($AJ$49:$AJ$59,$A$49:$A$59,"Autres personnes impliqués"),0)+IF($B$27&gt;=11,SUMIFS($AM$49:$AM$59,$A$49:$A$59,"Autres personnes impliqués"),0)+IF($B$27&gt;=12,SUMIFS($AG$49:$AG$59,$A$49:$A$59,"Autres personnes impliqués"),0)</f>
        <v>0</v>
      </c>
      <c r="C132" s="241"/>
      <c r="D132" s="242"/>
      <c r="E132" s="30"/>
    </row>
    <row r="133" spans="1:6" x14ac:dyDescent="0.25">
      <c r="A133" s="57" t="s">
        <v>101</v>
      </c>
      <c r="B133" s="120">
        <f>IF($B$27&gt;=1,SUMIFS($F$64:$F$73,$A$64:$A$73,"Prestations de services"),0)+IF($B$27&gt;=2,SUMIFS($I$64:$I$73,$A$64:$A$73,"Prestations de services"),0)+IF($B$27&gt;=3,SUMIFS($L$64:$L$73,$A$64:$A$73,"Prestations de services"),0)+IF($B$27&gt;=4,SUMIFS($O$64:$O$73,$A$64:$A$73,"Prestations de services"),0)+IF($B$27&gt;=5,SUMIFS($R$64:$R$73,$A$64:$A$73,"Prestations de services"),0)+IF($B$27&gt;=6,SUMIFS($U$64:$U$73,$A$64:$A$73,"Prestations de services"),0)+IF($B$27&gt;=7,SUMIFS($X$64:$X$73,$A$64:$A$73,"Prestations de services"),0)+IF($B$27&gt;=8,SUMIFS($AA$64:$AA$73,$A$64:$A$73,"Prestations de services"),0)+IF($B$27&gt;=9,SUMIFS($AD$64:$AD$73,$A$64:$A$73,"Prestations de services"),0)+IF($B$27&gt;=10,SUMIFS($AJ$64:$AJ$73,$A$64:$A$73,"Prestations de services"),0)+IF($B$27&gt;=11,SUMIFS($AM$64:$AM$73,$A$64:$A$73,"Prestations de services"),0)+IF($B$27&gt;=12,SUMIFS($AG$64:$AG$73,$A$64:$A$73,"Prestations de services"),0)</f>
        <v>0</v>
      </c>
      <c r="C133" s="241"/>
      <c r="D133" s="242"/>
      <c r="E133" s="30"/>
    </row>
    <row r="134" spans="1:6" x14ac:dyDescent="0.25">
      <c r="A134" s="57" t="s">
        <v>83</v>
      </c>
      <c r="B134" s="120">
        <f>IF($B$27&gt;=1,SUMIFS($F$64:$F$73,$A$64:$A$73,"Acquisition de matériels"),0)+IF($B$27&gt;=2,SUMIFS($I$64:$I$73,$A$64:$A$73,"Acquisition de matériels"),0)+IF($B$27&gt;=3,SUMIFS($L$64:$L$73,$A$64:$A$73,"Acquisition de matériels"),0)+IF($B$27&gt;=4,SUMIFS($O$64:$O$73,$A$64:$A$73,"Acquisition de matériels"),0)+IF($B$27&gt;=5,SUMIFS($R$64:$R$73,$A$64:$A$73,"Acquisition de matériels"),0)+IF($B$27&gt;=6,SUMIFS($U$64:$U$73,$A$64:$A$73,"Acquisition de matériels"),0)+IF($B$27&gt;=7,SUMIFS($X$64:$X$73,$A$64:$A$73,"Acquisition de matériels"),0)+IF($B$27&gt;=8,SUMIFS($AA$64:$AA$73,$A$64:$A$73,"Acquisition de matériels"),0)+IF($B$27&gt;=9,SUMIFS($AD$64:$AD$73,$A$64:$A$73,"Acquisition de matériels"),0)+IF($B$27&gt;=10,SUMIFS($AJ$64:$AJ$73,$A$64:$A$73,"Acquisition de matériels"),0)+IF($B$27&gt;=11,SUMIFS($AM$64:$AM$73,$A$64:$A$73,"Acquisition de matériels"),0)+IF($B$27&gt;=12,SUMIFS($AG$64:$AG$73,$A$64:$A$73,"Acquisition de matériels"),0)</f>
        <v>0</v>
      </c>
      <c r="C134" s="241"/>
      <c r="D134" s="242"/>
      <c r="E134" s="30"/>
    </row>
    <row r="135" spans="1:6" x14ac:dyDescent="0.25">
      <c r="A135" s="57" t="s">
        <v>102</v>
      </c>
      <c r="B135" s="120">
        <f>IF($B$27&gt;=1,SUMIFS($F$64:$F$73,$A$64:$A$73,"Consommables"),0)+IF($B$27&gt;=2,SUMIFS($I$64:$I$73,$A$64:$A$73,"Consommables"),0)+IF($B$27&gt;=3,SUMIFS($L$64:$L$73,$A$64:$A$73,"Consommables"),0)+IF($B$27&gt;=4,SUMIFS($O$64:$O$73,$A$64:$A$73,"Consommables"),0)+IF($B$27&gt;=5,SUMIFS($R$64:$R$73,$A$64:$A$73,"Consommables"),0)+IF($B$27&gt;=6,SUMIFS($U$64:$U$73,$A$64:$A$73,"Consommables"),0)+IF($B$27&gt;=7,SUMIFS($X$64:$X$73,$A$64:$A$73,"Consommables"),0)+IF($B$27&gt;=8,SUMIFS($AA$64:$AA$73,$A$64:$A$73,"Consommables"),0)+IF($B$27&gt;=9,SUMIFS($AD$64:$AD$73,$A$64:$A$73,"Consommables"),0)+IF($B$27&gt;=10,SUMIFS($AJ$64:$AJ$73,$A$64:$A$73,"Consommables"),0)+IF($B$27&gt;=11,SUMIFS($AM$64:$AM$73,$A$64:$A$73,"Consommables"),0)+IF($B$27&gt;=12,SUMIFS($AG$64:$AG$73,$A$64:$A$73,"Consommables"),0)</f>
        <v>0</v>
      </c>
      <c r="C135" s="241"/>
      <c r="D135" s="242"/>
      <c r="E135" s="30"/>
    </row>
    <row r="136" spans="1:6" x14ac:dyDescent="0.25">
      <c r="A136" s="57" t="s">
        <v>103</v>
      </c>
      <c r="B136" s="120">
        <f>IF($B$27&gt;=1,SUMIFS($F$78:$F$82,$A$78:$A$82,"Frais généraux"),0)+IF($B$27&gt;=2,SUMIFS($I$78:$I$82,$A$78:$A$82,"Frais généraux"),0)+IF($B$27&gt;=3,SUMIFS($L$78:$L$82,$A$78:$A$82,"Frais généraux"),0)+IF($B$27&gt;=4,SUMIFS($O$78:$O$82,$A$78:$A$82,"Frais généraux"),0)+IF($B$27&gt;=5,SUMIFS($R$78:$R$82,$A$78:$A$82,"Frais généraux"),0)+IF($B$27&gt;=6,SUMIFS($U$78:$U$82,$A$78:$A$82,"Frais généraux"),0)+IF($B$27&gt;=7,SUMIFS($X$78:$X$82,$A$78:$A$82,"Frais généraux"),0)+IF($B$27&gt;=8,SUMIFS($AA$78:$AA$82,$A$78:$A$82,"Frais généraux"),0)+IF($B$27&gt;=9,SUMIFS($AD$78:$AD$82,$A$78:$A$82,"Frais généraux"),0)+IF($B$27&gt;=10,SUMIFS($AJ$78:$AJ$82,$A$78:$A$82,"Frais généraux"),0)+IF($B$27&gt;=11,SUMIFS($AM$78:$AM$82,$A$78:$A$82,"Frais généraux"),0)+IF($B$27&gt;=12,SUMIFS($AG$78:$AG$82,$A$78:$A$82,"Frais généraux"),0)</f>
        <v>0</v>
      </c>
      <c r="C136" s="241"/>
      <c r="D136" s="242"/>
      <c r="E136" s="30"/>
    </row>
    <row r="137" spans="1:6" x14ac:dyDescent="0.25">
      <c r="A137" s="56"/>
      <c r="B137" s="56"/>
      <c r="C137" s="121"/>
      <c r="D137" s="239"/>
      <c r="E137" s="240"/>
      <c r="F137" s="30"/>
    </row>
    <row r="138" spans="1:6" x14ac:dyDescent="0.25">
      <c r="A138" s="56"/>
      <c r="B138" s="57"/>
      <c r="C138" s="120"/>
      <c r="D138" s="241"/>
      <c r="E138" s="242"/>
      <c r="F138" s="30"/>
    </row>
    <row r="139" spans="1:6" x14ac:dyDescent="0.25">
      <c r="A139" s="56"/>
      <c r="B139" s="57"/>
      <c r="C139" s="120"/>
      <c r="D139" s="241"/>
      <c r="E139" s="242"/>
      <c r="F139" s="30"/>
    </row>
    <row r="140" spans="1:6" x14ac:dyDescent="0.25">
      <c r="A140" s="56"/>
      <c r="B140" s="57"/>
      <c r="C140" s="120"/>
      <c r="D140" s="241"/>
      <c r="E140" s="242"/>
      <c r="F140" s="30"/>
    </row>
    <row r="141" spans="1:6" x14ac:dyDescent="0.25">
      <c r="A141" s="56"/>
      <c r="B141" s="57"/>
      <c r="C141" s="120"/>
      <c r="D141" s="241"/>
      <c r="E141" s="242"/>
      <c r="F141" s="30"/>
    </row>
    <row r="142" spans="1:6" x14ac:dyDescent="0.25">
      <c r="A142" s="56"/>
      <c r="B142" s="57"/>
      <c r="C142" s="120"/>
      <c r="D142" s="241"/>
      <c r="E142" s="242"/>
      <c r="F142" s="30"/>
    </row>
    <row r="143" spans="1:6" x14ac:dyDescent="0.25">
      <c r="A143" s="57"/>
      <c r="B143" s="57"/>
      <c r="C143" s="120"/>
      <c r="D143" s="241"/>
      <c r="E143" s="242"/>
      <c r="F143" s="30"/>
    </row>
    <row r="144" spans="1:6" x14ac:dyDescent="0.25">
      <c r="A144" s="57"/>
      <c r="B144" s="57"/>
      <c r="C144" s="120"/>
      <c r="D144" s="241"/>
      <c r="E144" s="242"/>
      <c r="F144" s="30"/>
    </row>
    <row r="145" spans="1:6" x14ac:dyDescent="0.25">
      <c r="A145" s="57"/>
      <c r="B145" s="57"/>
      <c r="C145" s="120"/>
      <c r="D145" s="241"/>
      <c r="E145" s="242"/>
      <c r="F145" s="30"/>
    </row>
    <row r="146" spans="1:6" x14ac:dyDescent="0.25">
      <c r="A146" s="57"/>
      <c r="B146" s="57"/>
      <c r="C146" s="120"/>
      <c r="D146" s="241"/>
      <c r="E146" s="242"/>
      <c r="F146" s="30"/>
    </row>
    <row r="147" spans="1:6" x14ac:dyDescent="0.25">
      <c r="A147" s="57"/>
      <c r="B147" s="57"/>
      <c r="C147" s="120"/>
      <c r="D147" s="241"/>
      <c r="E147" s="242"/>
      <c r="F147" s="30"/>
    </row>
    <row r="148" spans="1:6" x14ac:dyDescent="0.25">
      <c r="A148" s="57"/>
      <c r="B148" s="57"/>
      <c r="C148" s="120"/>
      <c r="D148" s="241"/>
      <c r="E148" s="242"/>
      <c r="F148" s="30"/>
    </row>
    <row r="149" spans="1:6" x14ac:dyDescent="0.25">
      <c r="A149" s="57"/>
      <c r="B149" s="57"/>
      <c r="C149" s="120"/>
      <c r="D149" s="241"/>
      <c r="E149" s="242"/>
      <c r="F149" s="30"/>
    </row>
    <row r="150" spans="1:6" x14ac:dyDescent="0.25">
      <c r="A150" s="57"/>
      <c r="B150" s="57"/>
      <c r="C150" s="120"/>
      <c r="D150" s="241"/>
      <c r="E150" s="242"/>
      <c r="F150" s="30"/>
    </row>
    <row r="151" spans="1:6" x14ac:dyDescent="0.25">
      <c r="A151" s="57"/>
      <c r="B151" s="57"/>
      <c r="C151" s="119"/>
      <c r="D151" s="241"/>
      <c r="E151" s="242"/>
      <c r="F151" s="30"/>
    </row>
    <row r="152" spans="1:6" x14ac:dyDescent="0.25">
      <c r="A152" s="56"/>
      <c r="B152" s="56"/>
      <c r="C152" s="121"/>
      <c r="D152" s="134"/>
      <c r="E152" s="128"/>
      <c r="F152" s="30"/>
    </row>
    <row r="153" spans="1:6" x14ac:dyDescent="0.25">
      <c r="A153" s="57"/>
      <c r="B153" s="57"/>
      <c r="C153" s="120"/>
      <c r="D153" s="134"/>
      <c r="E153" s="128"/>
      <c r="F153" s="30"/>
    </row>
    <row r="154" spans="1:6" x14ac:dyDescent="0.25">
      <c r="A154" s="57"/>
      <c r="B154" s="57"/>
      <c r="C154" s="120"/>
      <c r="D154" s="134"/>
      <c r="E154" s="128"/>
      <c r="F154" s="30"/>
    </row>
    <row r="155" spans="1:6" x14ac:dyDescent="0.25">
      <c r="A155" s="57"/>
      <c r="B155" s="57"/>
      <c r="C155" s="120"/>
      <c r="D155" s="134"/>
      <c r="E155" s="128"/>
      <c r="F155" s="30"/>
    </row>
    <row r="156" spans="1:6" x14ac:dyDescent="0.25">
      <c r="A156" s="57"/>
      <c r="B156" s="57"/>
      <c r="C156" s="120"/>
      <c r="D156" s="134"/>
      <c r="E156" s="128"/>
      <c r="F156" s="30"/>
    </row>
    <row r="157" spans="1:6" x14ac:dyDescent="0.25">
      <c r="A157" s="57"/>
      <c r="B157" s="57"/>
      <c r="C157" s="120"/>
      <c r="D157" s="134"/>
      <c r="E157" s="128"/>
      <c r="F157" s="30"/>
    </row>
    <row r="158" spans="1:6" x14ac:dyDescent="0.25">
      <c r="A158" s="57"/>
      <c r="B158" s="57"/>
      <c r="C158" s="120"/>
      <c r="D158" s="136"/>
      <c r="E158" s="129"/>
      <c r="F158" s="30"/>
    </row>
    <row r="159" spans="1:6" x14ac:dyDescent="0.25">
      <c r="A159" s="57"/>
      <c r="B159" s="57"/>
      <c r="C159" s="120"/>
      <c r="D159" s="135"/>
      <c r="E159" s="239"/>
      <c r="F159" s="240"/>
    </row>
    <row r="160" spans="1:6" x14ac:dyDescent="0.25">
      <c r="A160" s="57"/>
      <c r="B160" s="57"/>
      <c r="C160" s="120"/>
      <c r="D160" s="134"/>
      <c r="E160" s="241"/>
      <c r="F160" s="242"/>
    </row>
    <row r="161" spans="1:7" x14ac:dyDescent="0.25">
      <c r="A161" s="57"/>
      <c r="B161" s="57"/>
      <c r="C161" s="120"/>
      <c r="D161" s="134"/>
      <c r="E161" s="241"/>
      <c r="F161" s="242"/>
    </row>
    <row r="162" spans="1:7" x14ac:dyDescent="0.25">
      <c r="A162" s="57"/>
      <c r="B162" s="57"/>
      <c r="C162" s="120"/>
      <c r="D162" s="134"/>
      <c r="E162" s="241"/>
      <c r="F162" s="242"/>
    </row>
    <row r="163" spans="1:7" x14ac:dyDescent="0.25">
      <c r="A163" s="57"/>
      <c r="B163" s="57"/>
      <c r="C163" s="120"/>
      <c r="D163" s="134"/>
      <c r="E163" s="241"/>
      <c r="F163" s="242"/>
    </row>
    <row r="164" spans="1:7" x14ac:dyDescent="0.25">
      <c r="A164" s="57"/>
      <c r="B164" s="57"/>
      <c r="C164" s="253"/>
      <c r="D164" s="253"/>
      <c r="E164" s="241"/>
      <c r="F164" s="242"/>
      <c r="G164" s="30"/>
    </row>
    <row r="165" spans="1:7" x14ac:dyDescent="0.25">
      <c r="A165" s="57"/>
      <c r="B165" s="57"/>
      <c r="C165" s="253"/>
      <c r="D165" s="253"/>
      <c r="E165" s="241"/>
      <c r="F165" s="242"/>
      <c r="G165" s="30"/>
    </row>
    <row r="166" spans="1:7" x14ac:dyDescent="0.25">
      <c r="A166" s="57"/>
      <c r="B166" s="57"/>
      <c r="C166" s="253"/>
      <c r="D166" s="253"/>
      <c r="E166" s="241"/>
      <c r="F166" s="242"/>
      <c r="G166" s="30"/>
    </row>
    <row r="167" spans="1:7" x14ac:dyDescent="0.25">
      <c r="A167" s="57"/>
      <c r="B167" s="57"/>
      <c r="C167" s="253"/>
      <c r="D167" s="253"/>
      <c r="E167" s="241"/>
      <c r="F167" s="242"/>
      <c r="G167" s="30"/>
    </row>
    <row r="168" spans="1:7" x14ac:dyDescent="0.25">
      <c r="A168" s="57"/>
      <c r="B168" s="57"/>
      <c r="C168" s="253"/>
      <c r="D168" s="253"/>
      <c r="E168" s="241"/>
      <c r="F168" s="242"/>
      <c r="G168" s="30"/>
    </row>
    <row r="169" spans="1:7" x14ac:dyDescent="0.25">
      <c r="A169" s="57"/>
      <c r="B169" s="57"/>
      <c r="C169" s="253"/>
      <c r="D169" s="253"/>
      <c r="E169" s="241"/>
      <c r="F169" s="242"/>
      <c r="G169" s="30"/>
    </row>
    <row r="170" spans="1:7" x14ac:dyDescent="0.25">
      <c r="A170" s="57"/>
      <c r="B170" s="57"/>
      <c r="C170" s="253"/>
      <c r="D170" s="253"/>
      <c r="E170" s="241"/>
      <c r="F170" s="242"/>
      <c r="G170" s="30"/>
    </row>
    <row r="171" spans="1:7" x14ac:dyDescent="0.25">
      <c r="A171" s="57"/>
      <c r="B171" s="57"/>
      <c r="C171" s="253"/>
      <c r="D171" s="253"/>
      <c r="E171" s="241"/>
      <c r="F171" s="242"/>
      <c r="G171" s="30"/>
    </row>
    <row r="172" spans="1:7" x14ac:dyDescent="0.25">
      <c r="A172" s="57"/>
      <c r="B172" s="57"/>
      <c r="C172" s="253"/>
      <c r="D172" s="253"/>
      <c r="E172" s="241"/>
      <c r="F172" s="242"/>
      <c r="G172" s="30"/>
    </row>
    <row r="173" spans="1:7" x14ac:dyDescent="0.25">
      <c r="A173" s="57"/>
      <c r="B173" s="57"/>
      <c r="C173" s="253"/>
      <c r="D173" s="253"/>
      <c r="E173" s="241"/>
      <c r="F173" s="242"/>
      <c r="G173" s="30"/>
    </row>
    <row r="174" spans="1:7" x14ac:dyDescent="0.25">
      <c r="A174" s="57"/>
      <c r="B174" s="57"/>
      <c r="C174" s="253"/>
      <c r="D174" s="253"/>
      <c r="E174" s="241"/>
      <c r="F174" s="242"/>
      <c r="G174" s="30"/>
    </row>
    <row r="175" spans="1:7" x14ac:dyDescent="0.25">
      <c r="A175" s="28"/>
      <c r="B175" s="28"/>
      <c r="C175" s="254"/>
      <c r="D175" s="254"/>
      <c r="E175" s="249"/>
      <c r="F175" s="250"/>
      <c r="G175" s="77">
        <f>SUM(C159:D175)</f>
        <v>0</v>
      </c>
    </row>
    <row r="176" spans="1:7" x14ac:dyDescent="0.25">
      <c r="A176" s="56"/>
      <c r="B176" s="56"/>
      <c r="C176" s="255"/>
      <c r="D176" s="255"/>
      <c r="E176" s="239"/>
      <c r="F176" s="240"/>
      <c r="G176" s="30" t="str">
        <f>IF(OR($B$31=G142,$B$31=G159),IF(OR($B$32=G142,$B$32=G159),IF(OR($B$33=G142,$B$33=G159),IF(OR($B$34=G142,$B$34=G159),IF(OR($B$35=G142,$B$35=G159),IF(OR($B$36=G142,$B$36=G159),IF(OR($B$37=G142,$B$37=G159),IF(OR($B$38=G142,$B$38=G159),IF(OR($B$39=G142,$B$39=G159),IF(OR($B$40=G142,$B$40=G159),"X",$B$40),$B$39),$B$38),$B$37),$B$36),$B$35),$B$34),$B$33),$B$32),$B$31)</f>
        <v>Type de recherche</v>
      </c>
    </row>
    <row r="177" spans="1:7" x14ac:dyDescent="0.25">
      <c r="A177" s="57"/>
      <c r="B177" s="57"/>
      <c r="C177" s="253"/>
      <c r="D177" s="253"/>
      <c r="E177" s="241"/>
      <c r="F177" s="242"/>
      <c r="G177" s="30"/>
    </row>
    <row r="178" spans="1:7" x14ac:dyDescent="0.25">
      <c r="A178" s="57"/>
      <c r="B178" s="57"/>
      <c r="C178" s="253"/>
      <c r="D178" s="253"/>
      <c r="E178" s="241"/>
      <c r="F178" s="242"/>
      <c r="G178" s="30"/>
    </row>
    <row r="179" spans="1:7" x14ac:dyDescent="0.25">
      <c r="A179" s="57"/>
      <c r="B179" s="57"/>
      <c r="C179" s="253"/>
      <c r="D179" s="253"/>
      <c r="E179" s="241"/>
      <c r="F179" s="242"/>
      <c r="G179" s="30"/>
    </row>
    <row r="180" spans="1:7" x14ac:dyDescent="0.25">
      <c r="A180" s="57"/>
      <c r="B180" s="57"/>
      <c r="C180" s="253"/>
      <c r="D180" s="253"/>
      <c r="E180" s="241"/>
      <c r="F180" s="242"/>
      <c r="G180" s="30"/>
    </row>
    <row r="181" spans="1:7" x14ac:dyDescent="0.25">
      <c r="A181" s="57"/>
      <c r="B181" s="57"/>
      <c r="C181" s="253"/>
      <c r="D181" s="253"/>
      <c r="E181" s="241"/>
      <c r="F181" s="242"/>
      <c r="G181" s="30"/>
    </row>
    <row r="182" spans="1:7" x14ac:dyDescent="0.25">
      <c r="A182" s="57"/>
      <c r="B182" s="57"/>
      <c r="C182" s="253"/>
      <c r="D182" s="253"/>
      <c r="E182" s="241"/>
      <c r="F182" s="242"/>
      <c r="G182" s="30"/>
    </row>
    <row r="183" spans="1:7" x14ac:dyDescent="0.25">
      <c r="A183" s="57"/>
      <c r="B183" s="57"/>
      <c r="C183" s="253"/>
      <c r="D183" s="253"/>
      <c r="E183" s="241"/>
      <c r="F183" s="242"/>
      <c r="G183" s="30"/>
    </row>
    <row r="184" spans="1:7" x14ac:dyDescent="0.25">
      <c r="A184" s="57"/>
      <c r="B184" s="57"/>
      <c r="C184" s="253"/>
      <c r="D184" s="253"/>
      <c r="E184" s="241"/>
      <c r="F184" s="242"/>
      <c r="G184" s="30"/>
    </row>
    <row r="185" spans="1:7" x14ac:dyDescent="0.25">
      <c r="A185" s="57"/>
      <c r="B185" s="57"/>
      <c r="C185" s="253"/>
      <c r="D185" s="253"/>
      <c r="E185" s="241"/>
      <c r="F185" s="242"/>
      <c r="G185" s="30"/>
    </row>
    <row r="186" spans="1:7" x14ac:dyDescent="0.25">
      <c r="A186" s="57"/>
      <c r="B186" s="57"/>
      <c r="C186" s="253"/>
      <c r="D186" s="253"/>
      <c r="E186" s="241"/>
      <c r="F186" s="242"/>
      <c r="G186" s="30"/>
    </row>
    <row r="187" spans="1:7" x14ac:dyDescent="0.25">
      <c r="A187" s="57"/>
      <c r="B187" s="57"/>
      <c r="C187" s="253"/>
      <c r="D187" s="253"/>
      <c r="E187" s="241"/>
      <c r="F187" s="242"/>
      <c r="G187" s="30"/>
    </row>
    <row r="188" spans="1:7" x14ac:dyDescent="0.25">
      <c r="A188" s="57"/>
      <c r="B188" s="57"/>
      <c r="C188" s="253"/>
      <c r="D188" s="253"/>
      <c r="E188" s="241"/>
      <c r="F188" s="242"/>
      <c r="G188" s="30"/>
    </row>
    <row r="189" spans="1:7" x14ac:dyDescent="0.25">
      <c r="A189" s="57"/>
      <c r="B189" s="57"/>
      <c r="C189" s="253"/>
      <c r="D189" s="253"/>
      <c r="E189" s="241"/>
      <c r="F189" s="242"/>
      <c r="G189" s="30"/>
    </row>
    <row r="190" spans="1:7" x14ac:dyDescent="0.25">
      <c r="A190" s="57"/>
      <c r="B190" s="57"/>
      <c r="C190" s="253"/>
      <c r="D190" s="253"/>
      <c r="E190" s="241"/>
      <c r="F190" s="242"/>
      <c r="G190" s="30"/>
    </row>
    <row r="191" spans="1:7" x14ac:dyDescent="0.25">
      <c r="A191" s="57"/>
      <c r="B191" s="57"/>
      <c r="C191" s="253"/>
      <c r="D191" s="253"/>
      <c r="E191" s="241"/>
      <c r="F191" s="242"/>
      <c r="G191" s="30"/>
    </row>
    <row r="192" spans="1:7" x14ac:dyDescent="0.25">
      <c r="A192" s="28"/>
      <c r="B192" s="28"/>
      <c r="C192" s="254"/>
      <c r="D192" s="254"/>
      <c r="E192" s="249"/>
      <c r="F192" s="250"/>
      <c r="G192" s="77">
        <f>SUM(C176:D192)</f>
        <v>0</v>
      </c>
    </row>
    <row r="193" spans="1:7" x14ac:dyDescent="0.25">
      <c r="A193" s="56"/>
      <c r="B193" s="56"/>
      <c r="C193" s="255"/>
      <c r="D193" s="255"/>
      <c r="E193" s="232"/>
      <c r="F193" s="233"/>
      <c r="G193" s="30" t="str">
        <f>IF(OR($B$31=G142,$B$31=G159,$B$31=G176),IF(OR($B$32=G142,$B$32=G159,$B$32=G176),IF(OR($B$33=G142,$B$33=G159,$B$33=G176),IF(OR($B$34=G142,$B$34=G159,$B$34=G176),IF(OR($B$35=G142,$B$35=G159,$B$35=G176),IF(OR($B$36=G142,$B$36=G159,$B$36=G176),IF(OR($B$37=G142,$B$37=G159,$B$37=G176),IF(OR($B$38=G142,$B$38=G159,$B$38=G176),IF(OR($B$39=G142,$B$39=G159,$B$39=G176),IF(OR($B$40=G142,$B$40=G159,$B$40=G176),"X",$B$40),$B$39),$B$38),$B$37),$B$36),$B$35),$B$34),$B$33),$B$32),$B$31)</f>
        <v>X</v>
      </c>
    </row>
    <row r="194" spans="1:7" x14ac:dyDescent="0.25">
      <c r="A194" s="57"/>
      <c r="B194" s="57"/>
      <c r="C194" s="253"/>
      <c r="D194" s="253"/>
      <c r="E194" s="234"/>
      <c r="F194" s="235"/>
      <c r="G194" s="30"/>
    </row>
    <row r="195" spans="1:7" x14ac:dyDescent="0.25">
      <c r="A195" s="57"/>
      <c r="B195" s="57"/>
      <c r="C195" s="253"/>
      <c r="D195" s="253"/>
      <c r="E195" s="234"/>
      <c r="F195" s="235"/>
      <c r="G195" s="30"/>
    </row>
    <row r="196" spans="1:7" x14ac:dyDescent="0.25">
      <c r="A196" s="57"/>
      <c r="B196" s="57"/>
      <c r="C196" s="253"/>
      <c r="D196" s="253"/>
      <c r="E196" s="234"/>
      <c r="F196" s="235"/>
      <c r="G196" s="30"/>
    </row>
    <row r="197" spans="1:7" x14ac:dyDescent="0.25">
      <c r="A197" s="57"/>
      <c r="B197" s="57"/>
      <c r="C197" s="253"/>
      <c r="D197" s="253"/>
      <c r="E197" s="234"/>
      <c r="F197" s="235"/>
      <c r="G197" s="30"/>
    </row>
    <row r="198" spans="1:7" x14ac:dyDescent="0.25">
      <c r="A198" s="57"/>
      <c r="B198" s="57"/>
      <c r="C198" s="253"/>
      <c r="D198" s="253"/>
      <c r="E198" s="234"/>
      <c r="F198" s="235"/>
      <c r="G198" s="30"/>
    </row>
    <row r="199" spans="1:7" x14ac:dyDescent="0.25">
      <c r="A199" s="57"/>
      <c r="B199" s="57"/>
      <c r="C199" s="253"/>
      <c r="D199" s="253"/>
      <c r="E199" s="234"/>
      <c r="F199" s="235"/>
      <c r="G199" s="30"/>
    </row>
    <row r="200" spans="1:7" x14ac:dyDescent="0.25">
      <c r="A200" s="57"/>
      <c r="B200" s="57"/>
      <c r="C200" s="253"/>
      <c r="D200" s="253"/>
      <c r="E200" s="234"/>
      <c r="F200" s="235"/>
      <c r="G200" s="30"/>
    </row>
    <row r="201" spans="1:7" x14ac:dyDescent="0.25">
      <c r="A201" s="57"/>
      <c r="B201" s="57"/>
      <c r="C201" s="253"/>
      <c r="D201" s="253"/>
      <c r="E201" s="234"/>
      <c r="F201" s="235"/>
      <c r="G201" s="30"/>
    </row>
    <row r="202" spans="1:7" x14ac:dyDescent="0.25">
      <c r="A202" s="57"/>
      <c r="B202" s="57" t="str">
        <f>G193</f>
        <v>X</v>
      </c>
      <c r="C202" s="253">
        <f t="shared" ref="C202:C204" si="5">IF(AND($B$28&gt;=1,$B$31=$B202),SUMIFS($G$61:$G$71,$A$61:$A$71,A202),0)+IF(AND($B$28&gt;=2,$B$32=$B202),SUMIFS($K$61:$K$71,$A$61:$A$71,A202),0)+IF(AND($B$28&gt;=3,$B$33=$B202),SUMIFS($O$61:$O$71,$A$61:$A$71,A202),0)+IF(AND($B$28&gt;=4,$B$34=$B202),SUMIFS($S$61:$S$71,$A$61:$A$71,A202),0)+IF(AND($B$28&gt;=5,$B$35=$B202),SUMIFS($W$61:$W$71,$A$61:$A$71,A202),0)+IF(AND($B$28&gt;=6,$B$36=$B202),SUMIFS($AA$61:$AA$71,$A$61:$A$71,A202),0)+IF(AND($B$28&gt;=7,$B$37=$B202),SUMIFS($AE$61:$AE$71,$A$61:$A$71,A202),0)+IF(AND($B$28&gt;=8,$B$38=$B202),SUMIFS($AI$61:$AI$71,$A$61:$A$71,A202),0)+IF(AND($B$28&gt;=9,$B$39=$B202),SUMIFS($AM$61:$AM$71,$A$61:$A$71,A202),0)+IF(AND($B$28&gt;=10,$B$40=$B202),SUMIFS($AQ$61:$AQ$71,$A$61:$A$71,A202),0)</f>
        <v>0</v>
      </c>
      <c r="D202" s="253"/>
      <c r="E202" s="234"/>
      <c r="F202" s="235"/>
      <c r="G202" s="30"/>
    </row>
    <row r="203" spans="1:7" x14ac:dyDescent="0.25">
      <c r="A203" s="57"/>
      <c r="B203" s="57" t="str">
        <f>G193</f>
        <v>X</v>
      </c>
      <c r="C203" s="253">
        <f t="shared" si="5"/>
        <v>0</v>
      </c>
      <c r="D203" s="253"/>
      <c r="E203" s="234"/>
      <c r="F203" s="235"/>
      <c r="G203" s="30"/>
    </row>
    <row r="204" spans="1:7" x14ac:dyDescent="0.25">
      <c r="A204" s="57"/>
      <c r="B204" s="57" t="str">
        <f>G193</f>
        <v>X</v>
      </c>
      <c r="C204" s="253">
        <f t="shared" si="5"/>
        <v>0</v>
      </c>
      <c r="D204" s="253"/>
      <c r="E204" s="234"/>
      <c r="F204" s="235"/>
      <c r="G204" s="30"/>
    </row>
    <row r="205" spans="1:7" x14ac:dyDescent="0.25">
      <c r="A205" s="57"/>
      <c r="B205" s="57" t="str">
        <f>G193</f>
        <v>X</v>
      </c>
      <c r="C205" s="253">
        <f>IF(AND($B$28&gt;=1,$B$31=$B205),SUMIFS($G$76:$G$86,$A$76:$A$86,"Equipements process (RDI)"),0)+IF(AND($B$28&gt;=2,$B$32=$B205),SUMIFS($K$76:$K$86,$A$76:$A$86,"Equipements process (RDI)"),0)+IF(AND($B$28&gt;=3,$B$33=$B205),SUMIFS($O$76:$O$86,$A$76:$A$86,"Equipements process (RDI)"),0)+IF(AND($B$28&gt;=4,$B$34=$B205),SUMIFS($S$76:$S$86,$A$76:$A$86,"Equipements process (RDI)"),0)+IF(AND($B$28&gt;=5,$B$35=$B205),SUMIFS($W$76:$W$86,$A$76:$A$86,"Equipements process (RDI)"),0)+IF(AND($B$28&gt;=6,$B$36=$B205),SUMIFS($AA$76:$AA$86,$A$76:$A$86,"Equipements process (RDI)"),0)+IF(AND($B$28&gt;=7,$B$37=$B205),SUMIFS($AE$76:$AE$86,$A$76:$A$86,"Equipements process (RDI)"),0)+IF(AND($B$28&gt;=8,$B$38=$B205),SUMIFS($AI$76:$AI$86,$A$76:$A$86,"Equipements process (RDI)"),0)+IF(AND($B$28&gt;=9,$B$39=$B205),SUMIFS($AM$76:$AM$86,$A$76:$A$86,"Equipements process (RDI)"),0)+IF(AND($B$28&gt;=10,$B$40=$B205),SUMIFS($AQ$76:$AQ$86,$A$76:$A$86,"Equipements process (RDI)"),0)</f>
        <v>0</v>
      </c>
      <c r="D205" s="253"/>
      <c r="E205" s="234"/>
      <c r="F205" s="235"/>
      <c r="G205" s="30"/>
    </row>
    <row r="206" spans="1:7" x14ac:dyDescent="0.25">
      <c r="A206" s="57"/>
      <c r="B206" s="57" t="str">
        <f>G193</f>
        <v>X</v>
      </c>
      <c r="C206" s="253">
        <f>IF(AND($B$28&gt;=1,$B$31=$B206),SUMIFS($G$76:$G$86,$A$76:$A$86,A206),0)+IF(AND($B$28&gt;=2,$B$32=$B206),SUMIFS($K$76:$K$86,$A$76:$A$86,A206),0)+IF(AND($B$28&gt;=3,$B$33=$B206),SUMIFS($O$76:$O$86,$A$76:$A$86,A206),0)+IF(AND($B$28&gt;=4,$B$34=$B206),SUMIFS($S$76:$S$86,$A$76:$A$86,A206),0)+IF(AND($B$28&gt;=5,$B$35=$B206),SUMIFS($W$76:$W$86,$A$76:$A$86,A206),0)+IF(AND($B$28&gt;=6,$B$36=$B206),SUMIFS($AA$76:$AA$86,$A$76:$A$86,A206),0)+IF(AND($B$28&gt;=7,$B$37=$B206),SUMIFS($AE$76:$AE$86,$A$76:$A$86,A206),0)+IF(AND($B$28&gt;=8,$B$38=$B206),SUMIFS($AI$76:$AI$86,$A$76:$A$86,A206),0)+IF(AND($B$28&gt;=9,$B$39=$B206),SUMIFS($AM$76:$AM$86,$A$76:$A$86,A206),0)+IF(AND($B$28&gt;=10,$B$40=$B206),SUMIFS($AQ$76:$AQ$86,$A$76:$A$86,A206),0)</f>
        <v>0</v>
      </c>
      <c r="D206" s="253"/>
      <c r="E206" s="234"/>
      <c r="F206" s="235"/>
      <c r="G206" s="30"/>
    </row>
    <row r="207" spans="1:7" x14ac:dyDescent="0.25">
      <c r="A207" s="57"/>
      <c r="B207" s="57" t="str">
        <f>G193</f>
        <v>X</v>
      </c>
      <c r="C207" s="253">
        <f>IF(AND($B$28&gt;=1,$B$31=$B207),SUMIFS($G$76:$G$86,$A$76:$A$86,A207),0)+IF(AND($B$28&gt;=2,$B$32=$B207),SUMIFS($K$76:$K$86,$A$76:$A$86,A207),0)+IF(AND($B$28&gt;=3,$B$33=$B207),SUMIFS($O$76:$O$86,$A$76:$A$86,A207),0)+IF(AND($B$28&gt;=4,$B$34=$B207),SUMIFS($S$76:$S$86,$A$76:$A$86,A207),0)+IF(AND($B$28&gt;=5,$B$35=$B207),SUMIFS($W$76:$W$86,$A$76:$A$86,A207),0)+IF(AND($B$28&gt;=6,$B$36=$B207),SUMIFS($AA$76:$AA$86,$A$76:$A$86,A207),0)+IF(AND($B$28&gt;=7,$B$37=$B207),SUMIFS($AE$76:$AE$86,$A$76:$A$86,A207),0)+IF(AND($B$28&gt;=8,$B$38=$B207),SUMIFS($AI$76:$AI$86,$A$76:$A$86,A207),0)+IF(AND($B$28&gt;=9,$B$39=$B207),SUMIFS($AM$76:$AM$86,$A$76:$A$86,A207),0)+IF(AND($B$28&gt;=10,$B$40=$B207),SUMIFS($AQ$76:$AQ$86,$A$76:$A$86,A207),0)</f>
        <v>0</v>
      </c>
      <c r="D207" s="253"/>
      <c r="E207" s="234"/>
      <c r="F207" s="235"/>
      <c r="G207" s="30"/>
    </row>
    <row r="208" spans="1:7" x14ac:dyDescent="0.25">
      <c r="A208" s="57"/>
      <c r="B208" s="57" t="str">
        <f>G193</f>
        <v>X</v>
      </c>
      <c r="C208" s="253">
        <f>IF(AND($B$28&gt;=1,$B$31=$B208),SUMIFS($G$76:$G$86,$A$76:$A$86,A208),0)+IF(AND($B$28&gt;=2,$B$32=$B208),SUMIFS($K$76:$K$86,$A$76:$A$86,A208),0)+IF(AND($B$28&gt;=3,$B$33=$B208),SUMIFS($O$76:$O$86,$A$76:$A$86,A208),0)+IF(AND($B$28&gt;=4,$B$34=$B208),SUMIFS($S$76:$S$86,$A$76:$A$86,A208),0)+IF(AND($B$28&gt;=5,$B$35=$B208),SUMIFS($W$76:$W$86,$A$76:$A$86,A208),0)+IF(AND($B$28&gt;=6,$B$36=$B208),SUMIFS($AA$76:$AA$86,$A$76:$A$86,A208),0)+IF(AND($B$28&gt;=7,$B$37=$B208),SUMIFS($AE$76:$AE$86,$A$76:$A$86,A208),0)+IF(AND($B$28&gt;=8,$B$38=$B208),SUMIFS($AI$76:$AI$86,$A$76:$A$86,A208),0)+IF(AND($B$28&gt;=9,$B$39=$B208),SUMIFS($AM$76:$AM$86,$A$76:$A$86,A208),0)+IF(AND($B$28&gt;=10,$B$40=$B208),SUMIFS($AQ$76:$AQ$86,$A$76:$A$86,A208),0)</f>
        <v>0</v>
      </c>
      <c r="D208" s="253"/>
      <c r="E208" s="234"/>
      <c r="F208" s="235"/>
      <c r="G208" s="30"/>
    </row>
    <row r="209" spans="1:7" x14ac:dyDescent="0.25">
      <c r="A209" s="28"/>
      <c r="B209" s="28" t="str">
        <f>G193</f>
        <v>X</v>
      </c>
      <c r="C209" s="254">
        <f>IF(AND($B$28&gt;=1,$B$31=$B209),$G$91,0)+IF(AND($B$28&gt;=2,$B$32=$B209),$K$91,0)+IF(AND($B$28&gt;=3,$B$33=$B209),$O$91,0)+IF(AND($B$28&gt;=4,$B$34=$B209),$S$91,0)+IF(AND($B$28&gt;=5,$B$35=$B209),$W$91,0)+IF(AND($B$28&gt;=6,$B$36=$B209),$AA$91,0)+IF(AND($B$28&gt;=7,$B$37=$B209),$AE$91,0)+IF(AND($B$28&gt;=8,$B$38=$B209),$AI$91,0)+IF(AND($B$28&gt;=9,$B$39=$B209),$AM$91,0)+IF(AND($B$28&gt;=10,$B$40=$B209),$AQ$91,0)</f>
        <v>0</v>
      </c>
      <c r="D209" s="254"/>
      <c r="E209" s="251"/>
      <c r="F209" s="252"/>
      <c r="G209" s="77">
        <f>SUM(C193:D209)</f>
        <v>0</v>
      </c>
    </row>
    <row r="210" spans="1:7" x14ac:dyDescent="0.25">
      <c r="A210" s="56"/>
      <c r="B210" s="56" t="str">
        <f>G210</f>
        <v>X</v>
      </c>
      <c r="C210" s="255">
        <f>IF(AND($B$28&gt;=1,$B$31=$B210),SUMIFS($G$46:$G$56,$A$46:$A$56,"Statutaire de la fonction publique"),0)+IF(AND($B$28&gt;=2,$B$32=$B210),SUMIFS($K$46:$K$56,$A$46:$A$56,"Statutaire de la fonction publique"),0)+IF(AND($B$28&gt;=3,$B$33=$B210),SUMIFS($O$46:$O$56,$A$46:$A$56,"Statutaire de la fonction publique"),0)+IF(AND($B$28&gt;=4,$B$34=$B210),SUMIFS($S$46:$S$56,$A$46:$A$56,"Statutaire de la fonction publique"),0)+IF(AND($B$28&gt;=5,$B$35=$B210),SUMIFS($W$46:$W$56,$A$46:$A$56,"Statutaire de la fonction publique"),0)+IF(AND($B$28&gt;=6,$B$36=$B210),SUMIFS($AA$46:$AA$56,$A$46:$A$56,"Statutaire de la fonction publique"),0)+IF(AND($B$28&gt;=7,$B$37=$B210),SUMIFS($AE$46:$AE$56,$A$46:$A$56,"Statutaire de la fonction publique"),0)+IF(AND($B$28&gt;=8,$B$38=$B210),SUMIFS($AI$46:$AI$56,$A$46:$A$56,"Statutaire de la fonction publique"),0)+IF(AND($B$28&gt;=9,$B$39=$B210),SUMIFS($AM$46:$AM$56,$A$46:$A$56,"Statutaire de la fonction publique"),0)+IF(AND($B$28&gt;=10,$B$40=$B210),SUMIFS($AQ$46:$AQ$56,$A$46:$A$56,"Statutaire de la fonction publique"),0)</f>
        <v>0</v>
      </c>
      <c r="D210" s="255"/>
      <c r="E210" s="232">
        <f>SUM(C210:D226)</f>
        <v>0</v>
      </c>
      <c r="F210" s="233"/>
      <c r="G210" s="30" t="str">
        <f>IF(OR($B$31=G142,$B$31=G159,$B$31=G176,$B$31=G193),IF(OR($B$32=G142,$B$32=G159,$B$32=G176,$B$32=G193),IF(OR($B$33=G142,$B$33=G159,$B$33=G176,$B$33=G193),IF(OR($B$34=G142,$B$34=G159,$B$34=G176,$B$34=G193),IF(OR($B$35=G142,$B$35=G159,$B$35=G176,$B$35=G193),IF(OR($B$36=G142,$B$36=G159,$B$36=G176,$B$36=G193),IF(OR($B$37=G142,$B$37=G159,$B$37=G176,$B$37=G193),IF(OR($B$38=G142,$B$38=G159,$B$38=G176,$B$38=G193),IF(OR($B$39=G142,$B$39=G159,$B$39=G176,$B$39=G193),IF(OR($B$40=G142,$B$40=G159,$B$40=G176,$B$40=G193),"X",$B$40),$B$39),$B$38),$B$37),$B$36),$B$35),$B$34),$B$33),$B$32),$B$31)</f>
        <v>X</v>
      </c>
    </row>
    <row r="211" spans="1:7" x14ac:dyDescent="0.25">
      <c r="A211" s="57"/>
      <c r="B211" s="57" t="str">
        <f>G210</f>
        <v>X</v>
      </c>
      <c r="C211" s="253">
        <f>IF(AND($B$28&gt;=1,$B$31=$B211),SUMIFS($G$46:$G$56,$A$46:$A$56,"Non statutaire de la fonction publique"),0)+IF(AND($B$28&gt;=2,$B$32=$B211),SUMIFS($K$46:$K$56,$A$46:$A$56,"Non statutaire de la fonction publique"),0)+IF(AND($B$28&gt;=3,$B$33=$B211),SUMIFS($O$46:$O$56,$A$46:$A$56,"Non statutaire de la fonction publique"),0)+IF(AND($B$28&gt;=4,$B$34=$B211),SUMIFS($S$46:$S$56,$A$46:$A$56,"Non statutaire de la fonction publique"),0)+IF(AND($B$28&gt;=5,$B$35=$B211),SUMIFS($W$46:$W$56,$A$46:$A$56,"Non statutaire de la fonction publique"),0)+IF(AND($B$28&gt;=6,$B$36=$B211),SUMIFS($AA$46:$AA$56,$A$46:$A$56,"Non statutaire de la fonction publique"),0)+IF(AND($B$28&gt;=7,$B$37=$B211),SUMIFS($AE$46:$AE$56,$A$46:$A$56,"Non statutaire de la fonction publique"),0)+IF(AND($B$28&gt;=8,$B$38=$B211),SUMIFS($AI$46:$AI$56,$A$46:$A$56,"Non statutaire de la fonction publique"),0)+IF(AND($B$28&gt;=9,$B$39=$B211),SUMIFS($AM$46:$AM$56,$A$46:$A$56,"Non statutaire de la fonction publique"),0)+IF(AND($B$28&gt;=10,$B$40=$B211),SUMIFS($AQ$46:$AQ$56,$A$46:$A$56,"Non statutaire de la fonction publique"),0)</f>
        <v>0</v>
      </c>
      <c r="D211" s="253"/>
      <c r="E211" s="234"/>
      <c r="F211" s="235"/>
      <c r="G211" s="30"/>
    </row>
    <row r="212" spans="1:7" x14ac:dyDescent="0.25">
      <c r="A212" s="57"/>
      <c r="B212" s="57" t="str">
        <f>G210</f>
        <v>X</v>
      </c>
      <c r="C212" s="253">
        <f>IF(AND($B$28&gt;=1,$B$31=$B212),SUMIFS($G$46:$G$56,$A$46:$A$56,$A212),0)+IF(AND($B$28&gt;=2,$B$32=$B212),SUMIFS($K$46:$K$56,$A$46:$A$56,$A212),0)+IF(AND($B$28&gt;=3,$B$33=$B212),SUMIFS($O$46:$O$56,$A$46:$A$56,$A212),0)+IF(AND($B$28&gt;=4,$B$34=$B212),SUMIFS($S$46:$S$56,$A$46:$A$56,$A212),0)+IF(AND($B$28&gt;=5,$B$35=$B212),SUMIFS($W$46:$W$56,$A$46:$A$56,$A212),0)+IF(AND($B$28&gt;=6,$B$36=$B212),SUMIFS($AA$46:$AA$56,$A$46:$A$56,$A212),0)+IF(AND($B$28&gt;=7,$B$37=$B212),SUMIFS($AE$46:$AE$56,$A$46:$A$56,$A212),0)+IF(AND($B$28&gt;=8,$B$38=$B212),SUMIFS($AI$46:$AI$56,$A$46:$A$56,$A212),0)+IF(AND($B$28&gt;=9,$B$39=$B212),SUMIFS($AM$46:$AM$56,$A$46:$A$56,$A212),0)+IF(AND($B$28&gt;=10,$B$40=$B212),SUMIFS($AQ$46:$AQ$56,$A$46:$A$56,$A212),0)</f>
        <v>0</v>
      </c>
      <c r="D212" s="253"/>
      <c r="E212" s="234"/>
      <c r="F212" s="235"/>
      <c r="G212" s="30"/>
    </row>
    <row r="213" spans="1:7" x14ac:dyDescent="0.25">
      <c r="A213" s="57"/>
      <c r="B213" s="57" t="str">
        <f>G210</f>
        <v>X</v>
      </c>
      <c r="C213" s="253">
        <f t="shared" ref="C213:C219" si="6">IF(AND($B$28&gt;=1,$B$31=$B213),SUMIFS($G$61:$G$71,$A$61:$A$71,A213),0)+IF(AND($B$28&gt;=2,$B$32=$B213),SUMIFS($K$61:$K$71,$A$61:$A$71,A213),0)+IF(AND($B$28&gt;=3,$B$33=$B213),SUMIFS($O$61:$O$71,$A$61:$A$71,A213),0)+IF(AND($B$28&gt;=4,$B$34=$B213),SUMIFS($S$61:$S$71,$A$61:$A$71,A213),0)+IF(AND($B$28&gt;=5,$B$35=$B213),SUMIFS($W$61:$W$71,$A$61:$A$71,A213),0)+IF(AND($B$28&gt;=6,$B$36=$B213),SUMIFS($AA$61:$AA$71,$A$61:$A$71,A213),0)+IF(AND($B$28&gt;=7,$B$37=$B213),SUMIFS($AE$61:$AE$71,$A$61:$A$71,A213),0)+IF(AND($B$28&gt;=8,$B$38=$B213),SUMIFS($AI$61:$AI$71,$A$61:$A$71,A213),0)+IF(AND($B$28&gt;=9,$B$39=$B213),SUMIFS($AM$61:$AM$71,$A$61:$A$71,A213),0)+IF(AND($B$28&gt;=10,$B$40=$B213),SUMIFS($AQ$61:$AQ$71,$A$61:$A$71,A213),0)</f>
        <v>0</v>
      </c>
      <c r="D213" s="253"/>
      <c r="E213" s="234"/>
      <c r="F213" s="235"/>
      <c r="G213" s="30"/>
    </row>
    <row r="214" spans="1:7" x14ac:dyDescent="0.25">
      <c r="A214" s="57"/>
      <c r="B214" s="57" t="str">
        <f>G210</f>
        <v>X</v>
      </c>
      <c r="C214" s="253">
        <f t="shared" si="6"/>
        <v>0</v>
      </c>
      <c r="D214" s="253"/>
      <c r="E214" s="234"/>
      <c r="F214" s="235"/>
      <c r="G214" s="30"/>
    </row>
    <row r="215" spans="1:7" x14ac:dyDescent="0.25">
      <c r="A215" s="57"/>
      <c r="B215" s="57" t="str">
        <f>G210</f>
        <v>X</v>
      </c>
      <c r="C215" s="253">
        <f t="shared" si="6"/>
        <v>0</v>
      </c>
      <c r="D215" s="253"/>
      <c r="E215" s="234"/>
      <c r="F215" s="235"/>
      <c r="G215" s="30"/>
    </row>
    <row r="216" spans="1:7" x14ac:dyDescent="0.25">
      <c r="A216" s="57"/>
      <c r="B216" s="57" t="str">
        <f>G210</f>
        <v>X</v>
      </c>
      <c r="C216" s="253">
        <f t="shared" si="6"/>
        <v>0</v>
      </c>
      <c r="D216" s="253"/>
      <c r="E216" s="234"/>
      <c r="F216" s="235"/>
      <c r="G216" s="30"/>
    </row>
    <row r="217" spans="1:7" x14ac:dyDescent="0.25">
      <c r="A217" s="57"/>
      <c r="B217" s="57" t="str">
        <f>G210</f>
        <v>X</v>
      </c>
      <c r="C217" s="253">
        <f t="shared" si="6"/>
        <v>0</v>
      </c>
      <c r="D217" s="253"/>
      <c r="E217" s="234"/>
      <c r="F217" s="235"/>
      <c r="G217" s="30"/>
    </row>
    <row r="218" spans="1:7" x14ac:dyDescent="0.25">
      <c r="A218" s="57"/>
      <c r="B218" s="57" t="str">
        <f>G210</f>
        <v>X</v>
      </c>
      <c r="C218" s="253">
        <f t="shared" si="6"/>
        <v>0</v>
      </c>
      <c r="D218" s="253"/>
      <c r="E218" s="234"/>
      <c r="F218" s="235"/>
      <c r="G218" s="30"/>
    </row>
    <row r="219" spans="1:7" x14ac:dyDescent="0.25">
      <c r="A219" s="57"/>
      <c r="B219" s="57" t="str">
        <f>G210</f>
        <v>X</v>
      </c>
      <c r="C219" s="253">
        <f t="shared" si="6"/>
        <v>0</v>
      </c>
      <c r="D219" s="253"/>
      <c r="E219" s="234"/>
      <c r="F219" s="235"/>
      <c r="G219" s="30"/>
    </row>
    <row r="220" spans="1:7" x14ac:dyDescent="0.25">
      <c r="A220" s="57" t="s">
        <v>20</v>
      </c>
      <c r="B220" s="57" t="str">
        <f>G210</f>
        <v>X</v>
      </c>
      <c r="C220" s="253">
        <f t="shared" ref="C220:C221" si="7">IF(AND($B$28&gt;=1,$B$31=$B220),SUMIFS($G$61:$G$71,$A$61:$A$71,A220),0)+IF(AND($B$28&gt;=2,$B$32=$B220),SUMIFS($K$61:$K$71,$A$61:$A$71,A220),0)+IF(AND($B$28&gt;=3,$B$33=$B220),SUMIFS($O$61:$O$71,$A$61:$A$71,A220),0)+IF(AND($B$28&gt;=4,$B$34=$B220),SUMIFS($S$61:$S$71,$A$61:$A$71,A220),0)+IF(AND($B$28&gt;=5,$B$35=$B220),SUMIFS($W$61:$W$71,$A$61:$A$71,A220),0)+IF(AND($B$28&gt;=6,$B$36=$B220),SUMIFS($AA$61:$AA$71,$A$61:$A$71,A220),0)+IF(AND($B$28&gt;=7,$B$37=$B220),SUMIFS($AE$61:$AE$71,$A$61:$A$71,A220),0)+IF(AND($B$28&gt;=8,$B$38=$B220),SUMIFS($AI$61:$AI$71,$A$61:$A$71,A220),0)+IF(AND($B$28&gt;=9,$B$39=$B220),SUMIFS($AM$61:$AM$71,$A$61:$A$71,A220),0)+IF(AND($B$28&gt;=10,$B$40=$B220),SUMIFS($AQ$61:$AQ$71,$A$61:$A$71,A220),0)</f>
        <v>0</v>
      </c>
      <c r="D220" s="253"/>
      <c r="E220" s="234"/>
      <c r="F220" s="235"/>
      <c r="G220" s="30"/>
    </row>
    <row r="221" spans="1:7" x14ac:dyDescent="0.25">
      <c r="A221" s="57" t="s">
        <v>21</v>
      </c>
      <c r="B221" s="57" t="str">
        <f>G210</f>
        <v>X</v>
      </c>
      <c r="C221" s="253">
        <f t="shared" si="7"/>
        <v>0</v>
      </c>
      <c r="D221" s="253"/>
      <c r="E221" s="234"/>
      <c r="F221" s="235"/>
      <c r="G221" s="30"/>
    </row>
    <row r="222" spans="1:7" x14ac:dyDescent="0.25">
      <c r="A222" s="57" t="s">
        <v>22</v>
      </c>
      <c r="B222" s="57" t="str">
        <f>G210</f>
        <v>X</v>
      </c>
      <c r="C222" s="253">
        <f>IF(AND($B$28&gt;=1,$B$31=$B222),SUMIFS($G$76:$G$86,$A$76:$A$86,"Equipements process (RDI)"),0)+IF(AND($B$28&gt;=2,$B$32=$B222),SUMIFS($K$76:$K$86,$A$76:$A$86,"Equipements process (RDI)"),0)+IF(AND($B$28&gt;=3,$B$33=$B222),SUMIFS($O$76:$O$86,$A$76:$A$86,"Equipements process (RDI)"),0)+IF(AND($B$28&gt;=4,$B$34=$B222),SUMIFS($S$76:$S$86,$A$76:$A$86,"Equipements process (RDI)"),0)+IF(AND($B$28&gt;=5,$B$35=$B222),SUMIFS($W$76:$W$86,$A$76:$A$86,"Equipements process (RDI)"),0)+IF(AND($B$28&gt;=6,$B$36=$B222),SUMIFS($AA$76:$AA$86,$A$76:$A$86,"Equipements process (RDI)"),0)+IF(AND($B$28&gt;=7,$B$37=$B222),SUMIFS($AE$76:$AE$86,$A$76:$A$86,"Equipements process (RDI)"),0)+IF(AND($B$28&gt;=8,$B$38=$B222),SUMIFS($AI$76:$AI$86,$A$76:$A$86,"Equipements process (RDI)"),0)+IF(AND($B$28&gt;=9,$B$39=$B222),SUMIFS($AM$76:$AM$86,$A$76:$A$86,"Equipements process (RDI)"),0)+IF(AND($B$28&gt;=10,$B$40=$B222),SUMIFS($AQ$76:$AQ$86,$A$76:$A$86,"Equipements process (RDI)"),0)</f>
        <v>0</v>
      </c>
      <c r="D222" s="253"/>
      <c r="E222" s="234"/>
      <c r="F222" s="235"/>
      <c r="G222" s="30"/>
    </row>
    <row r="223" spans="1:7" x14ac:dyDescent="0.25">
      <c r="A223" s="57" t="s">
        <v>23</v>
      </c>
      <c r="B223" s="57" t="str">
        <f>G210</f>
        <v>X</v>
      </c>
      <c r="C223" s="253">
        <f>IF(AND($B$28&gt;=1,$B$31=$B223),SUMIFS($G$76:$G$86,$A$76:$A$86,A223),0)+IF(AND($B$28&gt;=2,$B$32=$B223),SUMIFS($K$76:$K$86,$A$76:$A$86,A223),0)+IF(AND($B$28&gt;=3,$B$33=$B223),SUMIFS($O$76:$O$86,$A$76:$A$86,A223),0)+IF(AND($B$28&gt;=4,$B$34=$B223),SUMIFS($S$76:$S$86,$A$76:$A$86,A223),0)+IF(AND($B$28&gt;=5,$B$35=$B223),SUMIFS($W$76:$W$86,$A$76:$A$86,A223),0)+IF(AND($B$28&gt;=6,$B$36=$B223),SUMIFS($AA$76:$AA$86,$A$76:$A$86,A223),0)+IF(AND($B$28&gt;=7,$B$37=$B223),SUMIFS($AE$76:$AE$86,$A$76:$A$86,A223),0)+IF(AND($B$28&gt;=8,$B$38=$B223),SUMIFS($AI$76:$AI$86,$A$76:$A$86,A223),0)+IF(AND($B$28&gt;=9,$B$39=$B223),SUMIFS($AM$76:$AM$86,$A$76:$A$86,A223),0)+IF(AND($B$28&gt;=10,$B$40=$B223),SUMIFS($AQ$76:$AQ$86,$A$76:$A$86,A223),0)</f>
        <v>0</v>
      </c>
      <c r="D223" s="253"/>
      <c r="E223" s="234"/>
      <c r="F223" s="235"/>
      <c r="G223" s="30"/>
    </row>
    <row r="224" spans="1:7" x14ac:dyDescent="0.25">
      <c r="A224" s="57" t="s">
        <v>24</v>
      </c>
      <c r="B224" s="57" t="str">
        <f>G210</f>
        <v>X</v>
      </c>
      <c r="C224" s="253">
        <f>IF(AND($B$28&gt;=1,$B$31=$B224),SUMIFS($G$76:$G$86,$A$76:$A$86,A224),0)+IF(AND($B$28&gt;=2,$B$32=$B224),SUMIFS($K$76:$K$86,$A$76:$A$86,A224),0)+IF(AND($B$28&gt;=3,$B$33=$B224),SUMIFS($O$76:$O$86,$A$76:$A$86,A224),0)+IF(AND($B$28&gt;=4,$B$34=$B224),SUMIFS($S$76:$S$86,$A$76:$A$86,A224),0)+IF(AND($B$28&gt;=5,$B$35=$B224),SUMIFS($W$76:$W$86,$A$76:$A$86,A224),0)+IF(AND($B$28&gt;=6,$B$36=$B224),SUMIFS($AA$76:$AA$86,$A$76:$A$86,A224),0)+IF(AND($B$28&gt;=7,$B$37=$B224),SUMIFS($AE$76:$AE$86,$A$76:$A$86,A224),0)+IF(AND($B$28&gt;=8,$B$38=$B224),SUMIFS($AI$76:$AI$86,$A$76:$A$86,A224),0)+IF(AND($B$28&gt;=9,$B$39=$B224),SUMIFS($AM$76:$AM$86,$A$76:$A$86,A224),0)+IF(AND($B$28&gt;=10,$B$40=$B224),SUMIFS($AQ$76:$AQ$86,$A$76:$A$86,A224),0)</f>
        <v>0</v>
      </c>
      <c r="D224" s="253"/>
      <c r="E224" s="234"/>
      <c r="F224" s="235"/>
      <c r="G224" s="30"/>
    </row>
    <row r="225" spans="1:7" x14ac:dyDescent="0.25">
      <c r="A225" s="57" t="s">
        <v>25</v>
      </c>
      <c r="B225" s="57" t="str">
        <f>G210</f>
        <v>X</v>
      </c>
      <c r="C225" s="253">
        <f>IF(AND($B$28&gt;=1,$B$31=$B225),SUMIFS($G$76:$G$86,$A$76:$A$86,A225),0)+IF(AND($B$28&gt;=2,$B$32=$B225),SUMIFS($K$76:$K$86,$A$76:$A$86,A225),0)+IF(AND($B$28&gt;=3,$B$33=$B225),SUMIFS($O$76:$O$86,$A$76:$A$86,A225),0)+IF(AND($B$28&gt;=4,$B$34=$B225),SUMIFS($S$76:$S$86,$A$76:$A$86,A225),0)+IF(AND($B$28&gt;=5,$B$35=$B225),SUMIFS($W$76:$W$86,$A$76:$A$86,A225),0)+IF(AND($B$28&gt;=6,$B$36=$B225),SUMIFS($AA$76:$AA$86,$A$76:$A$86,A225),0)+IF(AND($B$28&gt;=7,$B$37=$B225),SUMIFS($AE$76:$AE$86,$A$76:$A$86,A225),0)+IF(AND($B$28&gt;=8,$B$38=$B225),SUMIFS($AI$76:$AI$86,$A$76:$A$86,A225),0)+IF(AND($B$28&gt;=9,$B$39=$B225),SUMIFS($AM$76:$AM$86,$A$76:$A$86,A225),0)+IF(AND($B$28&gt;=10,$B$40=$B225),SUMIFS($AQ$76:$AQ$86,$A$76:$A$86,A225),0)</f>
        <v>0</v>
      </c>
      <c r="D225" s="253"/>
      <c r="E225" s="234"/>
      <c r="F225" s="235"/>
      <c r="G225" s="30"/>
    </row>
    <row r="226" spans="1:7" x14ac:dyDescent="0.25">
      <c r="A226" s="28" t="s">
        <v>36</v>
      </c>
      <c r="B226" s="28" t="str">
        <f>G210</f>
        <v>X</v>
      </c>
      <c r="C226" s="254">
        <f>IF(AND($B$28&gt;=1,$B$31=$B226),$G$91,0)+IF(AND($B$28&gt;=2,$B$32=$B226),$K$91,0)+IF(AND($B$28&gt;=3,$B$33=$B226),$O$91,0)+IF(AND($B$28&gt;=4,$B$34=$B226),$S$91,0)+IF(AND($B$28&gt;=5,$B$35=$B226),$W$91,0)+IF(AND($B$28&gt;=6,$B$36=$B226),$AA$91,0)+IF(AND($B$28&gt;=7,$B$37=$B226),$AE$91,0)+IF(AND($B$28&gt;=8,$B$38=$B226),$AI$91,0)+IF(AND($B$28&gt;=9,$B$39=$B226),$AM$91,0)+IF(AND($B$28&gt;=10,$B$40=$B226),$AQ$91,0)</f>
        <v>0</v>
      </c>
      <c r="D226" s="254"/>
      <c r="E226" s="251"/>
      <c r="F226" s="252"/>
      <c r="G226" s="77">
        <f>SUM(C210:D226)</f>
        <v>0</v>
      </c>
    </row>
  </sheetData>
  <customSheetViews>
    <customSheetView guid="{382F9144-C632-471B-9E71-B8C862BB84A7}" scale="85" showGridLines="0" topLeftCell="A10">
      <selection activeCell="B26" sqref="B26"/>
      <pageMargins left="0.7" right="0.7" top="0.75" bottom="0.75" header="0.3" footer="0.3"/>
    </customSheetView>
  </customSheetViews>
  <mergeCells count="141">
    <mergeCell ref="C223:D223"/>
    <mergeCell ref="C224:D224"/>
    <mergeCell ref="C225:D225"/>
    <mergeCell ref="C226:D226"/>
    <mergeCell ref="C217:D217"/>
    <mergeCell ref="C218:D218"/>
    <mergeCell ref="C219:D219"/>
    <mergeCell ref="C220:D220"/>
    <mergeCell ref="C221:D221"/>
    <mergeCell ref="C222:D222"/>
    <mergeCell ref="C211:D211"/>
    <mergeCell ref="C212:D212"/>
    <mergeCell ref="C213:D213"/>
    <mergeCell ref="C214:D214"/>
    <mergeCell ref="C215:D215"/>
    <mergeCell ref="C216:D216"/>
    <mergeCell ref="C205:D205"/>
    <mergeCell ref="C206:D206"/>
    <mergeCell ref="C207:D207"/>
    <mergeCell ref="C208:D208"/>
    <mergeCell ref="C209:D209"/>
    <mergeCell ref="C210:D210"/>
    <mergeCell ref="C199:D199"/>
    <mergeCell ref="C200:D200"/>
    <mergeCell ref="C201:D201"/>
    <mergeCell ref="C202:D202"/>
    <mergeCell ref="C203:D203"/>
    <mergeCell ref="C204:D204"/>
    <mergeCell ref="C193:D193"/>
    <mergeCell ref="C194:D194"/>
    <mergeCell ref="C195:D195"/>
    <mergeCell ref="C196:D196"/>
    <mergeCell ref="C197:D197"/>
    <mergeCell ref="C198:D198"/>
    <mergeCell ref="C189:D189"/>
    <mergeCell ref="C190:D190"/>
    <mergeCell ref="C191:D191"/>
    <mergeCell ref="C192:D192"/>
    <mergeCell ref="C181:D181"/>
    <mergeCell ref="C182:D182"/>
    <mergeCell ref="C183:D183"/>
    <mergeCell ref="C184:D184"/>
    <mergeCell ref="C185:D185"/>
    <mergeCell ref="C186:D186"/>
    <mergeCell ref="E159:F175"/>
    <mergeCell ref="E176:F192"/>
    <mergeCell ref="E193:F209"/>
    <mergeCell ref="E210:F226"/>
    <mergeCell ref="C121:D121"/>
    <mergeCell ref="C164:D164"/>
    <mergeCell ref="C165:D165"/>
    <mergeCell ref="C166:D166"/>
    <mergeCell ref="C167:D167"/>
    <mergeCell ref="C168:D168"/>
    <mergeCell ref="C175:D175"/>
    <mergeCell ref="C176:D176"/>
    <mergeCell ref="C177:D177"/>
    <mergeCell ref="C178:D178"/>
    <mergeCell ref="C179:D179"/>
    <mergeCell ref="C180:D180"/>
    <mergeCell ref="C169:D169"/>
    <mergeCell ref="C170:D170"/>
    <mergeCell ref="C171:D171"/>
    <mergeCell ref="C172:D172"/>
    <mergeCell ref="C173:D173"/>
    <mergeCell ref="C174:D174"/>
    <mergeCell ref="C187:D187"/>
    <mergeCell ref="C188:D188"/>
    <mergeCell ref="A47:B47"/>
    <mergeCell ref="D47:F47"/>
    <mergeCell ref="A1:F1"/>
    <mergeCell ref="A3:E3"/>
    <mergeCell ref="A13:E13"/>
    <mergeCell ref="B19:D19"/>
    <mergeCell ref="C31:E31"/>
    <mergeCell ref="C32:E32"/>
    <mergeCell ref="C33:E33"/>
    <mergeCell ref="C34:E34"/>
    <mergeCell ref="C35:E35"/>
    <mergeCell ref="P47:R47"/>
    <mergeCell ref="S47:U47"/>
    <mergeCell ref="V47:X47"/>
    <mergeCell ref="Y47:AA47"/>
    <mergeCell ref="AB47:AD47"/>
    <mergeCell ref="AE47:AG47"/>
    <mergeCell ref="C36:E36"/>
    <mergeCell ref="C37:E37"/>
    <mergeCell ref="C38:E38"/>
    <mergeCell ref="C39:E39"/>
    <mergeCell ref="C40:E40"/>
    <mergeCell ref="C41:E41"/>
    <mergeCell ref="C42:E42"/>
    <mergeCell ref="C43:E43"/>
    <mergeCell ref="J76:L76"/>
    <mergeCell ref="M76:O76"/>
    <mergeCell ref="P76:R76"/>
    <mergeCell ref="S76:U76"/>
    <mergeCell ref="V76:X76"/>
    <mergeCell ref="Y76:AA76"/>
    <mergeCell ref="AH47:AJ47"/>
    <mergeCell ref="AK47:AM47"/>
    <mergeCell ref="A62:B62"/>
    <mergeCell ref="D62:F62"/>
    <mergeCell ref="G62:I62"/>
    <mergeCell ref="J62:L62"/>
    <mergeCell ref="M62:O62"/>
    <mergeCell ref="P62:R62"/>
    <mergeCell ref="S62:U62"/>
    <mergeCell ref="V62:X62"/>
    <mergeCell ref="Y62:AA62"/>
    <mergeCell ref="AB62:AD62"/>
    <mergeCell ref="AE62:AG62"/>
    <mergeCell ref="AH62:AJ62"/>
    <mergeCell ref="AK62:AM62"/>
    <mergeCell ref="G47:I47"/>
    <mergeCell ref="J47:L47"/>
    <mergeCell ref="M47:O47"/>
    <mergeCell ref="A102:A110"/>
    <mergeCell ref="A111:A116"/>
    <mergeCell ref="C122:D136"/>
    <mergeCell ref="D137:E151"/>
    <mergeCell ref="AB76:AD76"/>
    <mergeCell ref="AE76:AG76"/>
    <mergeCell ref="AH76:AJ76"/>
    <mergeCell ref="AK76:AM76"/>
    <mergeCell ref="A86:B87"/>
    <mergeCell ref="D86:F86"/>
    <mergeCell ref="G86:I86"/>
    <mergeCell ref="J86:L86"/>
    <mergeCell ref="M86:O86"/>
    <mergeCell ref="P86:R86"/>
    <mergeCell ref="S86:U86"/>
    <mergeCell ref="V86:X86"/>
    <mergeCell ref="Y86:AA86"/>
    <mergeCell ref="AB86:AD86"/>
    <mergeCell ref="AE86:AG86"/>
    <mergeCell ref="AH86:AJ86"/>
    <mergeCell ref="AK86:AM86"/>
    <mergeCell ref="A76:B76"/>
    <mergeCell ref="D76:F76"/>
    <mergeCell ref="G76:I76"/>
  </mergeCells>
  <conditionalFormatting sqref="A220:F226">
    <cfRule type="expression" dxfId="107" priority="44">
      <formula>$G$226=0</formula>
    </cfRule>
  </conditionalFormatting>
  <conditionalFormatting sqref="A164:B175">
    <cfRule type="expression" dxfId="106" priority="19">
      <formula>$C164&gt;0.005</formula>
    </cfRule>
  </conditionalFormatting>
  <conditionalFormatting sqref="A164:F175">
    <cfRule type="expression" dxfId="105" priority="20">
      <formula>$G$175=0</formula>
    </cfRule>
  </conditionalFormatting>
  <conditionalFormatting sqref="A176:F192">
    <cfRule type="expression" dxfId="104" priority="24">
      <formula>$G$192=0</formula>
    </cfRule>
  </conditionalFormatting>
  <conditionalFormatting sqref="A193:F209">
    <cfRule type="expression" dxfId="103" priority="25">
      <formula>$G$209=0</formula>
    </cfRule>
  </conditionalFormatting>
  <conditionalFormatting sqref="A210:F219">
    <cfRule type="expression" dxfId="102" priority="26">
      <formula>$G$226=0</formula>
    </cfRule>
  </conditionalFormatting>
  <conditionalFormatting sqref="C164:D175">
    <cfRule type="cellIs" dxfId="101" priority="18" operator="greaterThan">
      <formula>0.005</formula>
    </cfRule>
  </conditionalFormatting>
  <conditionalFormatting sqref="E176">
    <cfRule type="expression" dxfId="100" priority="21">
      <formula>$G$192=0</formula>
    </cfRule>
  </conditionalFormatting>
  <conditionalFormatting sqref="E193">
    <cfRule type="expression" dxfId="99" priority="22">
      <formula>$G$209=0</formula>
    </cfRule>
  </conditionalFormatting>
  <conditionalFormatting sqref="E210">
    <cfRule type="expression" dxfId="98" priority="23">
      <formula>$G$226=0</formula>
    </cfRule>
  </conditionalFormatting>
  <conditionalFormatting sqref="A49:A59">
    <cfRule type="containsText" dxfId="97" priority="14" operator="containsText" text="Choisir une catégorie">
      <formula>NOT(ISERROR(SEARCH("Choisir une catégorie",A49)))</formula>
    </cfRule>
  </conditionalFormatting>
  <conditionalFormatting sqref="A64:A73">
    <cfRule type="containsText" dxfId="96" priority="13" operator="containsText" text="Choisir une catégorie">
      <formula>NOT(ISERROR(SEARCH("Choisir une catégorie",A64)))</formula>
    </cfRule>
  </conditionalFormatting>
  <conditionalFormatting sqref="A78:A82">
    <cfRule type="containsText" dxfId="95" priority="10" operator="containsText" text="Choisir une catégorie">
      <formula>NOT(ISERROR(SEARCH("Choisir une catégorie",A78)))</formula>
    </cfRule>
  </conditionalFormatting>
  <conditionalFormatting sqref="A137:B151">
    <cfRule type="expression" dxfId="94" priority="3">
      <formula>$C137&gt;0.005</formula>
    </cfRule>
  </conditionalFormatting>
  <conditionalFormatting sqref="B78:B82">
    <cfRule type="containsText" dxfId="93" priority="9" operator="containsText" text="A préciser">
      <formula>NOT(ISERROR(SEARCH("A préciser",B78)))</formula>
    </cfRule>
  </conditionalFormatting>
  <conditionalFormatting sqref="B49:C59">
    <cfRule type="containsText" dxfId="92" priority="12" operator="containsText" text="Catégorie et niveau de qualification">
      <formula>NOT(ISERROR(SEARCH("Catégorie et niveau de qualification",B49)))</formula>
    </cfRule>
  </conditionalFormatting>
  <conditionalFormatting sqref="B64:C73">
    <cfRule type="containsText" dxfId="91" priority="11" operator="containsText" text="A préciser">
      <formula>NOT(ISERROR(SEARCH("A préciser",B64)))</formula>
    </cfRule>
  </conditionalFormatting>
  <conditionalFormatting sqref="C12">
    <cfRule type="expression" dxfId="90" priority="8">
      <formula>A$46&gt;$B$27</formula>
    </cfRule>
  </conditionalFormatting>
  <conditionalFormatting sqref="C137:C151 B122:B136">
    <cfRule type="cellIs" dxfId="89" priority="4" operator="greaterThan">
      <formula>0.005</formula>
    </cfRule>
  </conditionalFormatting>
  <conditionalFormatting sqref="A29:B29">
    <cfRule type="expression" dxfId="88" priority="7">
      <formula>$B28&lt;&gt;$C$29</formula>
    </cfRule>
  </conditionalFormatting>
  <conditionalFormatting sqref="A137:E151">
    <cfRule type="expression" dxfId="87" priority="5">
      <formula>$F$169=0</formula>
    </cfRule>
  </conditionalFormatting>
  <conditionalFormatting sqref="A152:E163">
    <cfRule type="expression" dxfId="86" priority="6">
      <formula>$F$184=0</formula>
    </cfRule>
  </conditionalFormatting>
  <conditionalFormatting sqref="D62:AM74 D76:AM83 D86:AM88 D47:AM60">
    <cfRule type="expression" dxfId="85" priority="15">
      <formula>C$46&gt;$B$27</formula>
    </cfRule>
  </conditionalFormatting>
  <conditionalFormatting sqref="A32:C43">
    <cfRule type="expression" dxfId="84" priority="16">
      <formula>$F32&gt;$B$27</formula>
    </cfRule>
  </conditionalFormatting>
  <conditionalFormatting sqref="AH86:AJ88 AH62:AJ74 AH76:AJ83 AH47:AJ48 AH60:AJ60 AH49:AI59">
    <cfRule type="expression" dxfId="83" priority="2">
      <formula>C$46&gt;$B$27</formula>
    </cfRule>
  </conditionalFormatting>
  <conditionalFormatting sqref="AK86:AM88 AK62:AM74 AK76:AM83 AK47:AM48 AK60:AM60 AK49:AL59">
    <cfRule type="expression" dxfId="82" priority="1">
      <formula>#REF!&gt;$B$27</formula>
    </cfRule>
  </conditionalFormatting>
  <conditionalFormatting sqref="A122:A136">
    <cfRule type="expression" dxfId="81" priority="17">
      <formula>$B122&gt;0.005</formula>
    </cfRule>
  </conditionalFormatting>
  <dataValidations count="9">
    <dataValidation type="list" allowBlank="1" showInputMessage="1" showErrorMessage="1" sqref="B23">
      <formula1>"Choisir une valeur,Assujetti à la TVA,Non assujetti à la TVA,Assujetti partiel à la TVA"</formula1>
    </dataValidation>
    <dataValidation type="list" allowBlank="1" showInputMessage="1" showErrorMessage="1" sqref="B20">
      <formula1>"Petite ou moyenne,GE"</formula1>
    </dataValidation>
    <dataValidation type="list" allowBlank="1" showInputMessage="1" showErrorMessage="1" sqref="B26">
      <formula1>"Organisme de recherche et de diffusion des connaissances,Entreprise"</formula1>
    </dataValidation>
    <dataValidation type="list" allowBlank="1" showInputMessage="1" showErrorMessage="1" sqref="B21">
      <formula1>"publique,privée"</formula1>
    </dataValidation>
    <dataValidation type="list" allowBlank="1" showInputMessage="1" showErrorMessage="1" sqref="B29">
      <formula1>"Collaboration effective,Large diffusion des résultats,Publication au catalogue officiel"</formula1>
    </dataValidation>
    <dataValidation type="list" allowBlank="1" showInputMessage="1" showErrorMessage="1" sqref="A49:A59">
      <formula1>$A$122:$A$132</formula1>
    </dataValidation>
    <dataValidation type="list" allowBlank="1" showInputMessage="1" showErrorMessage="1" sqref="A64:A73">
      <formula1>$A$133:$A$135</formula1>
    </dataValidation>
    <dataValidation type="list" allowBlank="1" showInputMessage="1" showErrorMessage="1" sqref="A78:A82">
      <formula1>$A$136</formula1>
    </dataValidation>
    <dataValidation type="list" allowBlank="1" showInputMessage="1" showErrorMessage="1" sqref="B22">
      <formula1>"Assujetti à la TVA,Non assujetti à la TVA,Assujetti partiel à la TVA"</formula1>
    </dataValidation>
  </dataValidations>
  <hyperlinks>
    <hyperlink ref="A7" location="P01_BUD" display="Budget prévisionnel de l'opération"/>
    <hyperlink ref="A9" location="P01_FIN" display="Plan de financement"/>
    <hyperlink ref="A6" location="P01_CAR" display="Caractéristiques générales du projet"/>
    <hyperlink ref="A8" location="P01_COUT" display="Synthèse des coûts et montant de l'aide solicitée"/>
    <hyperlink ref="A10" location="P01_AIDE" display="Aide au remplissage des coûts sur votre espace web AGIR"/>
    <hyperlink ref="B14" location="'NOTICE  '!A1" display="Si vous avez le moindre doute, n'ésitez pas à consulter la not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50</vt:i4>
      </vt:variant>
    </vt:vector>
  </HeadingPairs>
  <TitlesOfParts>
    <vt:vector size="62" baseType="lpstr">
      <vt:lpstr>NOTICE  </vt:lpstr>
      <vt:lpstr>Synthese</vt:lpstr>
      <vt:lpstr>Partenaire 1-coordinateur</vt:lpstr>
      <vt:lpstr>Partenaire 2</vt:lpstr>
      <vt:lpstr>Partenaire 3</vt:lpstr>
      <vt:lpstr>Partenaire 4</vt:lpstr>
      <vt:lpstr>Partenaire 5</vt:lpstr>
      <vt:lpstr>Partenaire 6</vt:lpstr>
      <vt:lpstr>Partenaire 7</vt:lpstr>
      <vt:lpstr>Partenaire 8</vt:lpstr>
      <vt:lpstr>Partenaire 9</vt:lpstr>
      <vt:lpstr>Partenaire 10</vt:lpstr>
      <vt:lpstr>P01_AIDE</vt:lpstr>
      <vt:lpstr>P01_BUD</vt:lpstr>
      <vt:lpstr>P01_CAR</vt:lpstr>
      <vt:lpstr>P01_COUT</vt:lpstr>
      <vt:lpstr>P01_FIN</vt:lpstr>
      <vt:lpstr>P02_AIDE</vt:lpstr>
      <vt:lpstr>P02_BUD</vt:lpstr>
      <vt:lpstr>P02_CAR</vt:lpstr>
      <vt:lpstr>P02_COUT</vt:lpstr>
      <vt:lpstr>P02_FIN</vt:lpstr>
      <vt:lpstr>P03_AIDE</vt:lpstr>
      <vt:lpstr>P03_BUD</vt:lpstr>
      <vt:lpstr>P03_CAR</vt:lpstr>
      <vt:lpstr>P03_COUT</vt:lpstr>
      <vt:lpstr>P03_FIN</vt:lpstr>
      <vt:lpstr>P04_AIDE</vt:lpstr>
      <vt:lpstr>P04_BUD</vt:lpstr>
      <vt:lpstr>P04_CAR</vt:lpstr>
      <vt:lpstr>P04_COUT</vt:lpstr>
      <vt:lpstr>P04_FIN</vt:lpstr>
      <vt:lpstr>P05_AIDE</vt:lpstr>
      <vt:lpstr>P05_BUD</vt:lpstr>
      <vt:lpstr>P05_CAR</vt:lpstr>
      <vt:lpstr>P05_COUT</vt:lpstr>
      <vt:lpstr>P05_FIN</vt:lpstr>
      <vt:lpstr>P06_AIDE</vt:lpstr>
      <vt:lpstr>P06_BUD</vt:lpstr>
      <vt:lpstr>P06_CAR</vt:lpstr>
      <vt:lpstr>P06_COUT</vt:lpstr>
      <vt:lpstr>P06_FIN</vt:lpstr>
      <vt:lpstr>P07_AIDE</vt:lpstr>
      <vt:lpstr>P07_BUD</vt:lpstr>
      <vt:lpstr>P07_CAR</vt:lpstr>
      <vt:lpstr>P07_COUT</vt:lpstr>
      <vt:lpstr>P07_FIN</vt:lpstr>
      <vt:lpstr>P08_AIDE</vt:lpstr>
      <vt:lpstr>P08_BUD</vt:lpstr>
      <vt:lpstr>P08_CAR</vt:lpstr>
      <vt:lpstr>P08_COUT</vt:lpstr>
      <vt:lpstr>P08_FIN</vt:lpstr>
      <vt:lpstr>P09_AIDE</vt:lpstr>
      <vt:lpstr>P09_BUD</vt:lpstr>
      <vt:lpstr>P09_CAR</vt:lpstr>
      <vt:lpstr>P09_COUT</vt:lpstr>
      <vt:lpstr>P09_FIN</vt:lpstr>
      <vt:lpstr>P10_AIDE</vt:lpstr>
      <vt:lpstr>P10_BUD</vt:lpstr>
      <vt:lpstr>P10_CAR</vt:lpstr>
      <vt:lpstr>P10_COUT</vt:lpstr>
      <vt:lpstr>P10_FIN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Faure laurent</dc:creator>
  <cp:lastModifiedBy>FAURE Laurent</cp:lastModifiedBy>
  <dcterms:created xsi:type="dcterms:W3CDTF">2023-11-06T09:44:34Z</dcterms:created>
  <dcterms:modified xsi:type="dcterms:W3CDTF">2026-06-16T19:46:32Z</dcterms:modified>
</cp:coreProperties>
</file>